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defaultThemeVersion="124226"/>
  <mc:AlternateContent xmlns:mc="http://schemas.openxmlformats.org/markup-compatibility/2006">
    <mc:Choice Requires="x15">
      <x15ac:absPath xmlns:x15ac="http://schemas.microsoft.com/office/spreadsheetml/2010/11/ac" url="C:\Users\tak82650\Box\sadayuki.takeda\DeskTop_20250410\品管業務\PQC関連\QRun_PQC\"/>
    </mc:Choice>
  </mc:AlternateContent>
  <xr:revisionPtr revIDLastSave="0" documentId="13_ncr:1_{3D5F171B-2F60-430E-94A6-55736978DC72}" xr6:coauthVersionLast="47" xr6:coauthVersionMax="47" xr10:uidLastSave="{00000000-0000-0000-0000-000000000000}"/>
  <bookViews>
    <workbookView xWindow="-120" yWindow="-120" windowWidth="29040" windowHeight="15720" xr2:uid="{00000000-000D-0000-FFFF-FFFF00000000}"/>
  </bookViews>
  <sheets>
    <sheet name="HL13E1ﾃﾞｰﾀ" sheetId="1" r:id="rId1"/>
    <sheet name="BI" sheetId="5" r:id="rId2"/>
    <sheet name="グラフ" sheetId="2" r:id="rId3"/>
    <sheet name="抜き取り" sheetId="3" r:id="rId4"/>
    <sheet name="ワイヤプル" sheetId="4" r:id="rId5"/>
    <sheet name="NL053-Aa" sheetId="6" r:id="rId6"/>
    <sheet name="NL053-Ah" sheetId="7" r:id="rId7"/>
    <sheet name="NL053-Dh" sheetId="8" r:id="rId8"/>
  </sheets>
  <definedNames>
    <definedName name="_xlnm._FilterDatabase" localSheetId="0" hidden="1">HL13E1ﾃﾞｰﾀ!#REF!</definedName>
    <definedName name="anscount" hidden="1">2</definedName>
    <definedName name="gtst" localSheetId="1" hidden="1">{#N/A,#N/A,TRUE,"Conditions";#N/A,#N/A,TRUE,"Monitored Parameters"}</definedName>
    <definedName name="gtst" hidden="1">{#N/A,#N/A,TRUE,"Conditions";#N/A,#N/A,TRUE,"Monitored Parameters"}</definedName>
    <definedName name="hani" localSheetId="4">#REF!</definedName>
    <definedName name="hani">#REF!</definedName>
    <definedName name="ioj" localSheetId="1" hidden="1">{#N/A,#N/A,TRUE,"Conditions";#N/A,#N/A,TRUE,"Monitored Parameters"}</definedName>
    <definedName name="ioj" hidden="1">{#N/A,#N/A,TRUE,"Conditions";#N/A,#N/A,TRUE,"Monitored Parameters"}</definedName>
    <definedName name="ITU" localSheetId="1" hidden="1">{#N/A,#N/A,TRUE,"Conditions";#N/A,#N/A,TRUE,"Monitored Parameters"}</definedName>
    <definedName name="ITU" hidden="1">{#N/A,#N/A,TRUE,"Conditions";#N/A,#N/A,TRUE,"Monitored Parameters"}</definedName>
    <definedName name="ITU_channel_setting" localSheetId="1" hidden="1">{#N/A,#N/A,TRUE,"Conditions";#N/A,#N/A,TRUE,"Monitored Parameters"}</definedName>
    <definedName name="ITU_channel_setting" hidden="1">{#N/A,#N/A,TRUE,"Conditions";#N/A,#N/A,TRUE,"Monitored Parameters"}</definedName>
    <definedName name="limcount" hidden="1">1</definedName>
    <definedName name="MG作業" localSheetId="5">#REF!</definedName>
    <definedName name="MG作業" localSheetId="6">#REF!</definedName>
    <definedName name="MG作業" localSheetId="7">#REF!</definedName>
    <definedName name="MG作業">#REF!</definedName>
    <definedName name="midasi" localSheetId="4">#REF!</definedName>
    <definedName name="midasi">#REF!</definedName>
    <definedName name="OS" localSheetId="1" hidden="1">{#N/A,#N/A,TRUE,"Conditions";#N/A,#N/A,TRUE,"Monitored Parameters"}</definedName>
    <definedName name="OS" hidden="1">{#N/A,#N/A,TRUE,"Conditions";#N/A,#N/A,TRUE,"Monitored Parameters"}</definedName>
    <definedName name="OSNR" localSheetId="1" hidden="1">{#N/A,#N/A,TRUE,"Conditions";#N/A,#N/A,TRUE,"Monitored Parameters"}</definedName>
    <definedName name="OSNR" hidden="1">{#N/A,#N/A,TRUE,"Conditions";#N/A,#N/A,TRUE,"Monitored Parameters"}</definedName>
    <definedName name="POWOE" localSheetId="1" hidden="1">{#N/A,#N/A,TRUE,"Conditions";#N/A,#N/A,TRUE,"Monitored Parameters"}</definedName>
    <definedName name="POWOE" hidden="1">{#N/A,#N/A,TRUE,"Conditions";#N/A,#N/A,TRUE,"Monitored Parameters"}</definedName>
    <definedName name="_xlnm.Print_Area" localSheetId="5">'NL053-Aa'!$A$1:$W$45</definedName>
    <definedName name="_xlnm.Print_Area" localSheetId="6">'NL053-Ah'!$A$1:$W$45</definedName>
    <definedName name="_xlnm.Print_Area" localSheetId="7">'NL053-Dh'!$A$1:$W$45</definedName>
    <definedName name="_xlnm.Print_Area" localSheetId="4">ワイヤプル!$A$1:$Q$37</definedName>
    <definedName name="_xlnm.Print_Area" localSheetId="3">抜き取り!$A$17:$W$36</definedName>
    <definedName name="_xlnm.Print_Area">#REF!</definedName>
    <definedName name="RESET" localSheetId="1" hidden="1">{#N/A,#N/A,TRUE,"Conditions";#N/A,#N/A,TRUE,"Monitored Parameters"}</definedName>
    <definedName name="RESET" hidden="1">{#N/A,#N/A,TRUE,"Conditions";#N/A,#N/A,TRUE,"Monitored Parameters"}</definedName>
    <definedName name="sencount" hidden="1">1</definedName>
    <definedName name="sitk" localSheetId="1" hidden="1">{#N/A,#N/A,TRUE,"Conditions";#N/A,#N/A,TRUE,"Monitored Parameters"}</definedName>
    <definedName name="sitk" hidden="1">{#N/A,#N/A,TRUE,"Conditions";#N/A,#N/A,TRUE,"Monitored Parameters"}</definedName>
    <definedName name="ssss" localSheetId="1" hidden="1">{#N/A,#N/A,TRUE,"Conditions";#N/A,#N/A,TRUE,"Monitored Parameters"}</definedName>
    <definedName name="ssss" hidden="1">{#N/A,#N/A,TRUE,"Conditions";#N/A,#N/A,TRUE,"Monitored Parameters"}</definedName>
    <definedName name="te" localSheetId="1" hidden="1">{#N/A,#N/A,TRUE,"Conditions";#N/A,#N/A,TRUE,"Monitored Parameters"}</definedName>
    <definedName name="te" hidden="1">{#N/A,#N/A,TRUE,"Conditions";#N/A,#N/A,TRUE,"Monitored Parameters"}</definedName>
    <definedName name="test2" localSheetId="1" hidden="1">{#N/A,#N/A,TRUE,"Conditions";#N/A,#N/A,TRUE,"Monitored Parameters"}</definedName>
    <definedName name="test2" hidden="1">{#N/A,#N/A,TRUE,"Conditions";#N/A,#N/A,TRUE,"Monitored Parameters"}</definedName>
    <definedName name="test3" localSheetId="1" hidden="1">{#N/A,#N/A,TRUE,"Conditions";#N/A,#N/A,TRUE,"Monitored Parameters"}</definedName>
    <definedName name="test3" hidden="1">{#N/A,#N/A,TRUE,"Conditions";#N/A,#N/A,TRUE,"Monitored Parameters"}</definedName>
    <definedName name="tst" localSheetId="1" hidden="1">{#N/A,#N/A,TRUE,"Conditions";#N/A,#N/A,TRUE,"Monitored Parameters"}</definedName>
    <definedName name="tst" hidden="1">{#N/A,#N/A,TRUE,"Conditions";#N/A,#N/A,TRUE,"Monitored Parameters"}</definedName>
    <definedName name="TXTデータの読み込み" localSheetId="1">#REF!</definedName>
    <definedName name="TXTデータの読み込み">#REF!</definedName>
    <definedName name="V4MACRO" localSheetId="1">#REF!</definedName>
    <definedName name="V4MACRO">#REF!</definedName>
    <definedName name="wrn.EDVT." localSheetId="1" hidden="1">{#N/A,#N/A,TRUE,"Conditions";#N/A,#N/A,TRUE,"Monitored Parameters"}</definedName>
    <definedName name="wrn.EDVT." hidden="1">{#N/A,#N/A,TRUE,"Conditions";#N/A,#N/A,TRUE,"Monitored Parameters"}</definedName>
    <definedName name="データJudgment" localSheetId="1">#REF!</definedName>
    <definedName name="データJudgment">#REF!</definedName>
    <definedName name="データの保存" localSheetId="1">#REF!</definedName>
    <definedName name="データの保存">#REF!</definedName>
    <definedName name="特性NGデータ削除" localSheetId="1">#REF!</definedName>
    <definedName name="特性NGデータ削除">#REF!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45" i="8" l="1"/>
  <c r="U45" i="8"/>
  <c r="M45" i="8"/>
  <c r="Q45" i="8" s="1"/>
  <c r="I45" i="8"/>
  <c r="E45" i="8"/>
  <c r="Y44" i="8"/>
  <c r="U44" i="8"/>
  <c r="M44" i="8"/>
  <c r="Q44" i="8" s="1"/>
  <c r="I44" i="8"/>
  <c r="E44" i="8"/>
  <c r="E46" i="8" s="1"/>
  <c r="Y43" i="8"/>
  <c r="Y46" i="8" s="1"/>
  <c r="Y47" i="8" s="1"/>
  <c r="U43" i="8"/>
  <c r="M43" i="8"/>
  <c r="I43" i="8"/>
  <c r="I46" i="8" s="1"/>
  <c r="E43" i="8"/>
  <c r="E38" i="8"/>
  <c r="E39" i="8" s="1"/>
  <c r="E37" i="8"/>
  <c r="E33" i="8"/>
  <c r="E32" i="8"/>
  <c r="E34" i="8" s="1"/>
  <c r="E31" i="8"/>
  <c r="E27" i="8"/>
  <c r="E26" i="8"/>
  <c r="E28" i="8" s="1"/>
  <c r="E25" i="8"/>
  <c r="E21" i="8"/>
  <c r="E20" i="8"/>
  <c r="E19" i="8"/>
  <c r="Y45" i="7"/>
  <c r="U45" i="7"/>
  <c r="M45" i="7"/>
  <c r="Q45" i="7" s="1"/>
  <c r="I45" i="7"/>
  <c r="E45" i="7"/>
  <c r="Y44" i="7"/>
  <c r="U44" i="7"/>
  <c r="M44" i="7"/>
  <c r="I44" i="7"/>
  <c r="E44" i="7"/>
  <c r="Y43" i="7"/>
  <c r="U43" i="7"/>
  <c r="M43" i="7"/>
  <c r="I43" i="7"/>
  <c r="E43" i="7"/>
  <c r="E46" i="7" s="1"/>
  <c r="E38" i="7"/>
  <c r="E37" i="7"/>
  <c r="E39" i="7" s="1"/>
  <c r="E33" i="7"/>
  <c r="E32" i="7"/>
  <c r="E31" i="7"/>
  <c r="E27" i="7"/>
  <c r="E26" i="7"/>
  <c r="E25" i="7"/>
  <c r="E21" i="7"/>
  <c r="E20" i="7"/>
  <c r="E19" i="7"/>
  <c r="E22" i="7" s="1"/>
  <c r="Y45" i="6"/>
  <c r="U45" i="6"/>
  <c r="M45" i="6"/>
  <c r="Q45" i="6" s="1"/>
  <c r="I45" i="6"/>
  <c r="E45" i="6"/>
  <c r="Y44" i="6"/>
  <c r="U44" i="6"/>
  <c r="M44" i="6"/>
  <c r="Q44" i="6" s="1"/>
  <c r="I44" i="6"/>
  <c r="E44" i="6"/>
  <c r="Y43" i="6"/>
  <c r="U43" i="6"/>
  <c r="U46" i="6" s="1"/>
  <c r="U47" i="6" s="1"/>
  <c r="M43" i="6"/>
  <c r="I43" i="6"/>
  <c r="E43" i="6"/>
  <c r="E46" i="6" s="1"/>
  <c r="E38" i="6"/>
  <c r="E37" i="6"/>
  <c r="E39" i="6" s="1"/>
  <c r="E33" i="6"/>
  <c r="E32" i="6"/>
  <c r="E31" i="6"/>
  <c r="E27" i="6"/>
  <c r="E26" i="6"/>
  <c r="E28" i="6" s="1"/>
  <c r="E25" i="6"/>
  <c r="E21" i="6"/>
  <c r="E20" i="6"/>
  <c r="E22" i="6" s="1"/>
  <c r="E19" i="6"/>
  <c r="U46" i="7" l="1"/>
  <c r="U47" i="7" s="1"/>
  <c r="U46" i="8"/>
  <c r="U47" i="8" s="1"/>
  <c r="M46" i="6"/>
  <c r="M47" i="6" s="1"/>
  <c r="Y46" i="6"/>
  <c r="Y47" i="6" s="1"/>
  <c r="Q43" i="7"/>
  <c r="E34" i="6"/>
  <c r="Q43" i="6"/>
  <c r="Q46" i="6" s="1"/>
  <c r="M46" i="8"/>
  <c r="M47" i="8" s="1"/>
  <c r="E28" i="7"/>
  <c r="Q44" i="7"/>
  <c r="I46" i="6"/>
  <c r="E34" i="7"/>
  <c r="M46" i="7"/>
  <c r="M47" i="7" s="1"/>
  <c r="Y46" i="7"/>
  <c r="Y47" i="7" s="1"/>
  <c r="E22" i="8"/>
  <c r="Q43" i="8"/>
  <c r="Q46" i="8" s="1"/>
  <c r="I46" i="7"/>
  <c r="AP8" i="5"/>
  <c r="AO8" i="5"/>
  <c r="AQ6" i="5"/>
  <c r="AQ8" i="5" s="1"/>
  <c r="AO6" i="5"/>
  <c r="AP6" i="5" s="1"/>
  <c r="AQ5" i="5"/>
  <c r="AQ7" i="5" s="1"/>
  <c r="AP5" i="5"/>
  <c r="AP4" i="5"/>
  <c r="AO4" i="5"/>
  <c r="Q46" i="7" l="1"/>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B6" i="5"/>
  <c r="B7" i="5" s="1"/>
  <c r="E5" i="5"/>
  <c r="E15" i="5" s="1"/>
  <c r="E25" i="5" s="1"/>
  <c r="E35" i="5" s="1"/>
  <c r="E45" i="5" s="1"/>
  <c r="D5" i="5"/>
  <c r="Z4" i="5"/>
  <c r="AE4" i="5" s="1"/>
  <c r="P4" i="5"/>
  <c r="U4" i="5" s="1"/>
  <c r="F4" i="5"/>
  <c r="K4" i="5" s="1"/>
  <c r="AA2" i="5"/>
  <c r="AB2" i="5" s="1"/>
  <c r="AC2" i="5" s="1"/>
  <c r="AD2" i="5" s="1"/>
  <c r="Q2" i="5"/>
  <c r="R2" i="5" s="1"/>
  <c r="S2" i="5" s="1"/>
  <c r="T2" i="5" s="1"/>
  <c r="G2" i="5"/>
  <c r="H2" i="5" s="1"/>
  <c r="I2" i="5" s="1"/>
  <c r="J2" i="5" s="1"/>
  <c r="C2" i="5"/>
  <c r="E6" i="5" l="1"/>
  <c r="E16" i="5" s="1"/>
  <c r="E26" i="5" s="1"/>
  <c r="E36" i="5" s="1"/>
  <c r="E46" i="5" s="1"/>
  <c r="B8" i="5"/>
  <c r="E7" i="5"/>
  <c r="E17" i="5" s="1"/>
  <c r="E27" i="5" s="1"/>
  <c r="E37" i="5" s="1"/>
  <c r="E47" i="5" s="1"/>
  <c r="B9" i="5" l="1"/>
  <c r="E8" i="5"/>
  <c r="E18" i="5" s="1"/>
  <c r="E28" i="5" s="1"/>
  <c r="E38" i="5" s="1"/>
  <c r="E48" i="5" s="1"/>
  <c r="E9" i="5" l="1"/>
  <c r="E19" i="5" s="1"/>
  <c r="E29" i="5" s="1"/>
  <c r="E39" i="5" s="1"/>
  <c r="E49" i="5" s="1"/>
  <c r="B10" i="5"/>
  <c r="B11" i="5" l="1"/>
  <c r="E10" i="5"/>
  <c r="E20" i="5" s="1"/>
  <c r="E30" i="5" s="1"/>
  <c r="E40" i="5" s="1"/>
  <c r="E50" i="5" s="1"/>
  <c r="B12" i="5" l="1"/>
  <c r="E11" i="5"/>
  <c r="E21" i="5" s="1"/>
  <c r="E31" i="5" s="1"/>
  <c r="E41" i="5" s="1"/>
  <c r="E51" i="5" s="1"/>
  <c r="E12" i="5" l="1"/>
  <c r="E22" i="5" s="1"/>
  <c r="E32" i="5" s="1"/>
  <c r="E42" i="5" s="1"/>
  <c r="E52" i="5" s="1"/>
  <c r="B13" i="5"/>
  <c r="E13" i="5" l="1"/>
  <c r="E23" i="5" s="1"/>
  <c r="E33" i="5" s="1"/>
  <c r="E43" i="5" s="1"/>
  <c r="E53" i="5" s="1"/>
  <c r="B14" i="5"/>
  <c r="E14" i="5" l="1"/>
  <c r="E24" i="5" s="1"/>
  <c r="E34" i="5" s="1"/>
  <c r="E44" i="5" s="1"/>
  <c r="E54" i="5" s="1"/>
  <c r="B15" i="5"/>
  <c r="G4" i="5"/>
  <c r="Q4" i="5"/>
  <c r="L4" i="5" l="1"/>
  <c r="V4" i="5"/>
  <c r="B16" i="5"/>
  <c r="AA4" i="5"/>
  <c r="B17" i="5" l="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AB4" i="5" s="1"/>
  <c r="AC4" i="5"/>
  <c r="R4" i="5"/>
  <c r="H4" i="5"/>
  <c r="S4" i="5"/>
  <c r="T4" i="5"/>
  <c r="J4" i="5"/>
  <c r="AF4" i="5"/>
  <c r="Y4" i="5" l="1"/>
  <c r="X4" i="5"/>
  <c r="M4" i="5"/>
  <c r="W4" i="5"/>
  <c r="AH4" i="5"/>
  <c r="AD4" i="5"/>
  <c r="I4" i="5"/>
  <c r="O4" i="5"/>
  <c r="AG4" i="5"/>
  <c r="N4" i="5" l="1"/>
  <c r="AI4" i="5"/>
  <c r="KT4" i="1" l="1"/>
  <c r="KS4" i="1"/>
  <c r="KR4" i="1"/>
  <c r="KQ4" i="1"/>
  <c r="KP4" i="1"/>
  <c r="KO4" i="1"/>
  <c r="KN4" i="1"/>
  <c r="KM4" i="1"/>
  <c r="KL4" i="1"/>
  <c r="KK4" i="1"/>
  <c r="KJ4" i="1"/>
  <c r="KI4" i="1"/>
  <c r="KH4" i="1"/>
  <c r="KG4" i="1"/>
  <c r="KF4" i="1"/>
  <c r="KE4" i="1"/>
  <c r="KD4" i="1"/>
  <c r="KC4" i="1"/>
  <c r="KB4" i="1"/>
  <c r="KA4" i="1"/>
  <c r="JZ4" i="1"/>
  <c r="JY4" i="1"/>
  <c r="JX4" i="1"/>
  <c r="JW4" i="1"/>
  <c r="JV4" i="1"/>
  <c r="JU4" i="1"/>
  <c r="JT4" i="1"/>
  <c r="JS4" i="1"/>
  <c r="JR4" i="1"/>
  <c r="JQ4" i="1"/>
  <c r="JP4" i="1"/>
  <c r="JO4" i="1"/>
  <c r="JN4" i="1"/>
  <c r="JM4" i="1"/>
  <c r="JL4" i="1"/>
  <c r="JK4" i="1"/>
  <c r="JJ4" i="1"/>
  <c r="JI4" i="1"/>
  <c r="JH4" i="1"/>
  <c r="JG4" i="1"/>
  <c r="JF4" i="1"/>
  <c r="JE4" i="1"/>
  <c r="JD4" i="1"/>
  <c r="JC4" i="1"/>
  <c r="JB4" i="1"/>
  <c r="JA4" i="1"/>
  <c r="IZ4" i="1"/>
  <c r="IY4" i="1"/>
  <c r="IX4" i="1"/>
  <c r="IW4" i="1"/>
  <c r="IV4" i="1"/>
  <c r="IU4" i="1"/>
  <c r="IT4" i="1"/>
  <c r="IS4" i="1"/>
  <c r="IR4" i="1"/>
  <c r="IQ4" i="1"/>
  <c r="IP4" i="1"/>
  <c r="IO4" i="1"/>
  <c r="IN4" i="1"/>
  <c r="IM4" i="1"/>
  <c r="IL4" i="1"/>
  <c r="IK4" i="1"/>
  <c r="IJ4" i="1"/>
  <c r="II4" i="1"/>
  <c r="IH4" i="1"/>
  <c r="IG4" i="1"/>
  <c r="IF4" i="1"/>
  <c r="IE4" i="1"/>
  <c r="ID4" i="1"/>
  <c r="IC4" i="1"/>
  <c r="IB4" i="1"/>
  <c r="IA4" i="1"/>
  <c r="HZ4" i="1"/>
  <c r="HY4" i="1"/>
  <c r="HX4" i="1"/>
  <c r="HW4" i="1"/>
  <c r="HV4" i="1"/>
  <c r="HU4" i="1"/>
  <c r="HT4" i="1"/>
  <c r="HS4" i="1"/>
  <c r="HR4" i="1"/>
  <c r="HQ4" i="1"/>
  <c r="HP4" i="1"/>
  <c r="HO4" i="1"/>
  <c r="HN4" i="1"/>
  <c r="HM4" i="1"/>
  <c r="HL4" i="1"/>
  <c r="HK4" i="1"/>
  <c r="HJ4" i="1"/>
  <c r="HI4" i="1"/>
  <c r="HH4" i="1"/>
  <c r="HG4" i="1"/>
  <c r="HF4" i="1"/>
  <c r="HE4" i="1"/>
  <c r="HD4" i="1"/>
  <c r="HC4" i="1"/>
  <c r="HB4" i="1"/>
  <c r="HA4" i="1"/>
  <c r="GZ4" i="1"/>
  <c r="GY4" i="1"/>
  <c r="GX4" i="1"/>
  <c r="GW4" i="1"/>
  <c r="GV4" i="1"/>
  <c r="GU4" i="1"/>
  <c r="GT4" i="1"/>
  <c r="GS4" i="1"/>
  <c r="GR4" i="1"/>
  <c r="GQ4" i="1"/>
  <c r="GP4" i="1"/>
  <c r="GO4" i="1"/>
  <c r="GN4" i="1"/>
  <c r="GM4" i="1"/>
  <c r="GL4" i="1"/>
  <c r="GK4" i="1"/>
  <c r="GJ4" i="1"/>
  <c r="GI4" i="1"/>
  <c r="GH4" i="1"/>
  <c r="GG4" i="1"/>
  <c r="GF4" i="1"/>
  <c r="GE4" i="1"/>
  <c r="GD4" i="1"/>
  <c r="GC4" i="1"/>
  <c r="GB4" i="1"/>
  <c r="GA4" i="1"/>
  <c r="FZ4" i="1"/>
  <c r="FY4" i="1"/>
  <c r="FX4" i="1"/>
  <c r="FW4" i="1"/>
  <c r="FV4" i="1"/>
  <c r="FU4" i="1"/>
  <c r="FT4" i="1"/>
  <c r="FS4" i="1"/>
  <c r="FR4" i="1"/>
  <c r="FQ4" i="1"/>
  <c r="FP4" i="1"/>
  <c r="FO4" i="1"/>
  <c r="FN4" i="1"/>
  <c r="FM4" i="1"/>
  <c r="FL4" i="1"/>
  <c r="FK4" i="1"/>
  <c r="FJ4" i="1"/>
  <c r="FI4" i="1"/>
  <c r="FH4" i="1"/>
  <c r="FG4" i="1"/>
  <c r="FF4" i="1"/>
  <c r="FE4" i="1"/>
  <c r="FD4" i="1"/>
  <c r="FC4" i="1"/>
  <c r="FB4" i="1"/>
  <c r="FA4" i="1"/>
  <c r="EZ4" i="1"/>
  <c r="EY4" i="1"/>
  <c r="EX4" i="1"/>
  <c r="EW4" i="1"/>
  <c r="EV4" i="1"/>
  <c r="EU4" i="1"/>
  <c r="ET4" i="1"/>
  <c r="ES4" i="1"/>
  <c r="ER4" i="1"/>
  <c r="EQ4" i="1"/>
  <c r="EP4" i="1"/>
  <c r="EO4" i="1"/>
  <c r="EN4" i="1"/>
  <c r="EM4" i="1"/>
  <c r="EL4" i="1"/>
  <c r="EK4" i="1"/>
  <c r="EJ4" i="1"/>
  <c r="EI4" i="1"/>
  <c r="EH4" i="1"/>
  <c r="EG4" i="1"/>
  <c r="EF4" i="1"/>
  <c r="EE4" i="1"/>
  <c r="ED4" i="1"/>
  <c r="EC4" i="1"/>
  <c r="EB4" i="1"/>
  <c r="EA4" i="1"/>
  <c r="DZ4" i="1"/>
  <c r="DY4" i="1"/>
  <c r="DX4" i="1"/>
  <c r="DW4" i="1"/>
  <c r="DV4" i="1"/>
  <c r="DU4" i="1"/>
  <c r="DT4" i="1"/>
  <c r="DS4" i="1"/>
  <c r="DR4" i="1"/>
  <c r="DQ4" i="1"/>
  <c r="DP4" i="1"/>
  <c r="DO4" i="1"/>
  <c r="DN4" i="1"/>
  <c r="DM4" i="1"/>
  <c r="DL4" i="1"/>
  <c r="DK4" i="1"/>
  <c r="DJ4" i="1"/>
  <c r="DI4" i="1"/>
  <c r="DH4" i="1"/>
  <c r="DG4" i="1"/>
  <c r="DF4" i="1"/>
  <c r="DE4" i="1"/>
  <c r="DD4" i="1"/>
  <c r="DC4" i="1"/>
  <c r="DB4" i="1"/>
  <c r="DA4" i="1"/>
  <c r="CZ4" i="1"/>
  <c r="CY4" i="1"/>
  <c r="CX4" i="1"/>
  <c r="CW4" i="1"/>
  <c r="CV4" i="1"/>
  <c r="CU4" i="1"/>
  <c r="CT4" i="1"/>
  <c r="CS4" i="1"/>
  <c r="CR4" i="1"/>
  <c r="CQ4" i="1"/>
  <c r="CP4" i="1"/>
  <c r="CO4" i="1"/>
  <c r="CN4" i="1"/>
  <c r="CM4" i="1"/>
  <c r="CL4" i="1"/>
  <c r="CK4" i="1"/>
  <c r="CJ4" i="1"/>
  <c r="CI4" i="1"/>
  <c r="CH4" i="1"/>
  <c r="CG4" i="1"/>
  <c r="CF4" i="1"/>
  <c r="CE4" i="1"/>
  <c r="CD4" i="1"/>
  <c r="CC4" i="1"/>
  <c r="CB4" i="1"/>
  <c r="CA4" i="1"/>
  <c r="BZ4" i="1"/>
  <c r="BY4" i="1"/>
  <c r="BX4" i="1"/>
  <c r="BW4" i="1"/>
  <c r="BV4" i="1"/>
  <c r="BU4" i="1"/>
  <c r="BT4" i="1"/>
  <c r="BS4" i="1"/>
  <c r="BR4" i="1"/>
  <c r="BQ4" i="1"/>
  <c r="BP4" i="1"/>
  <c r="BO4" i="1"/>
  <c r="BN4" i="1"/>
  <c r="BM4" i="1"/>
  <c r="BL4" i="1"/>
  <c r="BK4" i="1"/>
  <c r="BJ4" i="1"/>
  <c r="BI4" i="1"/>
  <c r="BH4" i="1"/>
  <c r="BG4" i="1"/>
  <c r="BF4" i="1"/>
  <c r="BE4" i="1"/>
  <c r="BD4" i="1"/>
  <c r="BC4" i="1"/>
  <c r="BB4" i="1"/>
  <c r="BA4" i="1"/>
  <c r="AZ4" i="1"/>
  <c r="AY4" i="1"/>
  <c r="AX4" i="1"/>
  <c r="AW4" i="1"/>
  <c r="AV4" i="1"/>
  <c r="AU4" i="1"/>
  <c r="AT4" i="1"/>
  <c r="AS4" i="1"/>
  <c r="AR4" i="1"/>
  <c r="AQ4" i="1"/>
  <c r="AP4" i="1"/>
  <c r="AO4" i="1"/>
  <c r="AN4" i="1"/>
  <c r="AM4" i="1"/>
  <c r="AL4" i="1"/>
  <c r="AK4" i="1"/>
  <c r="AJ4" i="1"/>
  <c r="AI4" i="1"/>
  <c r="AH4" i="1"/>
  <c r="AG4" i="1"/>
  <c r="AF4" i="1"/>
  <c r="AE4" i="1"/>
  <c r="AD4" i="1"/>
  <c r="AC4" i="1"/>
  <c r="AB4" i="1"/>
  <c r="AA4" i="1"/>
  <c r="Z4" i="1"/>
  <c r="Y4" i="1"/>
  <c r="X4" i="1"/>
  <c r="W4" i="1"/>
  <c r="V4" i="1"/>
  <c r="U4" i="1"/>
  <c r="T4" i="1"/>
  <c r="S4" i="1"/>
  <c r="R4" i="1"/>
  <c r="Q4" i="1"/>
  <c r="P4" i="1"/>
  <c r="O4" i="1"/>
  <c r="N4" i="1"/>
  <c r="M4" i="1"/>
  <c r="L4" i="1"/>
  <c r="K4" i="1"/>
  <c r="J4" i="1"/>
  <c r="I4" i="1"/>
  <c r="H4" i="1"/>
  <c r="G4" i="1"/>
  <c r="F4" i="1"/>
  <c r="E4" i="1"/>
  <c r="D4" i="1"/>
  <c r="C4" i="1"/>
  <c r="B4" i="1"/>
  <c r="A4" i="1"/>
  <c r="L3" i="1"/>
  <c r="W82" i="4"/>
  <c r="W81" i="4"/>
  <c r="W80" i="4"/>
  <c r="W79" i="4"/>
  <c r="W78" i="4"/>
  <c r="W77" i="4"/>
  <c r="W76" i="4"/>
  <c r="W75" i="4"/>
  <c r="W74" i="4"/>
  <c r="W73" i="4"/>
  <c r="W72" i="4"/>
  <c r="W71" i="4"/>
  <c r="W70" i="4"/>
  <c r="W69" i="4"/>
  <c r="W68" i="4"/>
  <c r="V68" i="4"/>
  <c r="W67" i="4"/>
  <c r="W66" i="4"/>
  <c r="W65" i="4"/>
  <c r="W64" i="4"/>
  <c r="W63" i="4"/>
  <c r="W62" i="4"/>
  <c r="W61" i="4"/>
  <c r="W60" i="4"/>
  <c r="W59" i="4"/>
  <c r="W58" i="4"/>
  <c r="W57" i="4"/>
  <c r="W56" i="4"/>
  <c r="V56" i="4"/>
  <c r="W55" i="4"/>
  <c r="W54" i="4"/>
  <c r="V54" i="4"/>
  <c r="V82" i="4" s="1"/>
  <c r="W53" i="4"/>
  <c r="V53" i="4"/>
  <c r="V81" i="4" s="1"/>
  <c r="Z16" i="4"/>
  <c r="T16" i="4"/>
  <c r="Z15" i="4"/>
  <c r="T15" i="4"/>
  <c r="Z14" i="4"/>
  <c r="T14" i="4"/>
  <c r="Z13" i="4"/>
  <c r="T13" i="4"/>
  <c r="Z12" i="4"/>
  <c r="T12" i="4"/>
  <c r="AB7" i="4"/>
  <c r="V7" i="4"/>
  <c r="AB6" i="4"/>
  <c r="V6" i="4"/>
  <c r="AB5" i="4"/>
  <c r="V5" i="4"/>
  <c r="AB4" i="4"/>
  <c r="V4" i="4"/>
  <c r="AB3" i="4"/>
  <c r="V3" i="4"/>
  <c r="V60" i="4" l="1"/>
  <c r="V80" i="4"/>
  <c r="V76" i="4"/>
  <c r="V64" i="4"/>
  <c r="V72" i="4"/>
  <c r="V16" i="4"/>
  <c r="W16" i="4" s="1"/>
  <c r="U16" i="4" s="1"/>
  <c r="AB14" i="4"/>
  <c r="AC14" i="4" s="1"/>
  <c r="AA14" i="4" s="1"/>
  <c r="U3" i="4"/>
  <c r="AA4" i="4"/>
  <c r="AA6" i="4"/>
  <c r="AB16" i="4"/>
  <c r="AC16" i="4" s="1"/>
  <c r="AA16" i="4" s="1"/>
  <c r="AB15" i="4"/>
  <c r="AC15" i="4" s="1"/>
  <c r="AA15" i="4" s="1"/>
  <c r="AB13" i="4"/>
  <c r="AC13" i="4" s="1"/>
  <c r="AA13" i="4" s="1"/>
  <c r="AB12" i="4"/>
  <c r="AC12" i="4" s="1"/>
  <c r="AA12" i="4" s="1"/>
  <c r="U4" i="4"/>
  <c r="U5" i="4"/>
  <c r="U7" i="4"/>
  <c r="U6" i="4"/>
  <c r="P18" i="5" a="1"/>
  <c r="P18" i="5" s="1"/>
  <c r="F42" i="5" a="1"/>
  <c r="F42" i="5" s="1"/>
  <c r="P22" i="5" a="1"/>
  <c r="P22" i="5" s="1"/>
  <c r="F38" i="5" a="1"/>
  <c r="F38" i="5" s="1"/>
  <c r="P46" i="5" a="1"/>
  <c r="P46" i="5" s="1"/>
  <c r="Z54" i="5" a="1"/>
  <c r="Z54" i="5" s="1"/>
  <c r="Z23" i="5" a="1"/>
  <c r="Z23" i="5" s="1"/>
  <c r="P31" i="5" a="1"/>
  <c r="P31" i="5" s="1"/>
  <c r="Z39" i="5" a="1"/>
  <c r="Z39" i="5" s="1"/>
  <c r="P34" i="5" a="1"/>
  <c r="P34" i="5" s="1"/>
  <c r="P16" i="5" a="1"/>
  <c r="P16" i="5" s="1"/>
  <c r="P24" i="5" a="1"/>
  <c r="P24" i="5" s="1"/>
  <c r="Z40" i="5" a="1"/>
  <c r="Z40" i="5" s="1"/>
  <c r="F48" i="5" a="1"/>
  <c r="F48" i="5" s="1"/>
  <c r="F17" i="5" a="1"/>
  <c r="F17" i="5" s="1"/>
  <c r="F33" i="5" a="1"/>
  <c r="F33" i="5" s="1"/>
  <c r="F41" i="5" a="1"/>
  <c r="F41" i="5" s="1"/>
  <c r="P49" i="5" a="1"/>
  <c r="P49" i="5" s="1"/>
  <c r="Z19" i="5" a="1"/>
  <c r="Z19" i="5" s="1"/>
  <c r="P27" i="5" a="1"/>
  <c r="P27" i="5" s="1"/>
  <c r="Z35" i="5" a="1"/>
  <c r="Z35" i="5" s="1"/>
  <c r="P51" i="5" a="1"/>
  <c r="P51" i="5" s="1"/>
  <c r="P26" i="5" a="1"/>
  <c r="P26" i="5" s="1"/>
  <c r="P20" i="5" a="1"/>
  <c r="P20" i="5" s="1"/>
  <c r="F36" i="5" a="1"/>
  <c r="F36" i="5" s="1"/>
  <c r="Z44" i="5" a="1"/>
  <c r="Z44" i="5" s="1"/>
  <c r="F52" i="5" a="1"/>
  <c r="F52" i="5" s="1"/>
  <c r="F29" i="5" a="1"/>
  <c r="F29" i="5" s="1"/>
  <c r="P37" i="5" a="1"/>
  <c r="P37" i="5" s="1"/>
  <c r="F45" i="5" a="1"/>
  <c r="F45" i="5" s="1"/>
  <c r="P53" i="5" a="1"/>
  <c r="P53" i="5" s="1"/>
  <c r="Z53" i="5" a="1"/>
  <c r="Z53" i="5" s="1"/>
  <c r="Z18" i="5" a="1"/>
  <c r="Z18" i="5" s="1"/>
  <c r="P42" i="5" a="1"/>
  <c r="P42" i="5" s="1"/>
  <c r="F30" i="5" a="1"/>
  <c r="F30" i="5" s="1"/>
  <c r="P38" i="5" a="1"/>
  <c r="P38" i="5" s="1"/>
  <c r="Z46" i="5" a="1"/>
  <c r="Z46" i="5" s="1"/>
  <c r="F15" i="5" a="1"/>
  <c r="F15" i="5" s="1"/>
  <c r="F23" i="5" a="1"/>
  <c r="F23" i="5" s="1"/>
  <c r="Z31" i="5" a="1"/>
  <c r="Z31" i="5" s="1"/>
  <c r="F47" i="5" a="1"/>
  <c r="F47" i="5" s="1"/>
  <c r="Z34" i="5" a="1"/>
  <c r="Z34" i="5" s="1"/>
  <c r="Z16" i="5" a="1"/>
  <c r="Z16" i="5" s="1"/>
  <c r="F32" i="5" a="1"/>
  <c r="F32" i="5" s="1"/>
  <c r="F40" i="5" a="1"/>
  <c r="F40" i="5" s="1"/>
  <c r="P48" i="5" a="1"/>
  <c r="P48" i="5" s="1"/>
  <c r="F25" i="5" a="1"/>
  <c r="F25" i="5" s="1"/>
  <c r="P33" i="5" a="1"/>
  <c r="P33" i="5" s="1"/>
  <c r="P41" i="5" a="1"/>
  <c r="P41" i="5" s="1"/>
  <c r="Z50" i="5" a="1"/>
  <c r="Z50" i="5" s="1"/>
  <c r="F19" i="5" a="1"/>
  <c r="F19" i="5" s="1"/>
  <c r="Z27" i="5" a="1"/>
  <c r="Z27" i="5" s="1"/>
  <c r="P43" i="5" a="1"/>
  <c r="P43" i="5" s="1"/>
  <c r="Z51" i="5" a="1"/>
  <c r="Z51" i="5" s="1"/>
  <c r="Z26" i="5" a="1"/>
  <c r="Z26" i="5" s="1"/>
  <c r="F28" i="5" a="1"/>
  <c r="F28" i="5" s="1"/>
  <c r="P36" i="5" a="1"/>
  <c r="P36" i="5" s="1"/>
  <c r="F44" i="5" a="1"/>
  <c r="F44" i="5" s="1"/>
  <c r="Z21" i="5" a="1"/>
  <c r="Z21" i="5" s="1"/>
  <c r="P29" i="5" a="1"/>
  <c r="P29" i="5" s="1"/>
  <c r="Z37" i="5" a="1"/>
  <c r="Z37" i="5" s="1"/>
  <c r="P45" i="5" a="1"/>
  <c r="P45" i="5" s="1"/>
  <c r="F18" i="5" a="1"/>
  <c r="F18" i="5" s="1"/>
  <c r="Z22" i="5" a="1"/>
  <c r="Z22" i="5" s="1"/>
  <c r="P30" i="5" a="1"/>
  <c r="P30" i="5" s="1"/>
  <c r="Z38" i="5" a="1"/>
  <c r="Z38" i="5" s="1"/>
  <c r="F54" i="5" a="1"/>
  <c r="F54" i="5" s="1"/>
  <c r="P15" i="5" a="1"/>
  <c r="P15" i="5" s="1"/>
  <c r="P23" i="5" a="1"/>
  <c r="P23" i="5" s="1"/>
  <c r="F39" i="5" a="1"/>
  <c r="F39" i="5" s="1"/>
  <c r="P47" i="5" a="1"/>
  <c r="P47" i="5" s="1"/>
  <c r="F34" i="5" a="1"/>
  <c r="F34" i="5" s="1"/>
  <c r="Z24" i="5" a="1"/>
  <c r="Z24" i="5" s="1"/>
  <c r="P32" i="5" a="1"/>
  <c r="P32" i="5" s="1"/>
  <c r="P40" i="5" a="1"/>
  <c r="P40" i="5" s="1"/>
  <c r="P17" i="5" a="1"/>
  <c r="P17" i="5" s="1"/>
  <c r="P25" i="5" a="1"/>
  <c r="P25" i="5" s="1"/>
  <c r="Z33" i="5" a="1"/>
  <c r="Z33" i="5" s="1"/>
  <c r="Z49" i="5" a="1"/>
  <c r="Z49" i="5" s="1"/>
  <c r="F50" i="5" a="1"/>
  <c r="F50" i="5" s="1"/>
  <c r="P19" i="5" a="1"/>
  <c r="P19" i="5" s="1"/>
  <c r="F35" i="5" a="1"/>
  <c r="F35" i="5" s="1"/>
  <c r="Z43" i="5" a="1"/>
  <c r="Z43" i="5" s="1"/>
  <c r="F51" i="5" a="1"/>
  <c r="F51" i="5" s="1"/>
  <c r="Z20" i="5" a="1"/>
  <c r="Z20" i="5" s="1"/>
  <c r="P28" i="5" a="1"/>
  <c r="P28" i="5" s="1"/>
  <c r="Z36" i="5" a="1"/>
  <c r="Z36" i="5" s="1"/>
  <c r="P52" i="5" a="1"/>
  <c r="P52" i="5" s="1"/>
  <c r="F21" i="5" a="1"/>
  <c r="F21" i="5" s="1"/>
  <c r="Z29" i="5" a="1"/>
  <c r="Z29" i="5" s="1"/>
  <c r="Z42" i="5" a="1"/>
  <c r="Z42" i="5" s="1"/>
  <c r="F22" i="5" a="1"/>
  <c r="F22" i="5" s="1"/>
  <c r="Z30" i="5" a="1"/>
  <c r="Z30" i="5" s="1"/>
  <c r="F46" i="5" a="1"/>
  <c r="F46" i="5" s="1"/>
  <c r="P54" i="5" a="1"/>
  <c r="P54" i="5" s="1"/>
  <c r="Z15" i="5" a="1"/>
  <c r="Z15" i="5" s="1"/>
  <c r="F31" i="5" a="1"/>
  <c r="F31" i="5" s="1"/>
  <c r="P39" i="5" a="1"/>
  <c r="P39" i="5" s="1"/>
  <c r="Z47" i="5" a="1"/>
  <c r="Z47" i="5" s="1"/>
  <c r="F16" i="5" a="1"/>
  <c r="F16" i="5" s="1"/>
  <c r="F24" i="5" a="1"/>
  <c r="F24" i="5" s="1"/>
  <c r="Z32" i="5" a="1"/>
  <c r="Z32" i="5" s="1"/>
  <c r="Z48" i="5" a="1"/>
  <c r="Z48" i="5" s="1"/>
  <c r="Z17" i="5" a="1"/>
  <c r="Z17" i="5" s="1"/>
  <c r="Z25" i="5" a="1"/>
  <c r="Z25" i="5" s="1"/>
  <c r="Z41" i="5" a="1"/>
  <c r="Z41" i="5" s="1"/>
  <c r="F49" i="5" a="1"/>
  <c r="F49" i="5" s="1"/>
  <c r="P50" i="5" a="1"/>
  <c r="P50" i="5" s="1"/>
  <c r="F27" i="5" a="1"/>
  <c r="F27" i="5" s="1"/>
  <c r="P35" i="5" a="1"/>
  <c r="P35" i="5" s="1"/>
  <c r="F43" i="5" a="1"/>
  <c r="F43" i="5" s="1"/>
  <c r="F26" i="5" a="1"/>
  <c r="F26" i="5" s="1"/>
  <c r="F20" i="5" a="1"/>
  <c r="F20" i="5" s="1"/>
  <c r="Z28" i="5" a="1"/>
  <c r="Z28" i="5" s="1"/>
  <c r="P44" i="5" a="1"/>
  <c r="P44" i="5" s="1"/>
  <c r="Z52" i="5" a="1"/>
  <c r="Z52" i="5" s="1"/>
  <c r="P21" i="5" a="1"/>
  <c r="P21" i="5" s="1"/>
  <c r="F37" i="5" a="1"/>
  <c r="F37" i="5" s="1"/>
  <c r="Z45" i="5" a="1"/>
  <c r="Z45" i="5" s="1"/>
  <c r="F53" i="5" a="1"/>
  <c r="F53" i="5" s="1"/>
  <c r="Q47" i="5" a="1"/>
  <c r="Q47" i="5" s="1"/>
  <c r="Q44" i="5" a="1"/>
  <c r="Q44" i="5" s="1"/>
  <c r="Q25" i="5" a="1"/>
  <c r="Q25" i="5" s="1"/>
  <c r="Q34" i="5" a="1"/>
  <c r="Q34" i="5" s="1"/>
  <c r="Q36" i="5" a="1"/>
  <c r="Q36" i="5" s="1"/>
  <c r="Q35" i="5" a="1"/>
  <c r="Q35" i="5" s="1"/>
  <c r="Q40" i="5" a="1"/>
  <c r="Q40" i="5" s="1"/>
  <c r="Q8" i="5" a="1"/>
  <c r="Q8" i="5" s="1"/>
  <c r="Q7" i="5" a="1"/>
  <c r="Q7" i="5" s="1"/>
  <c r="Q27" i="5" a="1"/>
  <c r="Q27" i="5" s="1"/>
  <c r="G46" i="5" a="1"/>
  <c r="G46" i="5" s="1"/>
  <c r="G7" i="5" a="1"/>
  <c r="G7" i="5" s="1"/>
  <c r="G12" i="5" a="1"/>
  <c r="G12" i="5" s="1"/>
  <c r="G37" i="5" a="1"/>
  <c r="G37" i="5" s="1"/>
  <c r="G32" i="5" a="1"/>
  <c r="G32" i="5" s="1"/>
  <c r="G53" i="5" a="1"/>
  <c r="G53" i="5" s="1"/>
  <c r="G34" i="5" a="1"/>
  <c r="G34" i="5" s="1"/>
  <c r="G26" i="5" a="1"/>
  <c r="G26" i="5" s="1"/>
  <c r="G25" i="5" a="1"/>
  <c r="G25" i="5" s="1"/>
  <c r="G45" i="5" a="1"/>
  <c r="G45" i="5" s="1"/>
  <c r="G41" i="5" a="1"/>
  <c r="G41" i="5" s="1"/>
  <c r="G30" i="5" a="1"/>
  <c r="G30" i="5" s="1"/>
  <c r="G11" i="5" a="1"/>
  <c r="G11" i="5" s="1"/>
  <c r="G42" i="5" a="1"/>
  <c r="G42" i="5" s="1"/>
  <c r="G40" i="5" a="1"/>
  <c r="G40" i="5" s="1"/>
  <c r="G52" i="5" a="1"/>
  <c r="G52" i="5" s="1"/>
  <c r="Q32" i="5" a="1"/>
  <c r="Q32" i="5" s="1"/>
  <c r="Q37" i="5" a="1"/>
  <c r="Q37" i="5" s="1"/>
  <c r="Q10" i="5" a="1"/>
  <c r="Q10" i="5" s="1"/>
  <c r="Q26" i="5" a="1"/>
  <c r="Q26" i="5" s="1"/>
  <c r="Q42" i="5" a="1"/>
  <c r="Q42" i="5" s="1"/>
  <c r="Q51" i="5" a="1"/>
  <c r="Q51" i="5" s="1"/>
  <c r="Q54" i="5" a="1"/>
  <c r="Q54" i="5" s="1"/>
  <c r="Q9" i="5" a="1"/>
  <c r="Q9" i="5" s="1"/>
  <c r="Q29" i="5" a="1"/>
  <c r="Q29" i="5" s="1"/>
  <c r="Q12" i="5" a="1"/>
  <c r="Q12" i="5" s="1"/>
  <c r="G9" i="5" a="1"/>
  <c r="G9" i="5" s="1"/>
  <c r="G6" i="5" a="1"/>
  <c r="G6" i="5" s="1"/>
  <c r="G49" i="5" a="1"/>
  <c r="G49" i="5" s="1"/>
  <c r="G28" i="5" a="1"/>
  <c r="G28" i="5" s="1"/>
  <c r="G14" i="5" a="1"/>
  <c r="G14" i="5" s="1"/>
  <c r="G13" i="5" a="1"/>
  <c r="G13" i="5" s="1"/>
  <c r="G54" i="5" a="1"/>
  <c r="G54" i="5" s="1"/>
  <c r="G48" i="5" a="1"/>
  <c r="G48" i="5" s="1"/>
  <c r="Q41" i="5" a="1"/>
  <c r="Q41" i="5" s="1"/>
  <c r="Q31" i="5" a="1"/>
  <c r="Q31" i="5" s="1"/>
  <c r="Q14" i="5" a="1"/>
  <c r="Q14" i="5" s="1"/>
  <c r="Q45" i="5" a="1"/>
  <c r="Q45" i="5" s="1"/>
  <c r="Q48" i="5" a="1"/>
  <c r="Q48" i="5" s="1"/>
  <c r="Q11" i="5" a="1"/>
  <c r="Q11" i="5" s="1"/>
  <c r="Q46" i="5" a="1"/>
  <c r="Q46" i="5" s="1"/>
  <c r="Q28" i="5" a="1"/>
  <c r="Q28" i="5" s="1"/>
  <c r="Q30" i="5" a="1"/>
  <c r="Q30" i="5" s="1"/>
  <c r="Q13" i="5" a="1"/>
  <c r="Q13" i="5" s="1"/>
  <c r="G43" i="5" a="1"/>
  <c r="G43" i="5" s="1"/>
  <c r="G31" i="5" a="1"/>
  <c r="G31" i="5" s="1"/>
  <c r="G27" i="5" a="1"/>
  <c r="G27" i="5" s="1"/>
  <c r="G8" i="5" a="1"/>
  <c r="G8" i="5" s="1"/>
  <c r="G50" i="5" a="1"/>
  <c r="G50" i="5" s="1"/>
  <c r="G38" i="5" a="1"/>
  <c r="G38" i="5" s="1"/>
  <c r="G33" i="5" a="1"/>
  <c r="G33" i="5" s="1"/>
  <c r="G36" i="5" a="1"/>
  <c r="G36" i="5" s="1"/>
  <c r="G51" i="5" a="1"/>
  <c r="G51" i="5" s="1"/>
  <c r="Q50" i="5" a="1"/>
  <c r="Q50" i="5" s="1"/>
  <c r="Q39" i="5" a="1"/>
  <c r="Q39" i="5" s="1"/>
  <c r="Q38" i="5" a="1"/>
  <c r="Q38" i="5" s="1"/>
  <c r="Q43" i="5" a="1"/>
  <c r="Q43" i="5" s="1"/>
  <c r="Q33" i="5" a="1"/>
  <c r="Q33" i="5" s="1"/>
  <c r="Q5" i="5" a="1"/>
  <c r="Q5" i="5" s="1"/>
  <c r="Q6" i="5" a="1"/>
  <c r="Q6" i="5" s="1"/>
  <c r="Q52" i="5" a="1"/>
  <c r="Q52" i="5" s="1"/>
  <c r="Q49" i="5" a="1"/>
  <c r="Q49" i="5" s="1"/>
  <c r="Q53" i="5" a="1"/>
  <c r="Q53" i="5" s="1"/>
  <c r="G10" i="5" a="1"/>
  <c r="G10" i="5" s="1"/>
  <c r="G5" i="5" a="1"/>
  <c r="G5" i="5" s="1"/>
  <c r="G44" i="5" a="1"/>
  <c r="G44" i="5" s="1"/>
  <c r="G47" i="5" a="1"/>
  <c r="G47" i="5" s="1"/>
  <c r="G29" i="5" a="1"/>
  <c r="G29" i="5" s="1"/>
  <c r="G39" i="5" a="1"/>
  <c r="G39" i="5" s="1"/>
  <c r="G35" i="5" a="1"/>
  <c r="G35" i="5" s="1"/>
  <c r="AA6" i="5" a="1"/>
  <c r="AA6" i="5" s="1"/>
  <c r="AA40" i="5" a="1"/>
  <c r="AA40" i="5" s="1"/>
  <c r="AA51" i="5" a="1"/>
  <c r="AA51" i="5" s="1"/>
  <c r="AA5" i="5" a="1"/>
  <c r="AA5" i="5" s="1"/>
  <c r="AA30" i="5" a="1"/>
  <c r="AA30" i="5" s="1"/>
  <c r="AA31" i="5" a="1"/>
  <c r="AA31" i="5" s="1"/>
  <c r="AA44" i="5" a="1"/>
  <c r="AA44" i="5" s="1"/>
  <c r="AA33" i="5" a="1"/>
  <c r="AA33" i="5" s="1"/>
  <c r="AA53" i="5" a="1"/>
  <c r="AA53" i="5" s="1"/>
  <c r="AA34" i="5" a="1"/>
  <c r="AA34" i="5" s="1"/>
  <c r="AA36" i="5" a="1"/>
  <c r="AA36" i="5" s="1"/>
  <c r="AA29" i="5" a="1"/>
  <c r="AA29" i="5" s="1"/>
  <c r="AA11" i="5" a="1"/>
  <c r="AA11" i="5" s="1"/>
  <c r="AA48" i="5" a="1"/>
  <c r="AA48" i="5" s="1"/>
  <c r="AA54" i="5" a="1"/>
  <c r="AA54" i="5" s="1"/>
  <c r="AA10" i="5" a="1"/>
  <c r="AA10" i="5" s="1"/>
  <c r="AA43" i="5" a="1"/>
  <c r="AA43" i="5" s="1"/>
  <c r="AA32" i="5" a="1"/>
  <c r="AA32" i="5" s="1"/>
  <c r="AA47" i="5" a="1"/>
  <c r="AA47" i="5" s="1"/>
  <c r="AA7" i="5" a="1"/>
  <c r="AA7" i="5" s="1"/>
  <c r="AA41" i="5" a="1"/>
  <c r="AA41" i="5" s="1"/>
  <c r="AA45" i="5" a="1"/>
  <c r="AA45" i="5" s="1"/>
  <c r="AA50" i="5" a="1"/>
  <c r="AA50" i="5" s="1"/>
  <c r="AA39" i="5" a="1"/>
  <c r="AA39" i="5" s="1"/>
  <c r="AA35" i="5" a="1"/>
  <c r="AA35" i="5" s="1"/>
  <c r="AA8" i="5" a="1"/>
  <c r="AA8" i="5" s="1"/>
  <c r="AA12" i="5" a="1"/>
  <c r="AA12" i="5" s="1"/>
  <c r="AA28" i="5" a="1"/>
  <c r="AA28" i="5" s="1"/>
  <c r="AA25" i="5" a="1"/>
  <c r="AA25" i="5" s="1"/>
  <c r="AA49" i="5" a="1"/>
  <c r="AA49" i="5" s="1"/>
  <c r="AA38" i="5" a="1"/>
  <c r="AA38" i="5" s="1"/>
  <c r="AA52" i="5" a="1"/>
  <c r="AA52" i="5" s="1"/>
  <c r="AA13" i="5" a="1"/>
  <c r="AA13" i="5" s="1"/>
  <c r="AA42" i="5" a="1"/>
  <c r="AA42" i="5" s="1"/>
  <c r="AA9" i="5" a="1"/>
  <c r="AA9" i="5" s="1"/>
  <c r="AA46" i="5" a="1"/>
  <c r="AA46" i="5" s="1"/>
  <c r="AA37" i="5" a="1"/>
  <c r="AA37" i="5" s="1"/>
  <c r="AA27" i="5" a="1"/>
  <c r="AA27" i="5" s="1"/>
  <c r="AA26" i="5" a="1"/>
  <c r="AA26" i="5" s="1"/>
  <c r="AA14" i="5" a="1"/>
  <c r="AA14" i="5" s="1"/>
  <c r="J42" i="5" a="1"/>
  <c r="J42" i="5" s="1"/>
  <c r="J20" i="5" a="1"/>
  <c r="J20" i="5" s="1"/>
  <c r="J5" i="5" a="1"/>
  <c r="J5" i="5" s="1"/>
  <c r="J18" i="5" a="1"/>
  <c r="J18" i="5" s="1"/>
  <c r="J19" i="5" a="1"/>
  <c r="J19" i="5" s="1"/>
  <c r="J31" i="5" a="1"/>
  <c r="J31" i="5" s="1"/>
  <c r="J39" i="5" a="1"/>
  <c r="J39" i="5" s="1"/>
  <c r="J29" i="5" a="1"/>
  <c r="J29" i="5" s="1"/>
  <c r="J26" i="5" a="1"/>
  <c r="J26" i="5" s="1"/>
  <c r="J33" i="5" a="1"/>
  <c r="J33" i="5" s="1"/>
  <c r="S18" i="5" a="1"/>
  <c r="S18" i="5" s="1"/>
  <c r="S51" i="5" a="1"/>
  <c r="S51" i="5" s="1"/>
  <c r="S46" i="5" a="1"/>
  <c r="S46" i="5" s="1"/>
  <c r="S52" i="5" a="1"/>
  <c r="S52" i="5" s="1"/>
  <c r="S27" i="5" a="1"/>
  <c r="S27" i="5" s="1"/>
  <c r="S17" i="5" a="1"/>
  <c r="S17" i="5" s="1"/>
  <c r="S34" i="5" a="1"/>
  <c r="S34" i="5" s="1"/>
  <c r="S14" i="5" a="1"/>
  <c r="S14" i="5" s="1"/>
  <c r="S13" i="5" a="1"/>
  <c r="S13" i="5" s="1"/>
  <c r="S48" i="5" a="1"/>
  <c r="S48" i="5" s="1"/>
  <c r="H22" i="5" a="1"/>
  <c r="H22" i="5" s="1"/>
  <c r="H38" i="5" a="1"/>
  <c r="H38" i="5" s="1"/>
  <c r="H8" i="5" a="1"/>
  <c r="H8" i="5" s="1"/>
  <c r="H45" i="5" a="1"/>
  <c r="H45" i="5" s="1"/>
  <c r="H35" i="5" a="1"/>
  <c r="H35" i="5" s="1"/>
  <c r="H16" i="5" a="1"/>
  <c r="H16" i="5" s="1"/>
  <c r="H37" i="5" a="1"/>
  <c r="H37" i="5" s="1"/>
  <c r="H19" i="5" a="1"/>
  <c r="H19" i="5" s="1"/>
  <c r="H52" i="5" a="1"/>
  <c r="H52" i="5" s="1"/>
  <c r="H47" i="5" a="1"/>
  <c r="H47" i="5" s="1"/>
  <c r="R14" i="5" a="1"/>
  <c r="R14" i="5" s="1"/>
  <c r="R35" i="5" a="1"/>
  <c r="R35" i="5" s="1"/>
  <c r="R48" i="5" a="1"/>
  <c r="R48" i="5" s="1"/>
  <c r="R51" i="5" a="1"/>
  <c r="R51" i="5" s="1"/>
  <c r="R54" i="5" a="1"/>
  <c r="R54" i="5" s="1"/>
  <c r="R43" i="5" a="1"/>
  <c r="R43" i="5" s="1"/>
  <c r="R22" i="5" a="1"/>
  <c r="R22" i="5" s="1"/>
  <c r="R53" i="5" a="1"/>
  <c r="R53" i="5" s="1"/>
  <c r="R41" i="5" a="1"/>
  <c r="R41" i="5" s="1"/>
  <c r="R13" i="5" a="1"/>
  <c r="R13" i="5" s="1"/>
  <c r="AC22" i="5" a="1"/>
  <c r="AC22" i="5" s="1"/>
  <c r="AC27" i="5" a="1"/>
  <c r="AC27" i="5" s="1"/>
  <c r="AC29" i="5" a="1"/>
  <c r="AC29" i="5" s="1"/>
  <c r="AC50" i="5" a="1"/>
  <c r="AC50" i="5" s="1"/>
  <c r="AC53" i="5" a="1"/>
  <c r="AC53" i="5" s="1"/>
  <c r="AC16" i="5" a="1"/>
  <c r="AC16" i="5" s="1"/>
  <c r="AC48" i="5" a="1"/>
  <c r="AC48" i="5" s="1"/>
  <c r="AC15" i="5" a="1"/>
  <c r="AC15" i="5" s="1"/>
  <c r="AC54" i="5" a="1"/>
  <c r="AC54" i="5" s="1"/>
  <c r="AC46" i="5" a="1"/>
  <c r="AC46" i="5" s="1"/>
  <c r="AB18" i="5" a="1"/>
  <c r="AB18" i="5" s="1"/>
  <c r="AB21" i="5" a="1"/>
  <c r="AB21" i="5" s="1"/>
  <c r="AB22" i="5" a="1"/>
  <c r="AB22" i="5" s="1"/>
  <c r="AB13" i="5" a="1"/>
  <c r="AB13" i="5" s="1"/>
  <c r="AB44" i="5" a="1"/>
  <c r="AB44" i="5" s="1"/>
  <c r="AB17" i="5" a="1"/>
  <c r="AB17" i="5" s="1"/>
  <c r="AB23" i="5" a="1"/>
  <c r="AB23" i="5" s="1"/>
  <c r="AB16" i="5" a="1"/>
  <c r="AB16" i="5" s="1"/>
  <c r="AB42" i="5" a="1"/>
  <c r="AB42" i="5" s="1"/>
  <c r="AB9" i="5" a="1"/>
  <c r="AB9" i="5" s="1"/>
  <c r="T30" i="5" a="1"/>
  <c r="T30" i="5" s="1"/>
  <c r="T12" i="5" a="1"/>
  <c r="T12" i="5" s="1"/>
  <c r="T33" i="5" a="1"/>
  <c r="T33" i="5" s="1"/>
  <c r="T17" i="5" a="1"/>
  <c r="T17" i="5" s="1"/>
  <c r="T14" i="5" a="1"/>
  <c r="T14" i="5" s="1"/>
  <c r="T34" i="5" a="1"/>
  <c r="T34" i="5" s="1"/>
  <c r="T18" i="5" a="1"/>
  <c r="T18" i="5" s="1"/>
  <c r="T20" i="5" a="1"/>
  <c r="T20" i="5" s="1"/>
  <c r="T15" i="5" a="1"/>
  <c r="T15" i="5" s="1"/>
  <c r="T28" i="5" a="1"/>
  <c r="T28" i="5" s="1"/>
  <c r="T44" i="5" a="1"/>
  <c r="T44" i="5" s="1"/>
  <c r="T41" i="5" a="1"/>
  <c r="T41" i="5" s="1"/>
  <c r="T24" i="5" a="1"/>
  <c r="T24" i="5" s="1"/>
  <c r="T36" i="5" a="1"/>
  <c r="T36" i="5" s="1"/>
  <c r="T13" i="5" a="1"/>
  <c r="T13" i="5" s="1"/>
  <c r="T43" i="5" a="1"/>
  <c r="T43" i="5" s="1"/>
  <c r="J15" i="5" a="1"/>
  <c r="J15" i="5" s="1"/>
  <c r="J36" i="5" a="1"/>
  <c r="J36" i="5" s="1"/>
  <c r="J43" i="5" a="1"/>
  <c r="J43" i="5" s="1"/>
  <c r="J22" i="5" a="1"/>
  <c r="J22" i="5" s="1"/>
  <c r="J27" i="5" a="1"/>
  <c r="J27" i="5" s="1"/>
  <c r="J41" i="5" a="1"/>
  <c r="J41" i="5" s="1"/>
  <c r="J32" i="5" a="1"/>
  <c r="J32" i="5" s="1"/>
  <c r="J14" i="5" a="1"/>
  <c r="J14" i="5" s="1"/>
  <c r="J44" i="5" a="1"/>
  <c r="J44" i="5" s="1"/>
  <c r="J11" i="5" a="1"/>
  <c r="J11" i="5" s="1"/>
  <c r="S6" i="5" a="1"/>
  <c r="S6" i="5" s="1"/>
  <c r="S30" i="5" a="1"/>
  <c r="S30" i="5" s="1"/>
  <c r="S5" i="5" a="1"/>
  <c r="S5" i="5" s="1"/>
  <c r="S22" i="5" a="1"/>
  <c r="S22" i="5" s="1"/>
  <c r="S12" i="5" a="1"/>
  <c r="S12" i="5" s="1"/>
  <c r="S50" i="5" a="1"/>
  <c r="S50" i="5" s="1"/>
  <c r="S11" i="5" a="1"/>
  <c r="S11" i="5" s="1"/>
  <c r="S24" i="5" a="1"/>
  <c r="S24" i="5" s="1"/>
  <c r="S21" i="5" a="1"/>
  <c r="S21" i="5" s="1"/>
  <c r="S19" i="5" a="1"/>
  <c r="S19" i="5" s="1"/>
  <c r="H39" i="5" a="1"/>
  <c r="H39" i="5" s="1"/>
  <c r="H41" i="5" a="1"/>
  <c r="H41" i="5" s="1"/>
  <c r="H23" i="5" a="1"/>
  <c r="H23" i="5" s="1"/>
  <c r="H15" i="5" a="1"/>
  <c r="H15" i="5" s="1"/>
  <c r="H42" i="5" a="1"/>
  <c r="H42" i="5" s="1"/>
  <c r="H40" i="5" a="1"/>
  <c r="H40" i="5" s="1"/>
  <c r="H46" i="5" a="1"/>
  <c r="H46" i="5" s="1"/>
  <c r="H43" i="5" a="1"/>
  <c r="H43" i="5" s="1"/>
  <c r="H53" i="5" a="1"/>
  <c r="H53" i="5" s="1"/>
  <c r="H9" i="5" a="1"/>
  <c r="H9" i="5" s="1"/>
  <c r="R38" i="5" a="1"/>
  <c r="R38" i="5" s="1"/>
  <c r="R45" i="5" a="1"/>
  <c r="R45" i="5" s="1"/>
  <c r="R10" i="5" a="1"/>
  <c r="R10" i="5" s="1"/>
  <c r="R20" i="5" a="1"/>
  <c r="R20" i="5" s="1"/>
  <c r="R6" i="5" a="1"/>
  <c r="R6" i="5" s="1"/>
  <c r="R7" i="5" a="1"/>
  <c r="R7" i="5" s="1"/>
  <c r="R49" i="5" a="1"/>
  <c r="R49" i="5" s="1"/>
  <c r="R47" i="5" a="1"/>
  <c r="R47" i="5" s="1"/>
  <c r="R50" i="5" a="1"/>
  <c r="R50" i="5" s="1"/>
  <c r="R23" i="5" a="1"/>
  <c r="R23" i="5" s="1"/>
  <c r="AC31" i="5" a="1"/>
  <c r="AC31" i="5" s="1"/>
  <c r="AC12" i="5" a="1"/>
  <c r="AC12" i="5" s="1"/>
  <c r="AC30" i="5" a="1"/>
  <c r="AC30" i="5" s="1"/>
  <c r="AC26" i="5" a="1"/>
  <c r="AC26" i="5" s="1"/>
  <c r="AC14" i="5" a="1"/>
  <c r="AC14" i="5" s="1"/>
  <c r="AC17" i="5" a="1"/>
  <c r="AC17" i="5" s="1"/>
  <c r="AC18" i="5" a="1"/>
  <c r="AC18" i="5" s="1"/>
  <c r="AC9" i="5" a="1"/>
  <c r="AC9" i="5" s="1"/>
  <c r="AC51" i="5" a="1"/>
  <c r="AC51" i="5" s="1"/>
  <c r="AC5" i="5" a="1"/>
  <c r="AC5" i="5" s="1"/>
  <c r="AB54" i="5" a="1"/>
  <c r="AB54" i="5" s="1"/>
  <c r="AB46" i="5" a="1"/>
  <c r="AB46" i="5" s="1"/>
  <c r="AB49" i="5" a="1"/>
  <c r="AB49" i="5" s="1"/>
  <c r="AB47" i="5" a="1"/>
  <c r="AB47" i="5" s="1"/>
  <c r="AB38" i="5" a="1"/>
  <c r="AB38" i="5" s="1"/>
  <c r="AB50" i="5" a="1"/>
  <c r="AB50" i="5" s="1"/>
  <c r="AB19" i="5" a="1"/>
  <c r="AB19" i="5" s="1"/>
  <c r="AB48" i="5" a="1"/>
  <c r="AB48" i="5" s="1"/>
  <c r="AB8" i="5" a="1"/>
  <c r="AB8" i="5" s="1"/>
  <c r="AB10" i="5" a="1"/>
  <c r="AB10" i="5" s="1"/>
  <c r="T5" i="5" a="1"/>
  <c r="T5" i="5" s="1"/>
  <c r="T27" i="5" a="1"/>
  <c r="T27" i="5" s="1"/>
  <c r="T38" i="5" a="1"/>
  <c r="T38" i="5" s="1"/>
  <c r="T42" i="5" a="1"/>
  <c r="T42" i="5" s="1"/>
  <c r="T40" i="5" a="1"/>
  <c r="T40" i="5" s="1"/>
  <c r="T9" i="5" a="1"/>
  <c r="T9" i="5" s="1"/>
  <c r="J40" i="5" a="1"/>
  <c r="J40" i="5" s="1"/>
  <c r="J6" i="5" a="1"/>
  <c r="J6" i="5" s="1"/>
  <c r="J7" i="5" a="1"/>
  <c r="J7" i="5" s="1"/>
  <c r="J8" i="5" a="1"/>
  <c r="J8" i="5" s="1"/>
  <c r="J12" i="5" a="1"/>
  <c r="J12" i="5" s="1"/>
  <c r="J30" i="5" a="1"/>
  <c r="J30" i="5" s="1"/>
  <c r="J25" i="5" a="1"/>
  <c r="J25" i="5" s="1"/>
  <c r="J23" i="5" a="1"/>
  <c r="J23" i="5" s="1"/>
  <c r="J24" i="5" a="1"/>
  <c r="J24" i="5" s="1"/>
  <c r="J35" i="5" a="1"/>
  <c r="J35" i="5" s="1"/>
  <c r="S15" i="5" a="1"/>
  <c r="S15" i="5" s="1"/>
  <c r="S54" i="5" a="1"/>
  <c r="S54" i="5" s="1"/>
  <c r="S32" i="5" a="1"/>
  <c r="S32" i="5" s="1"/>
  <c r="S33" i="5" a="1"/>
  <c r="S33" i="5" s="1"/>
  <c r="S31" i="5" a="1"/>
  <c r="S31" i="5" s="1"/>
  <c r="S26" i="5" a="1"/>
  <c r="S26" i="5" s="1"/>
  <c r="S45" i="5" a="1"/>
  <c r="S45" i="5" s="1"/>
  <c r="S20" i="5" a="1"/>
  <c r="S20" i="5" s="1"/>
  <c r="S53" i="5" a="1"/>
  <c r="S53" i="5" s="1"/>
  <c r="S10" i="5" a="1"/>
  <c r="S10" i="5" s="1"/>
  <c r="H49" i="5" a="1"/>
  <c r="H49" i="5" s="1"/>
  <c r="H50" i="5" a="1"/>
  <c r="H50" i="5" s="1"/>
  <c r="H24" i="5" a="1"/>
  <c r="H24" i="5" s="1"/>
  <c r="H17" i="5" a="1"/>
  <c r="H17" i="5" s="1"/>
  <c r="H48" i="5" a="1"/>
  <c r="H48" i="5" s="1"/>
  <c r="H51" i="5" a="1"/>
  <c r="H51" i="5" s="1"/>
  <c r="H6" i="5" a="1"/>
  <c r="H6" i="5" s="1"/>
  <c r="H7" i="5" a="1"/>
  <c r="H7" i="5" s="1"/>
  <c r="H20" i="5" a="1"/>
  <c r="H20" i="5" s="1"/>
  <c r="H12" i="5" a="1"/>
  <c r="H12" i="5" s="1"/>
  <c r="R24" i="5" a="1"/>
  <c r="R24" i="5" s="1"/>
  <c r="R42" i="5" a="1"/>
  <c r="R42" i="5" s="1"/>
  <c r="R15" i="5" a="1"/>
  <c r="R15" i="5" s="1"/>
  <c r="R36" i="5" a="1"/>
  <c r="R36" i="5" s="1"/>
  <c r="R9" i="5" a="1"/>
  <c r="R9" i="5" s="1"/>
  <c r="R46" i="5" a="1"/>
  <c r="R46" i="5" s="1"/>
  <c r="R12" i="5" a="1"/>
  <c r="R12" i="5" s="1"/>
  <c r="R5" i="5" a="1"/>
  <c r="R5" i="5" s="1"/>
  <c r="R37" i="5" a="1"/>
  <c r="R37" i="5" s="1"/>
  <c r="R39" i="5" a="1"/>
  <c r="R39" i="5" s="1"/>
  <c r="AC25" i="5" a="1"/>
  <c r="AC25" i="5" s="1"/>
  <c r="AC28" i="5" a="1"/>
  <c r="AC28" i="5" s="1"/>
  <c r="AC47" i="5" a="1"/>
  <c r="AC47" i="5" s="1"/>
  <c r="AC33" i="5" a="1"/>
  <c r="AC33" i="5" s="1"/>
  <c r="AC23" i="5" a="1"/>
  <c r="AC23" i="5" s="1"/>
  <c r="AC20" i="5" a="1"/>
  <c r="AC20" i="5" s="1"/>
  <c r="AC6" i="5" a="1"/>
  <c r="AC6" i="5" s="1"/>
  <c r="AC10" i="5" a="1"/>
  <c r="AC10" i="5" s="1"/>
  <c r="AC7" i="5" a="1"/>
  <c r="AC7" i="5" s="1"/>
  <c r="AC24" i="5" a="1"/>
  <c r="AC24" i="5" s="1"/>
  <c r="AB51" i="5" a="1"/>
  <c r="AB51" i="5" s="1"/>
  <c r="AB5" i="5" a="1"/>
  <c r="AB5" i="5" s="1"/>
  <c r="AB12" i="5" a="1"/>
  <c r="AB12" i="5" s="1"/>
  <c r="AB24" i="5" a="1"/>
  <c r="AB24" i="5" s="1"/>
  <c r="AB6" i="5" a="1"/>
  <c r="AB6" i="5" s="1"/>
  <c r="AB11" i="5" a="1"/>
  <c r="AB11" i="5" s="1"/>
  <c r="AB20" i="5" a="1"/>
  <c r="AB20" i="5" s="1"/>
  <c r="AB35" i="5" a="1"/>
  <c r="AB35" i="5" s="1"/>
  <c r="AB15" i="5" a="1"/>
  <c r="AB15" i="5" s="1"/>
  <c r="AB36" i="5" a="1"/>
  <c r="AB36" i="5" s="1"/>
  <c r="T32" i="5" a="1"/>
  <c r="T32" i="5" s="1"/>
  <c r="T22" i="5" a="1"/>
  <c r="T22" i="5" s="1"/>
  <c r="T26" i="5" a="1"/>
  <c r="T26" i="5" s="1"/>
  <c r="T11" i="5" a="1"/>
  <c r="T11" i="5" s="1"/>
  <c r="T23" i="5" a="1"/>
  <c r="T23" i="5" s="1"/>
  <c r="T16" i="5" a="1"/>
  <c r="T16" i="5" s="1"/>
  <c r="T6" i="5" a="1"/>
  <c r="T6" i="5" s="1"/>
  <c r="T7" i="5" a="1"/>
  <c r="T7" i="5" s="1"/>
  <c r="J10" i="5" a="1"/>
  <c r="J10" i="5" s="1"/>
  <c r="J16" i="5" a="1"/>
  <c r="J16" i="5" s="1"/>
  <c r="J28" i="5" a="1"/>
  <c r="J28" i="5" s="1"/>
  <c r="J9" i="5" a="1"/>
  <c r="J9" i="5" s="1"/>
  <c r="J37" i="5" a="1"/>
  <c r="J37" i="5" s="1"/>
  <c r="J38" i="5" a="1"/>
  <c r="J38" i="5" s="1"/>
  <c r="J13" i="5" a="1"/>
  <c r="J13" i="5" s="1"/>
  <c r="J34" i="5" a="1"/>
  <c r="J34" i="5" s="1"/>
  <c r="J17" i="5" a="1"/>
  <c r="J17" i="5" s="1"/>
  <c r="J21" i="5" a="1"/>
  <c r="J21" i="5" s="1"/>
  <c r="S16" i="5" a="1"/>
  <c r="S16" i="5" s="1"/>
  <c r="S9" i="5" a="1"/>
  <c r="S9" i="5" s="1"/>
  <c r="S25" i="5" a="1"/>
  <c r="S25" i="5" s="1"/>
  <c r="S49" i="5" a="1"/>
  <c r="S49" i="5" s="1"/>
  <c r="S47" i="5" a="1"/>
  <c r="S47" i="5" s="1"/>
  <c r="S23" i="5" a="1"/>
  <c r="S23" i="5" s="1"/>
  <c r="S7" i="5" a="1"/>
  <c r="S7" i="5" s="1"/>
  <c r="S28" i="5" a="1"/>
  <c r="S28" i="5" s="1"/>
  <c r="S8" i="5" a="1"/>
  <c r="S8" i="5" s="1"/>
  <c r="S29" i="5" a="1"/>
  <c r="S29" i="5" s="1"/>
  <c r="H44" i="5" a="1"/>
  <c r="H44" i="5" s="1"/>
  <c r="H14" i="5" a="1"/>
  <c r="H14" i="5" s="1"/>
  <c r="H13" i="5" a="1"/>
  <c r="H13" i="5" s="1"/>
  <c r="H11" i="5" a="1"/>
  <c r="H11" i="5" s="1"/>
  <c r="H54" i="5" a="1"/>
  <c r="H54" i="5" s="1"/>
  <c r="H10" i="5" a="1"/>
  <c r="H10" i="5" s="1"/>
  <c r="H5" i="5" a="1"/>
  <c r="H5" i="5" s="1"/>
  <c r="H21" i="5" a="1"/>
  <c r="H21" i="5" s="1"/>
  <c r="H18" i="5" a="1"/>
  <c r="H18" i="5" s="1"/>
  <c r="H36" i="5" a="1"/>
  <c r="H36" i="5" s="1"/>
  <c r="R11" i="5" a="1"/>
  <c r="R11" i="5" s="1"/>
  <c r="R16" i="5" a="1"/>
  <c r="R16" i="5" s="1"/>
  <c r="R40" i="5" a="1"/>
  <c r="R40" i="5" s="1"/>
  <c r="R18" i="5" a="1"/>
  <c r="R18" i="5" s="1"/>
  <c r="R19" i="5" a="1"/>
  <c r="R19" i="5" s="1"/>
  <c r="R8" i="5" a="1"/>
  <c r="R8" i="5" s="1"/>
  <c r="R44" i="5" a="1"/>
  <c r="R44" i="5" s="1"/>
  <c r="R17" i="5" a="1"/>
  <c r="R17" i="5" s="1"/>
  <c r="R52" i="5" a="1"/>
  <c r="R52" i="5" s="1"/>
  <c r="R21" i="5" a="1"/>
  <c r="R21" i="5" s="1"/>
  <c r="AC49" i="5" a="1"/>
  <c r="AC49" i="5" s="1"/>
  <c r="AC52" i="5" a="1"/>
  <c r="AC52" i="5" s="1"/>
  <c r="AC32" i="5" a="1"/>
  <c r="AC32" i="5" s="1"/>
  <c r="AC19" i="5" a="1"/>
  <c r="AC19" i="5" s="1"/>
  <c r="AC34" i="5" a="1"/>
  <c r="AC34" i="5" s="1"/>
  <c r="AC45" i="5" a="1"/>
  <c r="AC45" i="5" s="1"/>
  <c r="AC8" i="5" a="1"/>
  <c r="AC8" i="5" s="1"/>
  <c r="AC13" i="5" a="1"/>
  <c r="AC13" i="5" s="1"/>
  <c r="AC21" i="5" a="1"/>
  <c r="AC21" i="5" s="1"/>
  <c r="AC11" i="5" a="1"/>
  <c r="AC11" i="5" s="1"/>
  <c r="AB7" i="5" a="1"/>
  <c r="AB7" i="5" s="1"/>
  <c r="AB43" i="5" a="1"/>
  <c r="AB43" i="5" s="1"/>
  <c r="AB52" i="5" a="1"/>
  <c r="AB52" i="5" s="1"/>
  <c r="AB41" i="5" a="1"/>
  <c r="AB41" i="5" s="1"/>
  <c r="AB39" i="5" a="1"/>
  <c r="AB39" i="5" s="1"/>
  <c r="AB14" i="5" a="1"/>
  <c r="AB14" i="5" s="1"/>
  <c r="AB45" i="5" a="1"/>
  <c r="AB45" i="5" s="1"/>
  <c r="AB53" i="5" a="1"/>
  <c r="AB53" i="5" s="1"/>
  <c r="AB40" i="5" a="1"/>
  <c r="AB40" i="5" s="1"/>
  <c r="AB37" i="5" a="1"/>
  <c r="AB37" i="5" s="1"/>
  <c r="T25" i="5" a="1"/>
  <c r="T25" i="5" s="1"/>
  <c r="T8" i="5" a="1"/>
  <c r="T8" i="5" s="1"/>
  <c r="T31" i="5" a="1"/>
  <c r="T31" i="5" s="1"/>
  <c r="T29" i="5" a="1"/>
  <c r="T29" i="5" s="1"/>
  <c r="T39" i="5" a="1"/>
  <c r="T39" i="5" s="1"/>
  <c r="T35" i="5" a="1"/>
  <c r="T35" i="5" s="1"/>
  <c r="T19" i="5" a="1"/>
  <c r="T19" i="5" s="1"/>
  <c r="T37" i="5" a="1"/>
  <c r="T37" i="5" s="1"/>
  <c r="T10" i="5" a="1"/>
  <c r="T10" i="5" s="1"/>
  <c r="T21" i="5" a="1"/>
  <c r="T21" i="5" s="1"/>
  <c r="I14" i="5" a="1"/>
  <c r="I14" i="5" s="1"/>
  <c r="I13" i="5" a="1"/>
  <c r="I13" i="5" s="1"/>
  <c r="I25" i="5" a="1"/>
  <c r="I25" i="5" s="1"/>
  <c r="I20" i="5" a="1"/>
  <c r="I20" i="5" s="1"/>
  <c r="I51" i="5" a="1"/>
  <c r="I51" i="5" s="1"/>
  <c r="I5" i="5" a="1"/>
  <c r="I5" i="5" s="1"/>
  <c r="I27" i="5" a="1"/>
  <c r="I27" i="5" s="1"/>
  <c r="I18" i="5" a="1"/>
  <c r="I18" i="5" s="1"/>
  <c r="I49" i="5" a="1"/>
  <c r="I49" i="5" s="1"/>
  <c r="I30" i="5" a="1"/>
  <c r="I30" i="5" s="1"/>
  <c r="AD8" i="5" a="1"/>
  <c r="AD8" i="5" s="1"/>
  <c r="AD14" i="5" a="1"/>
  <c r="AD14" i="5" s="1"/>
  <c r="AD18" i="5" a="1"/>
  <c r="AD18" i="5" s="1"/>
  <c r="AD7" i="5" a="1"/>
  <c r="AD7" i="5" s="1"/>
  <c r="AD10" i="5" a="1"/>
  <c r="AD10" i="5" s="1"/>
  <c r="AD5" i="5" a="1"/>
  <c r="AD5" i="5" s="1"/>
  <c r="AD37" i="5" a="1"/>
  <c r="AD37" i="5" s="1"/>
  <c r="AD27" i="5" a="1"/>
  <c r="AD27" i="5" s="1"/>
  <c r="AD44" i="5" a="1"/>
  <c r="AD44" i="5" s="1"/>
  <c r="AD32" i="5" a="1"/>
  <c r="AD32" i="5" s="1"/>
  <c r="AD6" i="5" a="1"/>
  <c r="AD6" i="5" s="1"/>
  <c r="AD29" i="5" a="1"/>
  <c r="AD29" i="5" s="1"/>
  <c r="I23" i="5" a="1"/>
  <c r="I23" i="5" s="1"/>
  <c r="I24" i="5" a="1"/>
  <c r="I24" i="5" s="1"/>
  <c r="I11" i="5" a="1"/>
  <c r="I11" i="5" s="1"/>
  <c r="I54" i="5" a="1"/>
  <c r="I54" i="5" s="1"/>
  <c r="I10" i="5" a="1"/>
  <c r="I10" i="5" s="1"/>
  <c r="I19" i="5" a="1"/>
  <c r="I19" i="5" s="1"/>
  <c r="I12" i="5" a="1"/>
  <c r="I12" i="5" s="1"/>
  <c r="I22" i="5" a="1"/>
  <c r="I22" i="5" s="1"/>
  <c r="I28" i="5" a="1"/>
  <c r="I28" i="5" s="1"/>
  <c r="I32" i="5" a="1"/>
  <c r="I32" i="5" s="1"/>
  <c r="AD23" i="5" a="1"/>
  <c r="AD23" i="5" s="1"/>
  <c r="AD34" i="5" a="1"/>
  <c r="AD34" i="5" s="1"/>
  <c r="AD42" i="5" a="1"/>
  <c r="AD42" i="5" s="1"/>
  <c r="AD15" i="5" a="1"/>
  <c r="AD15" i="5" s="1"/>
  <c r="AD36" i="5" a="1"/>
  <c r="AD36" i="5" s="1"/>
  <c r="AD24" i="5" a="1"/>
  <c r="AD24" i="5" s="1"/>
  <c r="AD22" i="5" a="1"/>
  <c r="AD22" i="5" s="1"/>
  <c r="AD12" i="5" a="1"/>
  <c r="AD12" i="5" s="1"/>
  <c r="AD38" i="5" a="1"/>
  <c r="AD38" i="5" s="1"/>
  <c r="AD33" i="5" a="1"/>
  <c r="AD33" i="5" s="1"/>
  <c r="AD30" i="5" a="1"/>
  <c r="AD30" i="5" s="1"/>
  <c r="AD41" i="5" a="1"/>
  <c r="AD41" i="5" s="1"/>
  <c r="AD26" i="5" a="1"/>
  <c r="AD26" i="5" s="1"/>
  <c r="I34" i="5" a="1"/>
  <c r="I34" i="5" s="1"/>
  <c r="I48" i="5" a="1"/>
  <c r="I48" i="5" s="1"/>
  <c r="I15" i="5" a="1"/>
  <c r="I15" i="5" s="1"/>
  <c r="I6" i="5" a="1"/>
  <c r="I6" i="5" s="1"/>
  <c r="I7" i="5" a="1"/>
  <c r="I7" i="5" s="1"/>
  <c r="I8" i="5" a="1"/>
  <c r="I8" i="5" s="1"/>
  <c r="I52" i="5" a="1"/>
  <c r="I52" i="5" s="1"/>
  <c r="I31" i="5" a="1"/>
  <c r="I31" i="5" s="1"/>
  <c r="I29" i="5" a="1"/>
  <c r="I29" i="5" s="1"/>
  <c r="I50" i="5" a="1"/>
  <c r="I50" i="5" s="1"/>
  <c r="AD39" i="5" a="1"/>
  <c r="AD39" i="5" s="1"/>
  <c r="AD17" i="5" a="1"/>
  <c r="AD17" i="5" s="1"/>
  <c r="AD9" i="5" a="1"/>
  <c r="AD9" i="5" s="1"/>
  <c r="AD40" i="5" a="1"/>
  <c r="AD40" i="5" s="1"/>
  <c r="AD21" i="5" a="1"/>
  <c r="AD21" i="5" s="1"/>
  <c r="AD43" i="5" a="1"/>
  <c r="AD43" i="5" s="1"/>
  <c r="AD13" i="5" a="1"/>
  <c r="AD13" i="5" s="1"/>
  <c r="AD16" i="5" a="1"/>
  <c r="AD16" i="5" s="1"/>
  <c r="I26" i="5" a="1"/>
  <c r="I26" i="5" s="1"/>
  <c r="I17" i="5" a="1"/>
  <c r="I17" i="5" s="1"/>
  <c r="I33" i="5" a="1"/>
  <c r="I33" i="5" s="1"/>
  <c r="I16" i="5" a="1"/>
  <c r="I16" i="5" s="1"/>
  <c r="I46" i="5" a="1"/>
  <c r="I46" i="5" s="1"/>
  <c r="I9" i="5" a="1"/>
  <c r="I9" i="5" s="1"/>
  <c r="I45" i="5" a="1"/>
  <c r="I45" i="5" s="1"/>
  <c r="I47" i="5" a="1"/>
  <c r="I47" i="5" s="1"/>
  <c r="I21" i="5" a="1"/>
  <c r="I21" i="5" s="1"/>
  <c r="I53" i="5" a="1"/>
  <c r="I53" i="5" s="1"/>
  <c r="AD20" i="5" a="1"/>
  <c r="AD20" i="5" s="1"/>
  <c r="AD19" i="5" a="1"/>
  <c r="AD19" i="5" s="1"/>
  <c r="AD35" i="5" a="1"/>
  <c r="AD35" i="5" s="1"/>
  <c r="AD11" i="5" a="1"/>
  <c r="AD11" i="5" s="1"/>
  <c r="AD25" i="5" a="1"/>
  <c r="AD25" i="5" s="1"/>
  <c r="AD28" i="5" a="1"/>
  <c r="AD28" i="5" s="1"/>
  <c r="AD31" i="5" a="1"/>
  <c r="AD31" i="5" s="1"/>
  <c r="Z14" i="5" a="1"/>
  <c r="Z14" i="5" s="1"/>
  <c r="Z6" i="5" a="1"/>
  <c r="Z6" i="5" s="1"/>
  <c r="Z11" i="5" a="1"/>
  <c r="Z11" i="5" s="1"/>
  <c r="P12" i="5" a="1"/>
  <c r="P12" i="5" s="1"/>
  <c r="P6" i="5" a="1"/>
  <c r="P6" i="5" s="1"/>
  <c r="F11" i="5" a="1"/>
  <c r="F11" i="5" s="1"/>
  <c r="P10" i="5" a="1"/>
  <c r="P10" i="5" s="1"/>
  <c r="Z12" i="5" a="1"/>
  <c r="Z12" i="5" s="1"/>
  <c r="Z7" i="5" a="1"/>
  <c r="Z7" i="5" s="1"/>
  <c r="P13" i="5" a="1"/>
  <c r="P13" i="5" s="1"/>
  <c r="F6" i="5" a="1"/>
  <c r="F6" i="5" s="1"/>
  <c r="F9" i="5" a="1"/>
  <c r="F9" i="5" s="1"/>
  <c r="Z10" i="5" a="1"/>
  <c r="Z10" i="5" s="1"/>
  <c r="F7" i="5" a="1"/>
  <c r="F7" i="5" s="1"/>
  <c r="Z5" i="5" a="1"/>
  <c r="Z5" i="5" s="1"/>
  <c r="F12" i="5" a="1"/>
  <c r="F12" i="5" s="1"/>
  <c r="F8" i="5" a="1"/>
  <c r="F8" i="5" s="1"/>
  <c r="P9" i="5" a="1"/>
  <c r="P9" i="5" s="1"/>
  <c r="F10" i="5" a="1"/>
  <c r="F10" i="5" s="1"/>
  <c r="P7" i="5" a="1"/>
  <c r="P7" i="5" s="1"/>
  <c r="P8" i="5" a="1"/>
  <c r="P8" i="5" s="1"/>
  <c r="Z9" i="5" a="1"/>
  <c r="Z9" i="5" s="1"/>
  <c r="F13" i="5" a="1"/>
  <c r="F13" i="5" s="1"/>
  <c r="Z8" i="5" a="1"/>
  <c r="Z8" i="5" s="1"/>
  <c r="F5" i="5" a="1"/>
  <c r="F5" i="5" s="1"/>
  <c r="F14" i="5" a="1"/>
  <c r="F14" i="5" s="1"/>
  <c r="P5" i="5" a="1"/>
  <c r="P5" i="5" s="1"/>
  <c r="Z13" i="5" a="1"/>
  <c r="Z13" i="5" s="1"/>
  <c r="P14" i="5" a="1"/>
  <c r="P14" i="5" s="1"/>
  <c r="P11" i="5" a="1"/>
  <c r="P11" i="5" s="1"/>
  <c r="Q18" i="5" a="1"/>
  <c r="Q18" i="5" s="1"/>
  <c r="G21" i="5" a="1"/>
  <c r="G21" i="5" s="1"/>
  <c r="Q19" i="5" a="1"/>
  <c r="Q19" i="5" s="1"/>
  <c r="Q20" i="5" a="1"/>
  <c r="Q20" i="5" s="1"/>
  <c r="G18" i="5" a="1"/>
  <c r="G18" i="5" s="1"/>
  <c r="G24" i="5" a="1"/>
  <c r="G24" i="5" s="1"/>
  <c r="G15" i="5" a="1"/>
  <c r="G15" i="5" s="1"/>
  <c r="Q15" i="5" a="1"/>
  <c r="Q15" i="5" s="1"/>
  <c r="Q22" i="5" a="1"/>
  <c r="Q22" i="5" s="1"/>
  <c r="G17" i="5" a="1"/>
  <c r="G17" i="5" s="1"/>
  <c r="Q16" i="5" a="1"/>
  <c r="Q16" i="5" s="1"/>
  <c r="G19" i="5" a="1"/>
  <c r="G19" i="5" s="1"/>
  <c r="G20" i="5" a="1"/>
  <c r="G20" i="5" s="1"/>
  <c r="G16" i="5" a="1"/>
  <c r="G16" i="5" s="1"/>
  <c r="Q23" i="5" a="1"/>
  <c r="Q23" i="5" s="1"/>
  <c r="Q24" i="5" a="1"/>
  <c r="Q24" i="5" s="1"/>
  <c r="G22" i="5" a="1"/>
  <c r="G22" i="5" s="1"/>
  <c r="G23" i="5" a="1"/>
  <c r="G23" i="5" s="1"/>
  <c r="Q17" i="5" a="1"/>
  <c r="Q17" i="5" s="1"/>
  <c r="Q21" i="5" a="1"/>
  <c r="Q21" i="5" s="1"/>
  <c r="AA18" i="5" a="1"/>
  <c r="AA18" i="5" s="1"/>
  <c r="AA16" i="5" a="1"/>
  <c r="AA16" i="5" s="1"/>
  <c r="AA22" i="5" a="1"/>
  <c r="AA22" i="5" s="1"/>
  <c r="AA24" i="5" a="1"/>
  <c r="AA24" i="5" s="1"/>
  <c r="AA19" i="5" a="1"/>
  <c r="AA19" i="5" s="1"/>
  <c r="AA21" i="5" a="1"/>
  <c r="AA21" i="5" s="1"/>
  <c r="AA17" i="5" a="1"/>
  <c r="AA17" i="5" s="1"/>
  <c r="AA23" i="5" a="1"/>
  <c r="AA23" i="5" s="1"/>
  <c r="AA15" i="5" a="1"/>
  <c r="AA15" i="5" s="1"/>
  <c r="AA20" i="5" a="1"/>
  <c r="AA20" i="5" s="1"/>
  <c r="S36" i="5" a="1"/>
  <c r="S36" i="5" s="1"/>
  <c r="S37" i="5" a="1"/>
  <c r="S37" i="5" s="1"/>
  <c r="S35" i="5" a="1"/>
  <c r="S35" i="5" s="1"/>
  <c r="R34" i="5" a="1"/>
  <c r="R34" i="5" s="1"/>
  <c r="R30" i="5" a="1"/>
  <c r="R30" i="5" s="1"/>
  <c r="AC39" i="5" a="1"/>
  <c r="AC39" i="5" s="1"/>
  <c r="T53" i="5" a="1"/>
  <c r="T53" i="5" s="1"/>
  <c r="H30" i="5" a="1"/>
  <c r="H30" i="5" s="1"/>
  <c r="AB28" i="5" a="1"/>
  <c r="AB28" i="5" s="1"/>
  <c r="J51" i="5" a="1"/>
  <c r="J51" i="5" s="1"/>
  <c r="J50" i="5" a="1"/>
  <c r="J50" i="5" s="1"/>
  <c r="J45" i="5" a="1"/>
  <c r="J45" i="5" s="1"/>
  <c r="S39" i="5" a="1"/>
  <c r="S39" i="5" s="1"/>
  <c r="H29" i="5" a="1"/>
  <c r="H29" i="5" s="1"/>
  <c r="AC43" i="5" a="1"/>
  <c r="AC43" i="5" s="1"/>
  <c r="AB26" i="5" a="1"/>
  <c r="AB26" i="5" s="1"/>
  <c r="T52" i="5" a="1"/>
  <c r="T52" i="5" s="1"/>
  <c r="J46" i="5" a="1"/>
  <c r="J46" i="5" s="1"/>
  <c r="J47" i="5" a="1"/>
  <c r="J47" i="5" s="1"/>
  <c r="H34" i="5" a="1"/>
  <c r="H34" i="5" s="1"/>
  <c r="H25" i="5" a="1"/>
  <c r="H25" i="5" s="1"/>
  <c r="H27" i="5" a="1"/>
  <c r="H27" i="5" s="1"/>
  <c r="R33" i="5" a="1"/>
  <c r="R33" i="5" s="1"/>
  <c r="R29" i="5" a="1"/>
  <c r="R29" i="5" s="1"/>
  <c r="AC38" i="5" a="1"/>
  <c r="AC38" i="5" s="1"/>
  <c r="AC40" i="5" a="1"/>
  <c r="AC40" i="5" s="1"/>
  <c r="AB29" i="5" a="1"/>
  <c r="AB29" i="5" s="1"/>
  <c r="T47" i="5" a="1"/>
  <c r="T47" i="5" s="1"/>
  <c r="T46" i="5" a="1"/>
  <c r="T46" i="5" s="1"/>
  <c r="AB33" i="5" a="1"/>
  <c r="AB33" i="5" s="1"/>
  <c r="J49" i="5" a="1"/>
  <c r="J49" i="5" s="1"/>
  <c r="H32" i="5" a="1"/>
  <c r="H32" i="5" s="1"/>
  <c r="AC42" i="5" a="1"/>
  <c r="AC42" i="5" s="1"/>
  <c r="AB25" i="5" a="1"/>
  <c r="AB25" i="5" s="1"/>
  <c r="AB30" i="5" a="1"/>
  <c r="AB30" i="5" s="1"/>
  <c r="T54" i="5" a="1"/>
  <c r="T54" i="5" s="1"/>
  <c r="AB32" i="5" a="1"/>
  <c r="AB32" i="5" s="1"/>
  <c r="T45" i="5" a="1"/>
  <c r="T45" i="5" s="1"/>
  <c r="J53" i="5" a="1"/>
  <c r="J53" i="5" s="1"/>
  <c r="J48" i="5" a="1"/>
  <c r="J48" i="5" s="1"/>
  <c r="S43" i="5" a="1"/>
  <c r="S43" i="5" s="1"/>
  <c r="S41" i="5" a="1"/>
  <c r="S41" i="5" s="1"/>
  <c r="H26" i="5" a="1"/>
  <c r="H26" i="5" s="1"/>
  <c r="R32" i="5" a="1"/>
  <c r="R32" i="5" s="1"/>
  <c r="AC44" i="5" a="1"/>
  <c r="AC44" i="5" s="1"/>
  <c r="AB31" i="5" a="1"/>
  <c r="AB31" i="5" s="1"/>
  <c r="AB34" i="5" a="1"/>
  <c r="AB34" i="5" s="1"/>
  <c r="S44" i="5" a="1"/>
  <c r="S44" i="5" s="1"/>
  <c r="T51" i="5" a="1"/>
  <c r="T51" i="5" s="1"/>
  <c r="H31" i="5" a="1"/>
  <c r="H31" i="5" s="1"/>
  <c r="H28" i="5" a="1"/>
  <c r="H28" i="5" s="1"/>
  <c r="R26" i="5" a="1"/>
  <c r="R26" i="5" s="1"/>
  <c r="R25" i="5" a="1"/>
  <c r="R25" i="5" s="1"/>
  <c r="R31" i="5" a="1"/>
  <c r="R31" i="5" s="1"/>
  <c r="AC41" i="5" a="1"/>
  <c r="AC41" i="5" s="1"/>
  <c r="AC35" i="5" a="1"/>
  <c r="AC35" i="5" s="1"/>
  <c r="AC36" i="5" a="1"/>
  <c r="AC36" i="5" s="1"/>
  <c r="AB27" i="5" a="1"/>
  <c r="AB27" i="5" s="1"/>
  <c r="T50" i="5" a="1"/>
  <c r="T50" i="5" s="1"/>
  <c r="T48" i="5" a="1"/>
  <c r="T48" i="5" s="1"/>
  <c r="J52" i="5" a="1"/>
  <c r="J52" i="5" s="1"/>
  <c r="R27" i="5" a="1"/>
  <c r="R27" i="5" s="1"/>
  <c r="J54" i="5" a="1"/>
  <c r="J54" i="5" s="1"/>
  <c r="S40" i="5" a="1"/>
  <c r="S40" i="5" s="1"/>
  <c r="S42" i="5" a="1"/>
  <c r="S42" i="5" s="1"/>
  <c r="R28" i="5" a="1"/>
  <c r="R28" i="5" s="1"/>
  <c r="AC37" i="5" a="1"/>
  <c r="AC37" i="5" s="1"/>
  <c r="T49" i="5" a="1"/>
  <c r="T49" i="5" s="1"/>
  <c r="S38" i="5" a="1"/>
  <c r="S38" i="5" s="1"/>
  <c r="H33" i="5" a="1"/>
  <c r="H33" i="5" s="1"/>
  <c r="I36" i="5" a="1"/>
  <c r="I36" i="5" s="1"/>
  <c r="I37" i="5" a="1"/>
  <c r="I37" i="5" s="1"/>
  <c r="I44" i="5" a="1"/>
  <c r="I44" i="5" s="1"/>
  <c r="AD46" i="5" a="1"/>
  <c r="AD46" i="5" s="1"/>
  <c r="AD53" i="5" a="1"/>
  <c r="AD53" i="5" s="1"/>
  <c r="I35" i="5" a="1"/>
  <c r="I35" i="5" s="1"/>
  <c r="AD49" i="5" a="1"/>
  <c r="AD49" i="5" s="1"/>
  <c r="AD45" i="5" a="1"/>
  <c r="AD45" i="5" s="1"/>
  <c r="AD50" i="5" a="1"/>
  <c r="AD50" i="5" s="1"/>
  <c r="AD51" i="5" a="1"/>
  <c r="AD51" i="5" s="1"/>
  <c r="I43" i="5" a="1"/>
  <c r="I43" i="5" s="1"/>
  <c r="I41" i="5" a="1"/>
  <c r="I41" i="5" s="1"/>
  <c r="AD54" i="5" a="1"/>
  <c r="AD54" i="5" s="1"/>
  <c r="I42" i="5" a="1"/>
  <c r="I42" i="5" s="1"/>
  <c r="I38" i="5" a="1"/>
  <c r="I38" i="5" s="1"/>
  <c r="AD48" i="5" a="1"/>
  <c r="AD48" i="5" s="1"/>
  <c r="I40" i="5" a="1"/>
  <c r="I40" i="5" s="1"/>
  <c r="I39" i="5" a="1"/>
  <c r="I39" i="5" s="1"/>
  <c r="AD52" i="5" a="1"/>
  <c r="AD52" i="5" s="1"/>
  <c r="AD47" i="5" a="1"/>
  <c r="AD47" i="5" s="1"/>
  <c r="V55" i="4"/>
  <c r="V59" i="4"/>
  <c r="V63" i="4"/>
  <c r="V67" i="4"/>
  <c r="V71" i="4"/>
  <c r="V75" i="4"/>
  <c r="V79" i="4"/>
  <c r="AA7" i="4"/>
  <c r="V57" i="4"/>
  <c r="V61" i="4"/>
  <c r="V65" i="4"/>
  <c r="V69" i="4"/>
  <c r="V73" i="4"/>
  <c r="V77" i="4"/>
  <c r="AA3" i="4"/>
  <c r="AA5" i="4"/>
  <c r="V12" i="4"/>
  <c r="W12" i="4" s="1"/>
  <c r="U12" i="4" s="1"/>
  <c r="V13" i="4"/>
  <c r="W13" i="4" s="1"/>
  <c r="U13" i="4" s="1"/>
  <c r="V14" i="4"/>
  <c r="W14" i="4" s="1"/>
  <c r="U14" i="4" s="1"/>
  <c r="V15" i="4"/>
  <c r="W15" i="4" s="1"/>
  <c r="U15" i="4" s="1"/>
  <c r="V58" i="4"/>
  <c r="V62" i="4"/>
  <c r="V66" i="4"/>
  <c r="V70" i="4"/>
  <c r="V74" i="4"/>
  <c r="V78" i="4"/>
  <c r="U5" i="5" l="1" a="1"/>
  <c r="U5" i="5" s="1"/>
  <c r="AF5" i="5" a="1"/>
  <c r="AF5" i="5" s="1"/>
  <c r="V13" i="3"/>
  <c r="K13" i="3"/>
  <c r="AE5" i="5" a="1"/>
  <c r="Y5" i="5" a="1"/>
  <c r="AH5" i="5" a="1"/>
  <c r="W5" i="5" a="1"/>
  <c r="AI5" i="5" a="1"/>
  <c r="M5" i="5" a="1"/>
  <c r="O5" i="5" a="1"/>
  <c r="L5" i="5" a="1"/>
  <c r="N5" i="5" a="1"/>
  <c r="X5" i="5" a="1"/>
  <c r="K5" i="5" a="1"/>
  <c r="AG5" i="5" a="1"/>
  <c r="V5" i="5" a="1"/>
  <c r="AI5" i="5" l="1"/>
  <c r="K5" i="5"/>
  <c r="AH5" i="5"/>
  <c r="O5" i="5"/>
  <c r="L5" i="5"/>
  <c r="AG5" i="5"/>
  <c r="Y5" i="5"/>
  <c r="X5" i="5"/>
  <c r="V5" i="5"/>
  <c r="M5" i="5"/>
  <c r="W5" i="5"/>
  <c r="N5" i="5"/>
  <c r="AE5" i="5"/>
  <c r="V9" i="3"/>
  <c r="K9"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<sst xmlns="http://schemas.openxmlformats.org/spreadsheetml/2006/main" count="3909" uniqueCount="734">
  <si>
    <t>型名</t>
  </si>
  <si>
    <t>総合判定</t>
  </si>
  <si>
    <t>素子No.</t>
    <rPh sb="0" eb="2">
      <t>ソシ</t>
    </rPh>
    <phoneticPr fontId="4"/>
  </si>
  <si>
    <t>No.</t>
  </si>
  <si>
    <t>素子No.</t>
  </si>
  <si>
    <t>－</t>
  </si>
  <si>
    <t>DCﾃﾞｰﾀ記号</t>
    <rPh sb="6" eb="8">
      <t>キゴウ</t>
    </rPh>
    <phoneticPr fontId="9"/>
  </si>
  <si>
    <t>dB</t>
  </si>
  <si>
    <t>縦横比</t>
    <rPh sb="0" eb="2">
      <t>タテヨコ</t>
    </rPh>
    <rPh sb="2" eb="3">
      <t>ヒ</t>
    </rPh>
    <phoneticPr fontId="4"/>
  </si>
  <si>
    <t>帯域内偏差</t>
    <rPh sb="0" eb="2">
      <t>タイイキ</t>
    </rPh>
    <rPh sb="2" eb="3">
      <t>ナイ</t>
    </rPh>
    <rPh sb="3" eb="5">
      <t>ヘンサ</t>
    </rPh>
    <phoneticPr fontId="4"/>
  </si>
  <si>
    <t>2点法</t>
    <rPh sb="1" eb="2">
      <t>テン</t>
    </rPh>
    <rPh sb="2" eb="3">
      <t>ホウ</t>
    </rPh>
    <phoneticPr fontId="4"/>
  </si>
  <si>
    <t>-0.5V</t>
  </si>
  <si>
    <t>mA</t>
  </si>
  <si>
    <t>DC1判定</t>
    <rPh sb="3" eb="5">
      <t>ハンテイ</t>
    </rPh>
    <phoneticPr fontId="4"/>
  </si>
  <si>
    <t>DC3判定</t>
    <rPh sb="3" eb="5">
      <t>ハンテイ</t>
    </rPh>
    <phoneticPr fontId="4"/>
  </si>
  <si>
    <t>DC4判定</t>
    <rPh sb="3" eb="5">
      <t>ハンテイ</t>
    </rPh>
    <phoneticPr fontId="4"/>
  </si>
  <si>
    <t>動特判定</t>
    <rPh sb="0" eb="2">
      <t>ドウトク</t>
    </rPh>
    <rPh sb="2" eb="4">
      <t>ハンテイ</t>
    </rPh>
    <phoneticPr fontId="4"/>
  </si>
  <si>
    <t>計算</t>
    <rPh sb="0" eb="2">
      <t>ケイサン</t>
    </rPh>
    <phoneticPr fontId="4"/>
  </si>
  <si>
    <t>DC測定機</t>
    <rPh sb="2" eb="5">
      <t>ソクテイキ</t>
    </rPh>
    <phoneticPr fontId="4"/>
  </si>
  <si>
    <t>着工数
[DC1]</t>
    <rPh sb="0" eb="2">
      <t>チャッコウ</t>
    </rPh>
    <rPh sb="2" eb="3">
      <t>スウ</t>
    </rPh>
    <phoneticPr fontId="4"/>
  </si>
  <si>
    <t>0V</t>
  </si>
  <si>
    <t>-2.0V</t>
  </si>
  <si>
    <t>GHz</t>
  </si>
  <si>
    <t>dλ/dI</t>
  </si>
  <si>
    <t>I-L目視結果</t>
    <rPh sb="3" eb="5">
      <t>モクシ</t>
    </rPh>
    <rPh sb="5" eb="7">
      <t>ケッカ</t>
    </rPh>
    <phoneticPr fontId="4"/>
  </si>
  <si>
    <t>-200～200</t>
  </si>
  <si>
    <t>%</t>
  </si>
  <si>
    <t>9h</t>
  </si>
  <si>
    <t>10h</t>
  </si>
  <si>
    <t>11h</t>
  </si>
  <si>
    <t>12h</t>
  </si>
  <si>
    <t>13h</t>
  </si>
  <si>
    <t>14h</t>
  </si>
  <si>
    <t>15h</t>
  </si>
  <si>
    <t>16h</t>
  </si>
  <si>
    <t>17h</t>
  </si>
  <si>
    <t>18h</t>
  </si>
  <si>
    <t>19h</t>
  </si>
  <si>
    <t>20h</t>
  </si>
  <si>
    <t>パージ</t>
    <phoneticPr fontId="24"/>
  </si>
  <si>
    <t>エージング</t>
    <phoneticPr fontId="24"/>
  </si>
  <si>
    <t>デバイス名</t>
    <phoneticPr fontId="4"/>
  </si>
  <si>
    <t>判定モード</t>
    <phoneticPr fontId="4"/>
  </si>
  <si>
    <t>エージング試験</t>
    <rPh sb="5" eb="7">
      <t>シケン</t>
    </rPh>
    <phoneticPr fontId="4"/>
  </si>
  <si>
    <t>計算項目</t>
    <rPh sb="0" eb="4">
      <t>ケイサンコウモク</t>
    </rPh>
    <phoneticPr fontId="4"/>
  </si>
  <si>
    <t>ﾊﾟｰｼﾞ
ﾎﾞｰﾄﾞ・ch</t>
    <phoneticPr fontId="4"/>
  </si>
  <si>
    <t>ﾊﾟｰｼﾞ_ΔPo</t>
    <phoneticPr fontId="4"/>
  </si>
  <si>
    <t>ﾊﾟｰｼﾞ_Vf</t>
    <phoneticPr fontId="4"/>
  </si>
  <si>
    <t>ｴｰｼﾞﾝｸﾞ
ﾎﾞｰﾄﾞ・ch</t>
    <phoneticPr fontId="4"/>
  </si>
  <si>
    <t>ｴｰｼﾞﾝｸﾞ_Vf</t>
    <phoneticPr fontId="4"/>
  </si>
  <si>
    <t>DC1</t>
    <phoneticPr fontId="4"/>
  </si>
  <si>
    <t>DC3</t>
    <phoneticPr fontId="4"/>
  </si>
  <si>
    <t>Ith</t>
    <phoneticPr fontId="4"/>
  </si>
  <si>
    <t>Ith2</t>
    <phoneticPr fontId="4"/>
  </si>
  <si>
    <t>Pop50</t>
    <phoneticPr fontId="4"/>
  </si>
  <si>
    <t>Pop80</t>
  </si>
  <si>
    <t>Pop100</t>
  </si>
  <si>
    <t>dPo</t>
    <phoneticPr fontId="4"/>
  </si>
  <si>
    <t>kink</t>
    <phoneticPr fontId="4"/>
  </si>
  <si>
    <t>V-FWHM</t>
    <phoneticPr fontId="4"/>
  </si>
  <si>
    <t>H-FWHM</t>
    <phoneticPr fontId="4"/>
  </si>
  <si>
    <t>λc50</t>
    <phoneticPr fontId="4"/>
  </si>
  <si>
    <t>λc100</t>
    <phoneticPr fontId="4"/>
  </si>
  <si>
    <t>Se50</t>
  </si>
  <si>
    <t>Se100</t>
  </si>
  <si>
    <t>Vf02</t>
    <phoneticPr fontId="4"/>
  </si>
  <si>
    <t>Vf50</t>
  </si>
  <si>
    <t>Vf80</t>
  </si>
  <si>
    <t>Vf100</t>
  </si>
  <si>
    <t>Sr50</t>
  </si>
  <si>
    <t>Se80</t>
  </si>
  <si>
    <t>Se120</t>
  </si>
  <si>
    <t>Vf120</t>
  </si>
  <si>
    <t>エージング日</t>
    <rPh sb="5" eb="6">
      <t>ヒ</t>
    </rPh>
    <phoneticPr fontId="4"/>
  </si>
  <si>
    <t>ΔIth</t>
    <phoneticPr fontId="4"/>
  </si>
  <si>
    <t>ΔIth2</t>
    <phoneticPr fontId="4"/>
  </si>
  <si>
    <t>Pop120</t>
  </si>
  <si>
    <t>Δλ50</t>
    <phoneticPr fontId="4"/>
  </si>
  <si>
    <t>ΔVf</t>
    <phoneticPr fontId="4"/>
  </si>
  <si>
    <t>ΔPo</t>
    <phoneticPr fontId="4"/>
  </si>
  <si>
    <t>光出力</t>
    <rPh sb="0" eb="1">
      <t>ヒカリ</t>
    </rPh>
    <rPh sb="1" eb="3">
      <t>シュツリョク</t>
    </rPh>
    <phoneticPr fontId="4"/>
  </si>
  <si>
    <t>50mA</t>
  </si>
  <si>
    <t>80mA</t>
  </si>
  <si>
    <t>100mA</t>
  </si>
  <si>
    <t>120mA</t>
  </si>
  <si>
    <t>V</t>
  </si>
  <si>
    <t>nm</t>
  </si>
  <si>
    <t>pm/mA</t>
  </si>
  <si>
    <t>W/A</t>
  </si>
  <si>
    <t>Pm50</t>
    <phoneticPr fontId="4"/>
  </si>
  <si>
    <t>Pm80</t>
    <phoneticPr fontId="4"/>
  </si>
  <si>
    <t>Pm100</t>
    <phoneticPr fontId="4"/>
  </si>
  <si>
    <t>Pm120</t>
    <phoneticPr fontId="4"/>
  </si>
  <si>
    <t>(LD-Po)/Pm</t>
    <phoneticPr fontId="4"/>
  </si>
  <si>
    <t>1min</t>
    <phoneticPr fontId="4"/>
  </si>
  <si>
    <t>5min</t>
    <phoneticPr fontId="4"/>
  </si>
  <si>
    <t>30min</t>
    <phoneticPr fontId="4"/>
  </si>
  <si>
    <t>1h</t>
    <phoneticPr fontId="4"/>
  </si>
  <si>
    <t>2h</t>
    <phoneticPr fontId="4"/>
  </si>
  <si>
    <t>3h</t>
    <phoneticPr fontId="4"/>
  </si>
  <si>
    <t>4h</t>
    <phoneticPr fontId="4"/>
  </si>
  <si>
    <t>5h</t>
    <phoneticPr fontId="4"/>
  </si>
  <si>
    <t>6h</t>
    <phoneticPr fontId="4"/>
  </si>
  <si>
    <t>7h</t>
    <phoneticPr fontId="4"/>
  </si>
  <si>
    <t>8h</t>
    <phoneticPr fontId="4"/>
  </si>
  <si>
    <t>2min</t>
    <phoneticPr fontId="4"/>
  </si>
  <si>
    <t>3min</t>
    <phoneticPr fontId="4"/>
  </si>
  <si>
    <t>10min</t>
    <phoneticPr fontId="4"/>
  </si>
  <si>
    <t>10h</t>
    <phoneticPr fontId="4"/>
  </si>
  <si>
    <t>12h</t>
    <phoneticPr fontId="4"/>
  </si>
  <si>
    <t>14h</t>
    <phoneticPr fontId="4"/>
  </si>
  <si>
    <t>16h</t>
    <phoneticPr fontId="4"/>
  </si>
  <si>
    <t>18h</t>
    <phoneticPr fontId="4"/>
  </si>
  <si>
    <t>20h</t>
    <phoneticPr fontId="4"/>
  </si>
  <si>
    <t>20h-10min</t>
    <phoneticPr fontId="4"/>
  </si>
  <si>
    <t>50mA</t>
    <phoneticPr fontId="4"/>
  </si>
  <si>
    <t>80mA</t>
    <phoneticPr fontId="4"/>
  </si>
  <si>
    <t>100mA</t>
    <phoneticPr fontId="4"/>
  </si>
  <si>
    <t>120mA</t>
    <phoneticPr fontId="4"/>
  </si>
  <si>
    <t>0.2mA</t>
    <phoneticPr fontId="4"/>
  </si>
  <si>
    <t>DC3-DC1</t>
    <phoneticPr fontId="4"/>
  </si>
  <si>
    <t>-0.5V</t>
    <phoneticPr fontId="4"/>
  </si>
  <si>
    <t>mA</t>
    <phoneticPr fontId="4"/>
  </si>
  <si>
    <t>mW</t>
    <phoneticPr fontId="4"/>
  </si>
  <si>
    <t>%</t>
    <phoneticPr fontId="4"/>
  </si>
  <si>
    <t>deg.</t>
    <phoneticPr fontId="4"/>
  </si>
  <si>
    <t>W/A</t>
    <phoneticPr fontId="4"/>
  </si>
  <si>
    <t>V</t>
    <phoneticPr fontId="4"/>
  </si>
  <si>
    <t>pm</t>
    <phoneticPr fontId="4"/>
  </si>
  <si>
    <t>dBm</t>
    <phoneticPr fontId="4"/>
  </si>
  <si>
    <t>*</t>
    <phoneticPr fontId="4"/>
  </si>
  <si>
    <t>-20～20</t>
  </si>
  <si>
    <t>Me.ΔIth</t>
  </si>
  <si>
    <t>電極番号</t>
    <rPh sb="0" eb="4">
      <t>デンキョクバンゴウ</t>
    </rPh>
    <phoneticPr fontId="4"/>
  </si>
  <si>
    <t>動特装置</t>
    <phoneticPr fontId="4"/>
  </si>
  <si>
    <t>Iph1</t>
    <phoneticPr fontId="4"/>
  </si>
  <si>
    <t>Iph2</t>
    <phoneticPr fontId="4"/>
  </si>
  <si>
    <t>f3dB</t>
    <phoneticPr fontId="4"/>
  </si>
  <si>
    <t>ΔS21</t>
    <phoneticPr fontId="4"/>
  </si>
  <si>
    <t>S11</t>
    <phoneticPr fontId="4"/>
  </si>
  <si>
    <t>DCER</t>
    <phoneticPr fontId="4"/>
  </si>
  <si>
    <t>α</t>
    <phoneticPr fontId="4"/>
  </si>
  <si>
    <t>OSL</t>
    <phoneticPr fontId="4"/>
  </si>
  <si>
    <t>-1.0V</t>
    <phoneticPr fontId="4"/>
  </si>
  <si>
    <t>-1.3V</t>
    <phoneticPr fontId="4"/>
  </si>
  <si>
    <t>-1.5V</t>
    <phoneticPr fontId="4"/>
  </si>
  <si>
    <t>-2.0V</t>
    <phoneticPr fontId="4"/>
  </si>
  <si>
    <t>-2.5V</t>
    <phoneticPr fontId="4"/>
  </si>
  <si>
    <t>-3.0V</t>
    <phoneticPr fontId="4"/>
  </si>
  <si>
    <t>-3.5V</t>
    <phoneticPr fontId="4"/>
  </si>
  <si>
    <t>-4.0V</t>
    <phoneticPr fontId="4"/>
  </si>
  <si>
    <t>GHz</t>
    <phoneticPr fontId="4"/>
  </si>
  <si>
    <t>dB</t>
    <phoneticPr fontId="4"/>
  </si>
  <si>
    <t>着工数</t>
    <rPh sb="0" eb="3">
      <t>チャッコウスウ</t>
    </rPh>
    <phoneticPr fontId="4"/>
  </si>
  <si>
    <t>合格数</t>
    <rPh sb="0" eb="3">
      <t>ゴウカクスウ</t>
    </rPh>
    <phoneticPr fontId="4"/>
  </si>
  <si>
    <t>信頼性判定</t>
    <rPh sb="0" eb="3">
      <t>シンライセイ</t>
    </rPh>
    <rPh sb="3" eb="5">
      <t>ハンテイ</t>
    </rPh>
    <phoneticPr fontId="9"/>
  </si>
  <si>
    <t>先行判定</t>
  </si>
  <si>
    <t>-10～10</t>
  </si>
  <si>
    <t>転用先</t>
    <rPh sb="0" eb="3">
      <t>テンヨウサキ</t>
    </rPh>
    <phoneticPr fontId="4"/>
  </si>
  <si>
    <t>HTOL</t>
    <phoneticPr fontId="4"/>
  </si>
  <si>
    <t>設計キープ</t>
    <rPh sb="0" eb="2">
      <t>セッケイ</t>
    </rPh>
    <phoneticPr fontId="4"/>
  </si>
  <si>
    <t>HTOL</t>
    <phoneticPr fontId="24"/>
  </si>
  <si>
    <t>Dampheat</t>
    <phoneticPr fontId="24"/>
  </si>
  <si>
    <t>Damp heat</t>
    <phoneticPr fontId="4"/>
  </si>
  <si>
    <t>先行SEM結果</t>
    <rPh sb="0" eb="2">
      <t>センコウ</t>
    </rPh>
    <rPh sb="5" eb="7">
      <t>ケッカ</t>
    </rPh>
    <phoneticPr fontId="4"/>
  </si>
  <si>
    <t>先行SEM合否</t>
    <rPh sb="5" eb="7">
      <t>ゴウヒ</t>
    </rPh>
    <phoneticPr fontId="4"/>
  </si>
  <si>
    <t>ESD</t>
    <phoneticPr fontId="24"/>
  </si>
  <si>
    <t>ESD</t>
    <phoneticPr fontId="4"/>
  </si>
  <si>
    <t>ESD合否</t>
    <rPh sb="3" eb="5">
      <t>ゴウヒ</t>
    </rPh>
    <phoneticPr fontId="4"/>
  </si>
  <si>
    <t>ESD試験</t>
    <rPh sb="3" eb="5">
      <t>シケン</t>
    </rPh>
    <phoneticPr fontId="4"/>
  </si>
  <si>
    <t>印可前</t>
    <rPh sb="0" eb="2">
      <t>インカ</t>
    </rPh>
    <rPh sb="2" eb="3">
      <t>マエ</t>
    </rPh>
    <phoneticPr fontId="4"/>
  </si>
  <si>
    <t>≦200</t>
  </si>
  <si>
    <t>≦200</t>
    <phoneticPr fontId="4"/>
  </si>
  <si>
    <t>DC選別1-55℃</t>
    <phoneticPr fontId="4"/>
  </si>
  <si>
    <t>DC選別3-55℃</t>
  </si>
  <si>
    <t>動特＠55℃,100mA</t>
    <rPh sb="0" eb="1">
      <t>ドウ</t>
    </rPh>
    <rPh sb="1" eb="2">
      <t>トク</t>
    </rPh>
    <phoneticPr fontId="4"/>
  </si>
  <si>
    <t>DC選別4-55℃</t>
    <phoneticPr fontId="4"/>
  </si>
  <si>
    <t>Rs50</t>
    <phoneticPr fontId="4"/>
  </si>
  <si>
    <t>Rs80</t>
    <phoneticPr fontId="4"/>
  </si>
  <si>
    <t>Rs100</t>
    <phoneticPr fontId="4"/>
  </si>
  <si>
    <t>Rs120</t>
    <phoneticPr fontId="4"/>
  </si>
  <si>
    <t>LD-Po100,55C</t>
    <phoneticPr fontId="4"/>
  </si>
  <si>
    <t>Ω</t>
    <phoneticPr fontId="4"/>
  </si>
  <si>
    <t>55℃</t>
  </si>
  <si>
    <t>0～30</t>
  </si>
  <si>
    <t>0～30</t>
    <phoneticPr fontId="4"/>
  </si>
  <si>
    <t>-20～20</t>
    <phoneticPr fontId="4"/>
  </si>
  <si>
    <t>15～45</t>
  </si>
  <si>
    <t>-200～200</t>
    <phoneticPr fontId="4"/>
  </si>
  <si>
    <t>-10～10</t>
    <phoneticPr fontId="4"/>
  </si>
  <si>
    <t>55℃</t>
    <phoneticPr fontId="4"/>
  </si>
  <si>
    <t>判定結果</t>
    <rPh sb="0" eb="2">
      <t>ハンテイケッカ</t>
    </rPh>
    <phoneticPr fontId="4"/>
  </si>
  <si>
    <t>Ir@-2.0V</t>
    <phoneticPr fontId="4"/>
  </si>
  <si>
    <r>
      <t>Ir@-2</t>
    </r>
    <r>
      <rPr>
        <sz val="11"/>
        <rFont val="ＭＳ ゴシック"/>
        <family val="1"/>
        <charset val="128"/>
      </rPr>
      <t>.0</t>
    </r>
    <r>
      <rPr>
        <sz val="11"/>
        <rFont val="明朝"/>
        <family val="1"/>
        <charset val="128"/>
      </rPr>
      <t>V</t>
    </r>
    <phoneticPr fontId="4"/>
  </si>
  <si>
    <t>A</t>
    <phoneticPr fontId="4"/>
  </si>
  <si>
    <t>*</t>
  </si>
  <si>
    <t>-0.5～0.5</t>
  </si>
  <si>
    <t>-0.5～0.5</t>
    <phoneticPr fontId="4"/>
  </si>
  <si>
    <t>37～70</t>
  </si>
  <si>
    <t>信頼性判定</t>
    <rPh sb="0" eb="3">
      <t>シンライセイ</t>
    </rPh>
    <rPh sb="3" eb="5">
      <t>ハンテイ</t>
    </rPh>
    <phoneticPr fontId="4"/>
  </si>
  <si>
    <t>0～1.7</t>
  </si>
  <si>
    <t>DC判定</t>
    <rPh sb="2" eb="4">
      <t>ハンテイ</t>
    </rPh>
    <phoneticPr fontId="4"/>
  </si>
  <si>
    <t>合格数</t>
    <rPh sb="0" eb="2">
      <t>ゴウカク</t>
    </rPh>
    <rPh sb="2" eb="3">
      <t>スウ</t>
    </rPh>
    <phoneticPr fontId="4"/>
  </si>
  <si>
    <t>DC歩留</t>
    <rPh sb="2" eb="4">
      <t>ブドマリ</t>
    </rPh>
    <phoneticPr fontId="4"/>
  </si>
  <si>
    <t>歩留</t>
    <rPh sb="0" eb="2">
      <t>ブドマ</t>
    </rPh>
    <phoneticPr fontId="4"/>
  </si>
  <si>
    <t>←黄色塗り素子は再抜き取りした素子です。</t>
    <rPh sb="1" eb="3">
      <t>キイロ</t>
    </rPh>
    <rPh sb="3" eb="4">
      <t>ヌ</t>
    </rPh>
    <rPh sb="5" eb="7">
      <t>ソシ</t>
    </rPh>
    <rPh sb="8" eb="9">
      <t>サイ</t>
    </rPh>
    <rPh sb="9" eb="10">
      <t>ヌ</t>
    </rPh>
    <rPh sb="11" eb="12">
      <t>ト</t>
    </rPh>
    <rPh sb="15" eb="17">
      <t>ソシ</t>
    </rPh>
    <phoneticPr fontId="24"/>
  </si>
  <si>
    <t>←グレー塗り素子は再抜き取りできなかった番地です。（設計連絡）</t>
    <rPh sb="4" eb="5">
      <t>ヌ</t>
    </rPh>
    <rPh sb="6" eb="8">
      <t>ソシ</t>
    </rPh>
    <rPh sb="9" eb="10">
      <t>サイ</t>
    </rPh>
    <rPh sb="10" eb="11">
      <t>ヌ</t>
    </rPh>
    <rPh sb="12" eb="13">
      <t>ト</t>
    </rPh>
    <rPh sb="20" eb="22">
      <t>バンチ</t>
    </rPh>
    <rPh sb="26" eb="28">
      <t>セッケイ</t>
    </rPh>
    <rPh sb="28" eb="30">
      <t>レンラク</t>
    </rPh>
    <phoneticPr fontId="24"/>
  </si>
  <si>
    <t>ΔIr@-100V</t>
    <phoneticPr fontId="4"/>
  </si>
  <si>
    <t>ΔIr@+100V</t>
    <phoneticPr fontId="4"/>
  </si>
  <si>
    <t>-100V印可後</t>
    <rPh sb="5" eb="7">
      <t>インカ</t>
    </rPh>
    <rPh sb="7" eb="8">
      <t>アト</t>
    </rPh>
    <phoneticPr fontId="4"/>
  </si>
  <si>
    <t>+100V印可後</t>
    <rPh sb="5" eb="7">
      <t>インカ</t>
    </rPh>
    <rPh sb="7" eb="8">
      <t>アト</t>
    </rPh>
    <phoneticPr fontId="4"/>
  </si>
  <si>
    <t>dλ</t>
    <phoneticPr fontId="4"/>
  </si>
  <si>
    <t>ワイヤプル</t>
    <phoneticPr fontId="4"/>
  </si>
  <si>
    <t>EA部</t>
    <rPh sb="2" eb="3">
      <t>ブ</t>
    </rPh>
    <phoneticPr fontId="4"/>
  </si>
  <si>
    <t>LD部</t>
    <rPh sb="2" eb="3">
      <t>ブ</t>
    </rPh>
    <phoneticPr fontId="4"/>
  </si>
  <si>
    <t>引張強度</t>
    <rPh sb="0" eb="4">
      <t>ヒッパリキョウド</t>
    </rPh>
    <phoneticPr fontId="5"/>
  </si>
  <si>
    <r>
      <rPr>
        <sz val="11"/>
        <rFont val="ＭＳ Ｐゴシック"/>
        <family val="2"/>
        <charset val="128"/>
      </rPr>
      <t>破断モード</t>
    </r>
    <rPh sb="0" eb="2">
      <t>ハダン</t>
    </rPh>
    <phoneticPr fontId="5"/>
  </si>
  <si>
    <t>N</t>
    <phoneticPr fontId="4"/>
  </si>
  <si>
    <t>N</t>
  </si>
  <si>
    <t>≧0.0294</t>
    <phoneticPr fontId="4"/>
  </si>
  <si>
    <t>B,C,D</t>
    <phoneticPr fontId="4"/>
  </si>
  <si>
    <t>≧0.0294</t>
  </si>
  <si>
    <t>B,C,D</t>
  </si>
  <si>
    <t>ワイヤプル合否</t>
    <rPh sb="5" eb="7">
      <t>ゴウヒ</t>
    </rPh>
    <phoneticPr fontId="4"/>
  </si>
  <si>
    <t>ワイヤプル</t>
    <phoneticPr fontId="24"/>
  </si>
  <si>
    <t>ワイヤプル試験結果</t>
    <rPh sb="5" eb="7">
      <t>シケン</t>
    </rPh>
    <rPh sb="7" eb="9">
      <t>ケッカ</t>
    </rPh>
    <phoneticPr fontId="40"/>
  </si>
  <si>
    <t>品名</t>
    <rPh sb="0" eb="2">
      <t>ヒンメイ</t>
    </rPh>
    <phoneticPr fontId="44"/>
  </si>
  <si>
    <t>%</t>
    <phoneticPr fontId="44"/>
  </si>
  <si>
    <r>
      <rPr>
        <sz val="11"/>
        <color theme="1"/>
        <rFont val="ＭＳ Ｐゴシック"/>
        <family val="2"/>
        <charset val="128"/>
      </rPr>
      <t>個</t>
    </r>
    <rPh sb="0" eb="1">
      <t>コ</t>
    </rPh>
    <phoneticPr fontId="44"/>
  </si>
  <si>
    <r>
      <rPr>
        <b/>
        <sz val="11"/>
        <color theme="1"/>
        <rFont val="ＭＳ Ｐゴシック"/>
        <family val="3"/>
        <charset val="128"/>
      </rPr>
      <t>規格≧</t>
    </r>
    <r>
      <rPr>
        <b/>
        <sz val="11"/>
        <color theme="1"/>
        <rFont val="Arial"/>
        <family val="2"/>
      </rPr>
      <t>0.0294N</t>
    </r>
    <rPh sb="0" eb="2">
      <t>キカク</t>
    </rPh>
    <phoneticPr fontId="44"/>
  </si>
  <si>
    <r>
      <rPr>
        <b/>
        <sz val="11"/>
        <color theme="1"/>
        <rFont val="ＭＳ Ｐゴシック"/>
        <family val="3"/>
        <charset val="128"/>
      </rPr>
      <t>規格≧</t>
    </r>
    <r>
      <rPr>
        <b/>
        <sz val="11"/>
        <color theme="1"/>
        <rFont val="Arial"/>
        <family val="2"/>
      </rPr>
      <t>3gf</t>
    </r>
    <rPh sb="0" eb="2">
      <t>キカク</t>
    </rPh>
    <phoneticPr fontId="44"/>
  </si>
  <si>
    <r>
      <t>1st</t>
    </r>
    <r>
      <rPr>
        <sz val="11"/>
        <color theme="1"/>
        <rFont val="ＭＳ Ｐゴシック"/>
        <family val="2"/>
        <charset val="128"/>
      </rPr>
      <t>圧着部剥がれ</t>
    </r>
    <rPh sb="3" eb="6">
      <t>アッチャクブ</t>
    </rPh>
    <rPh sb="6" eb="7">
      <t>ハ</t>
    </rPh>
    <phoneticPr fontId="44"/>
  </si>
  <si>
    <t>A</t>
    <phoneticPr fontId="44"/>
  </si>
  <si>
    <t>ロット</t>
    <phoneticPr fontId="44"/>
  </si>
  <si>
    <t>No.</t>
    <phoneticPr fontId="44"/>
  </si>
  <si>
    <t>EA</t>
    <phoneticPr fontId="4"/>
  </si>
  <si>
    <t>LD</t>
    <phoneticPr fontId="4"/>
  </si>
  <si>
    <r>
      <t>1st</t>
    </r>
    <r>
      <rPr>
        <sz val="11"/>
        <color theme="1"/>
        <rFont val="ＭＳ Ｐゴシック"/>
        <family val="2"/>
        <charset val="128"/>
      </rPr>
      <t>側ネック切れ</t>
    </r>
    <rPh sb="3" eb="4">
      <t>ガワ</t>
    </rPh>
    <rPh sb="7" eb="8">
      <t>ギ</t>
    </rPh>
    <phoneticPr fontId="44"/>
  </si>
  <si>
    <t>B</t>
    <phoneticPr fontId="44"/>
  </si>
  <si>
    <r>
      <rPr>
        <sz val="11"/>
        <rFont val="ＭＳ Ｐゴシック"/>
        <family val="2"/>
        <charset val="128"/>
      </rPr>
      <t>引張強度</t>
    </r>
    <r>
      <rPr>
        <sz val="11"/>
        <rFont val="Arial"/>
        <family val="2"/>
      </rPr>
      <t>[N]</t>
    </r>
    <rPh sb="0" eb="4">
      <t>ヒッパリキョウド</t>
    </rPh>
    <phoneticPr fontId="44"/>
  </si>
  <si>
    <r>
      <rPr>
        <sz val="11"/>
        <rFont val="ＭＳ Ｐゴシック"/>
        <family val="2"/>
        <charset val="128"/>
      </rPr>
      <t>引張強度</t>
    </r>
    <r>
      <rPr>
        <sz val="11"/>
        <rFont val="Arial"/>
        <family val="2"/>
      </rPr>
      <t>[g]</t>
    </r>
    <rPh sb="0" eb="4">
      <t>ヒッパリキョウド</t>
    </rPh>
    <phoneticPr fontId="44"/>
  </si>
  <si>
    <r>
      <rPr>
        <sz val="11"/>
        <rFont val="ＭＳ Ｐゴシック"/>
        <family val="2"/>
        <charset val="128"/>
      </rPr>
      <t>破断モード</t>
    </r>
    <rPh sb="0" eb="2">
      <t>ハダン</t>
    </rPh>
    <phoneticPr fontId="44"/>
  </si>
  <si>
    <r>
      <rPr>
        <sz val="11"/>
        <rFont val="明朝"/>
        <family val="1"/>
        <charset val="128"/>
      </rPr>
      <t>合否判定</t>
    </r>
    <rPh sb="0" eb="2">
      <t>ゴウヒ</t>
    </rPh>
    <rPh sb="2" eb="4">
      <t>ハンテイ</t>
    </rPh>
    <phoneticPr fontId="44"/>
  </si>
  <si>
    <r>
      <rPr>
        <sz val="11"/>
        <color theme="1"/>
        <rFont val="ＭＳ Ｐゴシック"/>
        <family val="2"/>
        <charset val="128"/>
      </rPr>
      <t>ワイヤ切れ</t>
    </r>
    <rPh sb="3" eb="4">
      <t>ギ</t>
    </rPh>
    <phoneticPr fontId="44"/>
  </si>
  <si>
    <t>C</t>
    <phoneticPr fontId="44"/>
  </si>
  <si>
    <r>
      <t>2nd</t>
    </r>
    <r>
      <rPr>
        <sz val="11"/>
        <color theme="1"/>
        <rFont val="ＭＳ Ｐゴシック"/>
        <family val="2"/>
        <charset val="128"/>
      </rPr>
      <t>側ネック切れ</t>
    </r>
    <rPh sb="3" eb="4">
      <t>ガワ</t>
    </rPh>
    <rPh sb="7" eb="8">
      <t>ギ</t>
    </rPh>
    <phoneticPr fontId="44"/>
  </si>
  <si>
    <t>D</t>
    <phoneticPr fontId="44"/>
  </si>
  <si>
    <r>
      <t>2nd</t>
    </r>
    <r>
      <rPr>
        <sz val="11"/>
        <color theme="1"/>
        <rFont val="ＭＳ Ｐゴシック"/>
        <family val="2"/>
        <charset val="128"/>
      </rPr>
      <t>側圧着部剥がれ</t>
    </r>
    <rPh sb="3" eb="4">
      <t>ガワ</t>
    </rPh>
    <rPh sb="4" eb="7">
      <t>アッチャクブ</t>
    </rPh>
    <rPh sb="7" eb="8">
      <t>ハ</t>
    </rPh>
    <phoneticPr fontId="44"/>
  </si>
  <si>
    <t>E</t>
    <phoneticPr fontId="44"/>
  </si>
  <si>
    <t>EA</t>
    <phoneticPr fontId="24"/>
  </si>
  <si>
    <t>LD</t>
    <phoneticPr fontId="24"/>
  </si>
  <si>
    <t>x</t>
  </si>
  <si>
    <t>y</t>
  </si>
  <si>
    <t>Y</t>
    <phoneticPr fontId="4"/>
  </si>
  <si>
    <t>↑ここまで</t>
    <phoneticPr fontId="44"/>
  </si>
  <si>
    <t>X minimum</t>
    <phoneticPr fontId="4"/>
  </si>
  <si>
    <t>X maximum</t>
    <phoneticPr fontId="4"/>
  </si>
  <si>
    <t>HL13E1-SENKO 素子データシート</t>
    <phoneticPr fontId="6"/>
  </si>
  <si>
    <t>112Gbaud PAM4 Cooled EA/DFB</t>
    <phoneticPr fontId="9"/>
  </si>
  <si>
    <t>HL13E1-SENKO</t>
    <phoneticPr fontId="4"/>
  </si>
  <si>
    <t>HL13E1CPxx-L0</t>
  </si>
  <si>
    <t>HL13E1CPxx-L1</t>
  </si>
  <si>
    <t>HL13E1CPxx-L2</t>
  </si>
  <si>
    <t>HL13E1CPxx-L3</t>
  </si>
  <si>
    <t>HL13E1CP50-G0</t>
  </si>
  <si>
    <t>HL13E1CP50-G1</t>
  </si>
  <si>
    <t>HL13E1CP50-G2</t>
  </si>
  <si>
    <t>HL13E1CP50-G3</t>
  </si>
  <si>
    <t>Iop17</t>
    <phoneticPr fontId="4"/>
  </si>
  <si>
    <t>λc120</t>
    <phoneticPr fontId="4"/>
  </si>
  <si>
    <t>Sr120</t>
    <phoneticPr fontId="4"/>
  </si>
  <si>
    <t>Δλ120</t>
    <phoneticPr fontId="4"/>
  </si>
  <si>
    <t>ΔG median</t>
    <phoneticPr fontId="4"/>
  </si>
  <si>
    <t>|ΔG-ΔG median|</t>
    <phoneticPr fontId="4"/>
  </si>
  <si>
    <t>σΔG</t>
    <phoneticPr fontId="4"/>
  </si>
  <si>
    <t>ΔIf</t>
  </si>
  <si>
    <t>ΔIr@-200V</t>
    <phoneticPr fontId="4"/>
  </si>
  <si>
    <t>ΔIr@+200V</t>
    <phoneticPr fontId="4"/>
  </si>
  <si>
    <t>17.3mW</t>
    <phoneticPr fontId="4"/>
  </si>
  <si>
    <t>25～150mA</t>
    <phoneticPr fontId="4"/>
  </si>
  <si>
    <t>50,120mA</t>
    <phoneticPr fontId="4"/>
  </si>
  <si>
    <t>-0.25V</t>
    <phoneticPr fontId="4"/>
  </si>
  <si>
    <t>-0.75V</t>
    <phoneticPr fontId="4"/>
  </si>
  <si>
    <t>-1.25V</t>
    <phoneticPr fontId="4"/>
  </si>
  <si>
    <t>-1.75V</t>
    <phoneticPr fontId="4"/>
  </si>
  <si>
    <t>-2.25V</t>
    <phoneticPr fontId="4"/>
  </si>
  <si>
    <t>-0.4V</t>
    <phoneticPr fontId="4"/>
  </si>
  <si>
    <t>-0.7V</t>
    <phoneticPr fontId="4"/>
  </si>
  <si>
    <t>-1.6V</t>
    <phoneticPr fontId="4"/>
  </si>
  <si>
    <t>50～150mA</t>
    <phoneticPr fontId="4"/>
  </si>
  <si>
    <t>-200V印可後</t>
    <rPh sb="5" eb="7">
      <t>インカ</t>
    </rPh>
    <rPh sb="7" eb="8">
      <t>アト</t>
    </rPh>
    <phoneticPr fontId="4"/>
  </si>
  <si>
    <t>+200V印可後</t>
    <rPh sb="5" eb="7">
      <t>インカ</t>
    </rPh>
    <rPh sb="7" eb="8">
      <t>アト</t>
    </rPh>
    <phoneticPr fontId="4"/>
  </si>
  <si>
    <t>40GHz</t>
    <phoneticPr fontId="4"/>
  </si>
  <si>
    <t>45GHz</t>
    <phoneticPr fontId="4"/>
  </si>
  <si>
    <t>0.13-15GHz</t>
    <phoneticPr fontId="4"/>
  </si>
  <si>
    <t>1-25GHz</t>
    <phoneticPr fontId="4"/>
  </si>
  <si>
    <t>1-55GHz</t>
    <phoneticPr fontId="4"/>
  </si>
  <si>
    <t>1-67GHz</t>
    <phoneticPr fontId="4"/>
  </si>
  <si>
    <t>10～30</t>
    <phoneticPr fontId="4"/>
  </si>
  <si>
    <t>0～70</t>
    <phoneticPr fontId="4"/>
  </si>
  <si>
    <t>15～40</t>
    <phoneticPr fontId="4"/>
  </si>
  <si>
    <t>1264.5~1277.5</t>
  </si>
  <si>
    <t>4～10</t>
    <phoneticPr fontId="4"/>
  </si>
  <si>
    <t>0.6～1</t>
    <phoneticPr fontId="4"/>
  </si>
  <si>
    <t>-10～1</t>
    <phoneticPr fontId="4"/>
  </si>
  <si>
    <t>-1～0.004</t>
    <phoneticPr fontId="4"/>
  </si>
  <si>
    <t>-2.3～0</t>
    <phoneticPr fontId="4"/>
  </si>
  <si>
    <t>-30～-7.9</t>
    <phoneticPr fontId="4"/>
  </si>
  <si>
    <t>60～67</t>
    <phoneticPr fontId="4"/>
  </si>
  <si>
    <t>-3.0～0.0</t>
    <phoneticPr fontId="4"/>
  </si>
  <si>
    <t>0.4～2.6</t>
    <phoneticPr fontId="4"/>
  </si>
  <si>
    <t>10～30</t>
  </si>
  <si>
    <t>0～70</t>
  </si>
  <si>
    <t>1284.5~1297.5</t>
  </si>
  <si>
    <t>4～10</t>
  </si>
  <si>
    <t>-10～1</t>
  </si>
  <si>
    <t>-2.3～0</t>
  </si>
  <si>
    <t>-30～-7.9</t>
  </si>
  <si>
    <t>60～67</t>
  </si>
  <si>
    <t>-3.0～0.0</t>
  </si>
  <si>
    <t>0.4～2.6</t>
  </si>
  <si>
    <t>1304.5~1317.5</t>
  </si>
  <si>
    <t>1324.5~1337.5</t>
  </si>
  <si>
    <t>1278.9~1284.1</t>
  </si>
  <si>
    <t>1298.9~1304.1</t>
  </si>
  <si>
    <t>1318.9~1324.1</t>
  </si>
  <si>
    <t>1338.9~1344.1</t>
  </si>
  <si>
    <t>HL13E1-SENKO</t>
    <phoneticPr fontId="24"/>
  </si>
  <si>
    <t>HL13E1</t>
    <phoneticPr fontId="4"/>
  </si>
  <si>
    <t>HL13E1</t>
    <phoneticPr fontId="24"/>
  </si>
  <si>
    <t>min</t>
    <phoneticPr fontId="24"/>
  </si>
  <si>
    <t>max</t>
    <phoneticPr fontId="24"/>
  </si>
  <si>
    <t>ΔIth (%)</t>
    <phoneticPr fontId="24"/>
  </si>
  <si>
    <t>昇順に並べ替え</t>
    <rPh sb="0" eb="2">
      <t>ショウジュン</t>
    </rPh>
    <rPh sb="3" eb="4">
      <t>ナラ</t>
    </rPh>
    <rPh sb="5" eb="6">
      <t>カ</t>
    </rPh>
    <phoneticPr fontId="24"/>
  </si>
  <si>
    <t>ΔPo (%)</t>
    <phoneticPr fontId="24"/>
  </si>
  <si>
    <t>ΔVf(V)</t>
    <phoneticPr fontId="24"/>
  </si>
  <si>
    <t>ΔIth</t>
    <phoneticPr fontId="24"/>
  </si>
  <si>
    <t>#</t>
    <phoneticPr fontId="24"/>
  </si>
  <si>
    <t>S/N</t>
    <phoneticPr fontId="24"/>
  </si>
  <si>
    <t>Banchi</t>
    <phoneticPr fontId="24"/>
  </si>
  <si>
    <t>σ</t>
    <phoneticPr fontId="24"/>
  </si>
  <si>
    <t>ΔPo</t>
    <phoneticPr fontId="24"/>
  </si>
  <si>
    <t>ΔVf</t>
    <phoneticPr fontId="24"/>
  </si>
  <si>
    <t>13E1_v2</t>
    <phoneticPr fontId="4"/>
  </si>
  <si>
    <t>先行評価番地、ﾊﾞｰ劈開後のﾒｻ幅PQCﾃﾞｰﾀｼｰﾄ</t>
  </si>
  <si>
    <t>品名</t>
    <rPh sb="0" eb="2">
      <t>ヒンメイ</t>
    </rPh>
    <phoneticPr fontId="4"/>
  </si>
  <si>
    <t>HL13E1</t>
    <phoneticPr fontId="53"/>
  </si>
  <si>
    <t>SEM号機</t>
    <rPh sb="3" eb="5">
      <t>ゴウキ</t>
    </rPh>
    <phoneticPr fontId="53"/>
  </si>
  <si>
    <t>#3</t>
  </si>
  <si>
    <t>ﾒｻ幅PQC</t>
  </si>
  <si>
    <t>写真1-1:メサ部貼り付け</t>
  </si>
  <si>
    <t>ﾛｯﾄNo.</t>
  </si>
  <si>
    <t>NL053-Aa</t>
    <phoneticPr fontId="53"/>
  </si>
  <si>
    <t>（SEM倍率x15.0k)</t>
  </si>
  <si>
    <t>SEM測定日</t>
  </si>
  <si>
    <t>作業者</t>
  </si>
  <si>
    <t>七海</t>
  </si>
  <si>
    <t>メサ幅(μm)</t>
    <phoneticPr fontId="4"/>
  </si>
  <si>
    <t>1点目</t>
  </si>
  <si>
    <t>2点目</t>
  </si>
  <si>
    <t>3点目</t>
  </si>
  <si>
    <t>平均値</t>
  </si>
  <si>
    <t>メサ高さ(μm)</t>
    <rPh sb="2" eb="3">
      <t>タカ</t>
    </rPh>
    <phoneticPr fontId="4"/>
  </si>
  <si>
    <t>埋込膜厚(μm)</t>
    <rPh sb="0" eb="2">
      <t>ウメコ</t>
    </rPh>
    <phoneticPr fontId="53"/>
  </si>
  <si>
    <t>写真1-2:メサ部貼り付け</t>
  </si>
  <si>
    <t>（SEM倍率x5.0k)</t>
  </si>
  <si>
    <t>電極厚(μｍ)</t>
    <rPh sb="0" eb="2">
      <t>デンキョク</t>
    </rPh>
    <rPh sb="2" eb="3">
      <t>アツ</t>
    </rPh>
    <phoneticPr fontId="53"/>
  </si>
  <si>
    <t>Hi-Ti</t>
    <phoneticPr fontId="53"/>
  </si>
  <si>
    <t>Hi-Ti+Pt+Au</t>
    <phoneticPr fontId="53"/>
  </si>
  <si>
    <t>Pt+Au</t>
    <phoneticPr fontId="53"/>
  </si>
  <si>
    <t>↓自動計算</t>
    <rPh sb="1" eb="3">
      <t>ジドウ</t>
    </rPh>
    <rPh sb="3" eb="5">
      <t>ケイサン</t>
    </rPh>
    <phoneticPr fontId="53"/>
  </si>
  <si>
    <t>ｺﾝﾀｸﾄ上(μm)</t>
    <rPh sb="5" eb="6">
      <t>ウエ</t>
    </rPh>
    <phoneticPr fontId="53"/>
  </si>
  <si>
    <t>ｺﾝﾀｸﾄ下(μm)</t>
    <rPh sb="5" eb="6">
      <t>シタ</t>
    </rPh>
    <phoneticPr fontId="53"/>
  </si>
  <si>
    <t>ｺﾝﾀｸﾄ厚(μm)</t>
    <rPh sb="5" eb="6">
      <t>アツ</t>
    </rPh>
    <phoneticPr fontId="53"/>
  </si>
  <si>
    <t>ｺﾝﾀｸﾄ角度(°)</t>
    <rPh sb="5" eb="7">
      <t>カクド</t>
    </rPh>
    <phoneticPr fontId="53"/>
  </si>
  <si>
    <t>電極段差(μm)</t>
  </si>
  <si>
    <t>埋込段差(μm)</t>
  </si>
  <si>
    <t>判定</t>
  </si>
  <si>
    <t>-</t>
  </si>
  <si>
    <t>規格</t>
  </si>
  <si>
    <t>0.15～0.4μm</t>
  </si>
  <si>
    <t>0μm～</t>
  </si>
  <si>
    <t>-0.5μm～</t>
  </si>
  <si>
    <t>15k倍</t>
    <rPh sb="3" eb="4">
      <t>バイ</t>
    </rPh>
    <phoneticPr fontId="53"/>
  </si>
  <si>
    <t>電極厚</t>
    <rPh sb="0" eb="2">
      <t>デンキョク</t>
    </rPh>
    <rPh sb="2" eb="3">
      <t>アツ</t>
    </rPh>
    <phoneticPr fontId="53"/>
  </si>
  <si>
    <t>補正係数</t>
    <rPh sb="0" eb="4">
      <t>ホセイケイスウ</t>
    </rPh>
    <phoneticPr fontId="53"/>
  </si>
  <si>
    <t>メサ幅(um)</t>
    <rPh sb="2" eb="3">
      <t>ハバ</t>
    </rPh>
    <phoneticPr fontId="53"/>
  </si>
  <si>
    <t>コンタクト上(um)</t>
    <rPh sb="5" eb="6">
      <t>ウエ</t>
    </rPh>
    <phoneticPr fontId="53"/>
  </si>
  <si>
    <t>コンタクト下(um)</t>
    <rPh sb="5" eb="6">
      <t>シタ</t>
    </rPh>
    <phoneticPr fontId="53"/>
  </si>
  <si>
    <t>コンタクト厚(um)</t>
    <rPh sb="5" eb="6">
      <t>アツ</t>
    </rPh>
    <phoneticPr fontId="53"/>
  </si>
  <si>
    <t>(Hi-Ti)(um)</t>
    <phoneticPr fontId="53"/>
  </si>
  <si>
    <t>(Hi-Ti+Pt+Au)(um)</t>
  </si>
  <si>
    <t>SEM</t>
    <phoneticPr fontId="53"/>
  </si>
  <si>
    <t>倍率</t>
    <rPh sb="0" eb="2">
      <t>バイリツ</t>
    </rPh>
    <phoneticPr fontId="53"/>
  </si>
  <si>
    <t>x</t>
    <phoneticPr fontId="53"/>
  </si>
  <si>
    <t>y</t>
    <phoneticPr fontId="53"/>
  </si>
  <si>
    <t>#1</t>
    <phoneticPr fontId="53"/>
  </si>
  <si>
    <t>15k</t>
    <phoneticPr fontId="53"/>
  </si>
  <si>
    <t>#1</t>
    <phoneticPr fontId="53"/>
  </si>
  <si>
    <t>5k</t>
    <phoneticPr fontId="53"/>
  </si>
  <si>
    <t>#3</t>
    <phoneticPr fontId="53"/>
  </si>
  <si>
    <t>#3</t>
    <phoneticPr fontId="53"/>
  </si>
  <si>
    <t>-</t>
    <phoneticPr fontId="53"/>
  </si>
  <si>
    <t>5k倍</t>
    <rPh sb="2" eb="3">
      <t>バイ</t>
    </rPh>
    <phoneticPr fontId="53"/>
  </si>
  <si>
    <t>メサ高さ(um)</t>
    <rPh sb="2" eb="3">
      <t>タカ</t>
    </rPh>
    <phoneticPr fontId="53"/>
  </si>
  <si>
    <t>埋込膜厚(um)</t>
    <rPh sb="0" eb="4">
      <t>ウメコミマクアツ</t>
    </rPh>
    <phoneticPr fontId="53"/>
  </si>
  <si>
    <t>電極段差(um)</t>
    <rPh sb="0" eb="4">
      <t>デンキョクダンサ</t>
    </rPh>
    <phoneticPr fontId="53"/>
  </si>
  <si>
    <t>埋込段差(um)</t>
    <rPh sb="0" eb="4">
      <t>ウメコミダンサ</t>
    </rPh>
    <phoneticPr fontId="53"/>
  </si>
  <si>
    <t>NL053-Ah</t>
    <phoneticPr fontId="53"/>
  </si>
  <si>
    <t>メサ幅(μm)</t>
    <phoneticPr fontId="4"/>
  </si>
  <si>
    <t>(Hi-Ti)(um)</t>
    <phoneticPr fontId="53"/>
  </si>
  <si>
    <t>x</t>
    <phoneticPr fontId="53"/>
  </si>
  <si>
    <t>y</t>
    <phoneticPr fontId="53"/>
  </si>
  <si>
    <t>15k</t>
    <phoneticPr fontId="53"/>
  </si>
  <si>
    <t>-</t>
    <phoneticPr fontId="53"/>
  </si>
  <si>
    <t>HL13E1</t>
    <phoneticPr fontId="53"/>
  </si>
  <si>
    <t>NL053-Dh</t>
    <phoneticPr fontId="53"/>
  </si>
  <si>
    <t>メサ幅(μm)</t>
    <phoneticPr fontId="4"/>
  </si>
  <si>
    <t>Hi-Ti</t>
    <phoneticPr fontId="53"/>
  </si>
  <si>
    <t>Hi-Ti+Pt+Au</t>
    <phoneticPr fontId="53"/>
  </si>
  <si>
    <t>Pt+Au</t>
    <phoneticPr fontId="53"/>
  </si>
  <si>
    <t>(Hi-Ti)(um)</t>
    <phoneticPr fontId="53"/>
  </si>
  <si>
    <t>SEM</t>
    <phoneticPr fontId="53"/>
  </si>
  <si>
    <t>x</t>
    <phoneticPr fontId="53"/>
  </si>
  <si>
    <t>y</t>
    <phoneticPr fontId="53"/>
  </si>
  <si>
    <t>#1</t>
    <phoneticPr fontId="53"/>
  </si>
  <si>
    <t>15k</t>
    <phoneticPr fontId="53"/>
  </si>
  <si>
    <t>5k</t>
    <phoneticPr fontId="53"/>
  </si>
  <si>
    <t>#3</t>
    <phoneticPr fontId="53"/>
  </si>
  <si>
    <t>-</t>
    <phoneticPr fontId="53"/>
  </si>
  <si>
    <t>NL053Aa1</t>
  </si>
  <si>
    <t>DC#3</t>
  </si>
  <si>
    <t>NL053Aa2</t>
  </si>
  <si>
    <t>NL053Aa3</t>
  </si>
  <si>
    <t>NL053Aa4</t>
  </si>
  <si>
    <t>NL053Aa5</t>
  </si>
  <si>
    <t>NL053Aa6</t>
  </si>
  <si>
    <t>NL053Aa7</t>
  </si>
  <si>
    <t>NL053Aa8</t>
  </si>
  <si>
    <t>NL053Aa9</t>
  </si>
  <si>
    <t>NL053Aa10</t>
  </si>
  <si>
    <t>NL053Ah11</t>
  </si>
  <si>
    <t>NL053Ah12</t>
  </si>
  <si>
    <t>NL053Ah13</t>
  </si>
  <si>
    <t>NL053Ah14</t>
  </si>
  <si>
    <t>NL053Ah15</t>
  </si>
  <si>
    <t>NL053Ah16</t>
  </si>
  <si>
    <t>NL053Ah17</t>
  </si>
  <si>
    <t>NL053Ah18</t>
  </si>
  <si>
    <t>NL053Ah19</t>
  </si>
  <si>
    <t>NL053Ah20</t>
  </si>
  <si>
    <t>NL053Bf21</t>
  </si>
  <si>
    <t>NL053Bf22</t>
  </si>
  <si>
    <t>NL053Bf23</t>
  </si>
  <si>
    <t>NL053Bf24</t>
  </si>
  <si>
    <t>NL053Bf25</t>
  </si>
  <si>
    <t>NL053Bf26</t>
  </si>
  <si>
    <t>NL053Bf27</t>
  </si>
  <si>
    <t>NL053Bf28</t>
  </si>
  <si>
    <t>NL053Bf29</t>
  </si>
  <si>
    <t>NL053Bf30</t>
  </si>
  <si>
    <t>○</t>
  </si>
  <si>
    <t>NL053Cf31</t>
  </si>
  <si>
    <t>NL053Cf32</t>
  </si>
  <si>
    <t>NL053Cf33</t>
  </si>
  <si>
    <t>NL053Cf34</t>
  </si>
  <si>
    <t>NL053Cf35</t>
  </si>
  <si>
    <t>NL053Cf36</t>
  </si>
  <si>
    <t>NL053Cf37</t>
  </si>
  <si>
    <t>NL053Cf38</t>
  </si>
  <si>
    <t>NL053Cf39</t>
  </si>
  <si>
    <t>NL053Cf40</t>
  </si>
  <si>
    <t>NL053Dh41</t>
  </si>
  <si>
    <t>NL053Dh42</t>
  </si>
  <si>
    <t>NL053Dh43</t>
  </si>
  <si>
    <t>NL053Dh44</t>
  </si>
  <si>
    <t>NL053Dh45</t>
  </si>
  <si>
    <t>NL053Dh46</t>
  </si>
  <si>
    <t>NL053Dh47</t>
  </si>
  <si>
    <t>NL053Dh48</t>
  </si>
  <si>
    <t>NL053Dh49</t>
  </si>
  <si>
    <t>NL053Dh50</t>
  </si>
  <si>
    <t>NL053Aa1</t>
    <phoneticPr fontId="24"/>
  </si>
  <si>
    <t>NL053Aa2</t>
    <phoneticPr fontId="24"/>
  </si>
  <si>
    <t>NL053Aa3</t>
    <phoneticPr fontId="24"/>
  </si>
  <si>
    <t>NL053Aa4</t>
    <phoneticPr fontId="24"/>
  </si>
  <si>
    <t>NL053Aa5</t>
    <phoneticPr fontId="24"/>
  </si>
  <si>
    <t>NL053Aa6</t>
    <phoneticPr fontId="24"/>
  </si>
  <si>
    <t>NL053Aa7</t>
    <phoneticPr fontId="24"/>
  </si>
  <si>
    <t>NL053Aa8</t>
    <phoneticPr fontId="24"/>
  </si>
  <si>
    <t>NL053Aa9</t>
    <phoneticPr fontId="24"/>
  </si>
  <si>
    <t>NL053Aa10</t>
    <phoneticPr fontId="24"/>
  </si>
  <si>
    <t>NL053Ah11</t>
    <phoneticPr fontId="24"/>
  </si>
  <si>
    <t>NL053Ah12</t>
    <phoneticPr fontId="24"/>
  </si>
  <si>
    <t>NL053Ah13</t>
    <phoneticPr fontId="24"/>
  </si>
  <si>
    <t>NL053Ah14</t>
    <phoneticPr fontId="24"/>
  </si>
  <si>
    <t>NL053Ah15</t>
    <phoneticPr fontId="24"/>
  </si>
  <si>
    <t>NL053Ah16</t>
    <phoneticPr fontId="24"/>
  </si>
  <si>
    <t>NL053Ah17</t>
    <phoneticPr fontId="24"/>
  </si>
  <si>
    <t>NL053Ah18</t>
    <phoneticPr fontId="24"/>
  </si>
  <si>
    <t>NL053Ah19</t>
    <phoneticPr fontId="24"/>
  </si>
  <si>
    <t>NL053Ah20</t>
    <phoneticPr fontId="24"/>
  </si>
  <si>
    <t>NL053Bf21</t>
    <phoneticPr fontId="24"/>
  </si>
  <si>
    <t>NL053Bf22</t>
    <phoneticPr fontId="24"/>
  </si>
  <si>
    <t>NL053Bf23</t>
    <phoneticPr fontId="24"/>
  </si>
  <si>
    <t>NL053Bf24</t>
    <phoneticPr fontId="24"/>
  </si>
  <si>
    <t>NL053Bf25</t>
    <phoneticPr fontId="24"/>
  </si>
  <si>
    <t>NL053Bf26</t>
    <phoneticPr fontId="24"/>
  </si>
  <si>
    <t>NL053Bf27</t>
    <phoneticPr fontId="24"/>
  </si>
  <si>
    <t>NL053Bf28</t>
    <phoneticPr fontId="24"/>
  </si>
  <si>
    <t>NL053Bf29</t>
    <phoneticPr fontId="24"/>
  </si>
  <si>
    <t>NL053Bf30</t>
    <phoneticPr fontId="24"/>
  </si>
  <si>
    <t>NL053Cf31</t>
    <phoneticPr fontId="24"/>
  </si>
  <si>
    <t>NL053Cf32</t>
    <phoneticPr fontId="24"/>
  </si>
  <si>
    <t>NL053Cf33</t>
    <phoneticPr fontId="24"/>
  </si>
  <si>
    <t>NL053Cf34</t>
    <phoneticPr fontId="24"/>
  </si>
  <si>
    <t>NL053Cf35</t>
    <phoneticPr fontId="24"/>
  </si>
  <si>
    <t>NL053Cf36</t>
    <phoneticPr fontId="24"/>
  </si>
  <si>
    <t>NL053Cf37</t>
    <phoneticPr fontId="24"/>
  </si>
  <si>
    <t>NL053Cf38</t>
    <phoneticPr fontId="24"/>
  </si>
  <si>
    <t>NL053Cf39</t>
    <phoneticPr fontId="24"/>
  </si>
  <si>
    <t>NL053Cf40</t>
    <phoneticPr fontId="24"/>
  </si>
  <si>
    <t>NL053Dh41</t>
    <phoneticPr fontId="24"/>
  </si>
  <si>
    <t>NL053Dh42</t>
    <phoneticPr fontId="24"/>
  </si>
  <si>
    <t>NL053Dh43</t>
    <phoneticPr fontId="24"/>
  </si>
  <si>
    <t>NL053Dh44</t>
    <phoneticPr fontId="24"/>
  </si>
  <si>
    <t>NL053Dh45</t>
    <phoneticPr fontId="24"/>
  </si>
  <si>
    <t>NL053Dh46</t>
    <phoneticPr fontId="24"/>
  </si>
  <si>
    <t>NL053Dh47</t>
    <phoneticPr fontId="24"/>
  </si>
  <si>
    <t>NL053Dh48</t>
    <phoneticPr fontId="24"/>
  </si>
  <si>
    <t>NL053Dh49</t>
    <phoneticPr fontId="24"/>
  </si>
  <si>
    <t>NL053Dh50</t>
    <phoneticPr fontId="24"/>
  </si>
  <si>
    <t>動特自動3号機</t>
  </si>
  <si>
    <t>動特自動3号機</t>
    <phoneticPr fontId="4"/>
  </si>
  <si>
    <t>240119P1E01-A3-ch2</t>
    <phoneticPr fontId="4"/>
  </si>
  <si>
    <t>240119P1E01-A3-ch3</t>
    <phoneticPr fontId="4"/>
  </si>
  <si>
    <t>240119P1E01-A3-ch4</t>
    <phoneticPr fontId="4"/>
  </si>
  <si>
    <t>240119P1E01-A3-ch5</t>
    <phoneticPr fontId="4"/>
  </si>
  <si>
    <t>240119P1E01-A3-ch6</t>
    <phoneticPr fontId="4"/>
  </si>
  <si>
    <t>240119P1E01-A3-ch7</t>
    <phoneticPr fontId="4"/>
  </si>
  <si>
    <t>240119P1E01-A3-ch8</t>
    <phoneticPr fontId="4"/>
  </si>
  <si>
    <t>240119P1E01-A3-ch9</t>
    <phoneticPr fontId="4"/>
  </si>
  <si>
    <t>240119P1E01-A3-ch10</t>
    <phoneticPr fontId="4"/>
  </si>
  <si>
    <t>240119P1E01-A4-ch1</t>
    <phoneticPr fontId="4"/>
  </si>
  <si>
    <t>240119P1E01-A4-ch2</t>
    <phoneticPr fontId="4"/>
  </si>
  <si>
    <t>240119P1E01-A4-ch3</t>
    <phoneticPr fontId="4"/>
  </si>
  <si>
    <t>240119P1E01-A4-ch5</t>
    <phoneticPr fontId="4"/>
  </si>
  <si>
    <t>240119P1E01-A4-ch6</t>
    <phoneticPr fontId="4"/>
  </si>
  <si>
    <t>240119P1E01-A4-ch8</t>
    <phoneticPr fontId="4"/>
  </si>
  <si>
    <t>240119P1E01-A4-ch9</t>
    <phoneticPr fontId="4"/>
  </si>
  <si>
    <t>240119P1E01-A4-ch10</t>
    <phoneticPr fontId="4"/>
  </si>
  <si>
    <t>240119P1E01-A5-ch1</t>
    <phoneticPr fontId="4"/>
  </si>
  <si>
    <t>240119P1E01-A5-ch2</t>
    <phoneticPr fontId="4"/>
  </si>
  <si>
    <t>240119P1E01-A5-ch3</t>
    <phoneticPr fontId="4"/>
  </si>
  <si>
    <t>240119P1E01-A5-ch4</t>
    <phoneticPr fontId="4"/>
  </si>
  <si>
    <t>240119P1E01-A5-ch5</t>
    <phoneticPr fontId="4"/>
  </si>
  <si>
    <t>240119P1E01-A5-ch6</t>
    <phoneticPr fontId="4"/>
  </si>
  <si>
    <t>240119P1E01-A5-ch7</t>
    <phoneticPr fontId="4"/>
  </si>
  <si>
    <t>240119P1E01-A5-ch8</t>
    <phoneticPr fontId="4"/>
  </si>
  <si>
    <t>240119P1E01-A5-ch9</t>
    <phoneticPr fontId="4"/>
  </si>
  <si>
    <t>240119P1E01-A5-ch10</t>
    <phoneticPr fontId="4"/>
  </si>
  <si>
    <t>240119P1E01-B1-ch1</t>
    <phoneticPr fontId="4"/>
  </si>
  <si>
    <t>240119P1E01-B1-ch2</t>
    <phoneticPr fontId="4"/>
  </si>
  <si>
    <t>240119P1E01-B1-ch3</t>
    <phoneticPr fontId="4"/>
  </si>
  <si>
    <t>240119P1E01-B2-ch1</t>
    <phoneticPr fontId="4"/>
  </si>
  <si>
    <t>240119P1E01-B2-ch2</t>
    <phoneticPr fontId="4"/>
  </si>
  <si>
    <t>240119P1E01-B2-ch3</t>
    <phoneticPr fontId="4"/>
  </si>
  <si>
    <t>240119P1E01-B2-ch4</t>
    <phoneticPr fontId="4"/>
  </si>
  <si>
    <t>240119P1E01-B2-ch5</t>
    <phoneticPr fontId="4"/>
  </si>
  <si>
    <t>240119P1E01-B2-ch6</t>
    <phoneticPr fontId="4"/>
  </si>
  <si>
    <t>240119P1E01-B2-ch7</t>
    <phoneticPr fontId="4"/>
  </si>
  <si>
    <t>240119P1E01-B2-ch8</t>
    <phoneticPr fontId="4"/>
  </si>
  <si>
    <t>240119P1E01-B2-ch9</t>
    <phoneticPr fontId="4"/>
  </si>
  <si>
    <t>240119P1E01-B2-ch10</t>
    <phoneticPr fontId="4"/>
  </si>
  <si>
    <t>240119P1E01-B3-ch1</t>
    <phoneticPr fontId="4"/>
  </si>
  <si>
    <t>240119P1E01-B3-ch2</t>
    <phoneticPr fontId="4"/>
  </si>
  <si>
    <t>240119P1E01-B3-ch3</t>
    <phoneticPr fontId="4"/>
  </si>
  <si>
    <t>240119P1E01-B3-ch4</t>
    <phoneticPr fontId="4"/>
  </si>
  <si>
    <t>240119P1E01-B3-ch5</t>
    <phoneticPr fontId="4"/>
  </si>
  <si>
    <t>240119P1E01-B3-ch6</t>
    <phoneticPr fontId="4"/>
  </si>
  <si>
    <t>240119P1E01-B3-ch7</t>
    <phoneticPr fontId="4"/>
  </si>
  <si>
    <t>240119P1E01-B3-ch8</t>
    <phoneticPr fontId="4"/>
  </si>
  <si>
    <t>240119P1E01-B3-ch9</t>
    <phoneticPr fontId="4"/>
  </si>
  <si>
    <t>240119P1E01-B3-ch10</t>
    <phoneticPr fontId="4"/>
  </si>
  <si>
    <t>240120A1E01-A3-ch2</t>
    <phoneticPr fontId="4"/>
  </si>
  <si>
    <t>240120A1E01-A3-ch3</t>
    <phoneticPr fontId="4"/>
  </si>
  <si>
    <t>240120A1E01-A3-ch4</t>
    <phoneticPr fontId="4"/>
  </si>
  <si>
    <t>240120A1E01-A3-ch5</t>
    <phoneticPr fontId="4"/>
  </si>
  <si>
    <t>240120A1E01-A3-ch6</t>
    <phoneticPr fontId="4"/>
  </si>
  <si>
    <t>240120A1E01-A3-ch7</t>
    <phoneticPr fontId="4"/>
  </si>
  <si>
    <t>240120A1E01-A3-ch8</t>
    <phoneticPr fontId="4"/>
  </si>
  <si>
    <t>240120A1E01-A3-ch9</t>
    <phoneticPr fontId="4"/>
  </si>
  <si>
    <t>240120A1E01-A3-ch10</t>
    <phoneticPr fontId="4"/>
  </si>
  <si>
    <t>240120A1E01-A4-ch1</t>
    <phoneticPr fontId="4"/>
  </si>
  <si>
    <t>240120A1E01-A4-ch2</t>
    <phoneticPr fontId="4"/>
  </si>
  <si>
    <t>240120A1E01-A4-ch3</t>
    <phoneticPr fontId="4"/>
  </si>
  <si>
    <t>240120A1E01-A4-ch5</t>
    <phoneticPr fontId="4"/>
  </si>
  <si>
    <t>240120A1E01-A4-ch6</t>
    <phoneticPr fontId="4"/>
  </si>
  <si>
    <t>240120A1E01-A4-ch8</t>
    <phoneticPr fontId="4"/>
  </si>
  <si>
    <t>240120A1E01-A4-ch9</t>
    <phoneticPr fontId="4"/>
  </si>
  <si>
    <t>240120A1E01-A4-ch10</t>
    <phoneticPr fontId="4"/>
  </si>
  <si>
    <t>240120A1E01-A5-ch1</t>
    <phoneticPr fontId="4"/>
  </si>
  <si>
    <t>240120A1E01-A5-ch2</t>
    <phoneticPr fontId="4"/>
  </si>
  <si>
    <t>240120A1E01-A5-ch3</t>
    <phoneticPr fontId="4"/>
  </si>
  <si>
    <t>240120A1E01-A5-ch4</t>
    <phoneticPr fontId="4"/>
  </si>
  <si>
    <t>240120A1E01-A5-ch5</t>
    <phoneticPr fontId="4"/>
  </si>
  <si>
    <t>240120A1E01-A5-ch6</t>
    <phoneticPr fontId="4"/>
  </si>
  <si>
    <t>240120A1E01-A5-ch7</t>
    <phoneticPr fontId="4"/>
  </si>
  <si>
    <t>240120A1E01-A5-ch8</t>
    <phoneticPr fontId="4"/>
  </si>
  <si>
    <t>240120A1E01-A5-ch9</t>
    <phoneticPr fontId="4"/>
  </si>
  <si>
    <t>240120A1E01-A5-ch10</t>
    <phoneticPr fontId="4"/>
  </si>
  <si>
    <t>240120A1E01-B1-ch1</t>
    <phoneticPr fontId="4"/>
  </si>
  <si>
    <t>240120A1E01-B1-ch2</t>
    <phoneticPr fontId="4"/>
  </si>
  <si>
    <t>240120A1E01-B1-ch3</t>
    <phoneticPr fontId="4"/>
  </si>
  <si>
    <t>240120A1E01-B2-ch1</t>
    <phoneticPr fontId="4"/>
  </si>
  <si>
    <t>240120A1E01-B2-ch2</t>
    <phoneticPr fontId="4"/>
  </si>
  <si>
    <t>240120A1E01-B2-ch3</t>
    <phoneticPr fontId="4"/>
  </si>
  <si>
    <t>240120A1E01-B2-ch4</t>
    <phoneticPr fontId="4"/>
  </si>
  <si>
    <t>240120A1E01-B2-ch5</t>
    <phoneticPr fontId="4"/>
  </si>
  <si>
    <t>240120A1E01-B2-ch6</t>
    <phoneticPr fontId="4"/>
  </si>
  <si>
    <t>240120A1E01-B2-ch7</t>
    <phoneticPr fontId="4"/>
  </si>
  <si>
    <t>240120A1E01-B2-ch8</t>
    <phoneticPr fontId="4"/>
  </si>
  <si>
    <t>240120A1E01-B2-ch9</t>
    <phoneticPr fontId="4"/>
  </si>
  <si>
    <t>240120A1E01-B2-ch10</t>
    <phoneticPr fontId="4"/>
  </si>
  <si>
    <t>240120A1E01-B3-ch1</t>
    <phoneticPr fontId="4"/>
  </si>
  <si>
    <t>240120A1E01-B3-ch2</t>
    <phoneticPr fontId="4"/>
  </si>
  <si>
    <t>240120A1E01-B3-ch3</t>
    <phoneticPr fontId="4"/>
  </si>
  <si>
    <t>240120A1E01-B3-ch4</t>
    <phoneticPr fontId="4"/>
  </si>
  <si>
    <t>240120A1E01-B3-ch5</t>
    <phoneticPr fontId="4"/>
  </si>
  <si>
    <t>240120A1E01-B3-ch6</t>
    <phoneticPr fontId="4"/>
  </si>
  <si>
    <t>240120A1E01-B3-ch7</t>
    <phoneticPr fontId="4"/>
  </si>
  <si>
    <t>240120A1E01-B3-ch8</t>
    <phoneticPr fontId="4"/>
  </si>
  <si>
    <t>240120A1E01-B3-ch9</t>
    <phoneticPr fontId="4"/>
  </si>
  <si>
    <t>240120A1E01-B3-ch10</t>
    <phoneticPr fontId="4"/>
  </si>
  <si>
    <t>Aa</t>
  </si>
  <si>
    <t>Ah</t>
  </si>
  <si>
    <t>Bf</t>
  </si>
  <si>
    <t>Cf</t>
  </si>
  <si>
    <t>Dh</t>
  </si>
  <si>
    <t>E2AAS4</t>
  </si>
  <si>
    <t>E2AAS7</t>
  </si>
  <si>
    <t>E2AASM</t>
  </si>
  <si>
    <t>E2AASQ</t>
  </si>
  <si>
    <t>E2AAST</t>
  </si>
  <si>
    <t>E2AAAU</t>
  </si>
  <si>
    <t>E2AAAR</t>
  </si>
  <si>
    <t>E2AAAN</t>
  </si>
  <si>
    <t>E2AAAK</t>
  </si>
  <si>
    <t>E2AAAE</t>
  </si>
  <si>
    <t>E2AHAr</t>
  </si>
  <si>
    <t>E2AHAn</t>
  </si>
  <si>
    <t>E2AHAd</t>
  </si>
  <si>
    <t>E2AHA8</t>
  </si>
  <si>
    <t>E2AHAX</t>
  </si>
  <si>
    <t>E2AHSC</t>
  </si>
  <si>
    <t>E2A?SF</t>
  </si>
  <si>
    <t>E2AHSI</t>
  </si>
  <si>
    <t>E2AHSL</t>
  </si>
  <si>
    <t>E2AHSb</t>
  </si>
  <si>
    <t>E2BFAd</t>
  </si>
  <si>
    <t>E2BFAZ</t>
  </si>
  <si>
    <t>E2BFAM</t>
  </si>
  <si>
    <t>E2BFAJ</t>
  </si>
  <si>
    <t>E2BFAG</t>
  </si>
  <si>
    <t>E2BFI4</t>
  </si>
  <si>
    <t>E2BFS4</t>
  </si>
  <si>
    <t>E2BFSH</t>
  </si>
  <si>
    <t>E2BFSK</t>
  </si>
  <si>
    <t>E2BFSN</t>
  </si>
  <si>
    <t>E2CFSB</t>
  </si>
  <si>
    <t>E2CFSE</t>
  </si>
  <si>
    <t>E2CFSH</t>
  </si>
  <si>
    <t>E2CFSW</t>
  </si>
  <si>
    <t>E2CFSb</t>
  </si>
  <si>
    <t>E2CFAq</t>
  </si>
  <si>
    <t>E2CFAm</t>
  </si>
  <si>
    <t>E2CFAh</t>
  </si>
  <si>
    <t>E2CFAe</t>
  </si>
  <si>
    <t>E2CFAb</t>
  </si>
  <si>
    <t>E2DHS6</t>
  </si>
  <si>
    <t>E2DHS9</t>
  </si>
  <si>
    <t>E2DHSD</t>
  </si>
  <si>
    <t>E2DHJ3</t>
  </si>
  <si>
    <t>E2DHJ6</t>
  </si>
  <si>
    <t>E2DHJ8</t>
  </si>
  <si>
    <t>E2DHAh</t>
  </si>
  <si>
    <t>E2DHAe</t>
  </si>
  <si>
    <t>E2D?Ab</t>
  </si>
  <si>
    <t>E2DHAY</t>
  </si>
  <si>
    <t>○</t>
    <phoneticPr fontId="4"/>
  </si>
  <si>
    <t>×:NG</t>
  </si>
  <si>
    <t>×:NG</t>
    <phoneticPr fontId="4"/>
  </si>
  <si>
    <t>○:OK</t>
    <phoneticPr fontId="4"/>
  </si>
  <si>
    <t>×</t>
    <phoneticPr fontId="4"/>
  </si>
  <si>
    <t>△:信頼性NG</t>
    <phoneticPr fontId="4"/>
  </si>
  <si>
    <t>ESD</t>
  </si>
  <si>
    <t>ワイヤプル</t>
  </si>
  <si>
    <t>HTOL</t>
  </si>
  <si>
    <t>Damp heat</t>
  </si>
  <si>
    <t>設計キープ</t>
  </si>
  <si>
    <t>5 / 5</t>
  </si>
  <si>
    <t>10 / 10</t>
  </si>
  <si>
    <t>NL053</t>
  </si>
  <si>
    <t>Aa3</t>
  </si>
  <si>
    <t>Aa4</t>
  </si>
  <si>
    <t>Aa1</t>
  </si>
  <si>
    <t>Aa2</t>
  </si>
  <si>
    <t>Ah13</t>
  </si>
  <si>
    <t>Ah14</t>
  </si>
  <si>
    <t>Ah11</t>
  </si>
  <si>
    <t>Ah12</t>
  </si>
  <si>
    <t>Bf23</t>
  </si>
  <si>
    <t>Bf24</t>
  </si>
  <si>
    <t>Bf21</t>
  </si>
  <si>
    <t>Bf22</t>
  </si>
  <si>
    <t>Cf33</t>
  </si>
  <si>
    <t>Cf34</t>
  </si>
  <si>
    <t>Cf31</t>
  </si>
  <si>
    <t>Cf32</t>
  </si>
  <si>
    <t>Dh44</t>
  </si>
  <si>
    <t>Dh45</t>
  </si>
  <si>
    <t>Dh42</t>
  </si>
  <si>
    <t>Dh43</t>
  </si>
  <si>
    <t>合格</t>
  </si>
  <si>
    <t>D</t>
  </si>
  <si>
    <t>ESD初期OK</t>
    <phoneticPr fontId="4"/>
  </si>
  <si>
    <t>Vf100</t>
    <phoneticPr fontId="4"/>
  </si>
  <si>
    <t>Pop100</t>
    <phoneticPr fontId="4"/>
  </si>
  <si>
    <t>dλ/dI</t>
    <phoneticPr fontId="4"/>
  </si>
  <si>
    <t>Sr50</t>
    <phoneticPr fontId="4"/>
  </si>
  <si>
    <t>ｴｰｼﾞﾝｸﾞ_ΔIf</t>
    <phoneticPr fontId="4"/>
  </si>
  <si>
    <t>1264.5~1277.5</t>
    <phoneticPr fontId="4"/>
  </si>
  <si>
    <t>1284.5~1297.5</t>
    <phoneticPr fontId="4"/>
  </si>
  <si>
    <t>1304.5~1317.5</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</si>
</sst>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_ "/>
    <numFmt numFmtId="177" formatCode="0.0%"/>
    <numFmt numFmtId="178" formatCode="&quot;¥&quot;#,##0;[Red]\-&quot;¥&quot;#,##0"/>
    <numFmt numFmtId="179" formatCode="yyyy/m/d\ h:mm;@"/>
    <numFmt numFmtId="180" formatCode="0.000"/>
    <numFmt numFmtId="181" formatCode="0.0_ "/>
    <numFmt numFmtId="182" formatCode="0.00_);[Red]\(0.00\)"/>
    <numFmt numFmtId="183" formatCode="#,##0.000"/>
    <numFmt numFmtId="184" formatCode="0.00_ "/>
    <numFmt numFmtId="185" formatCode="0.000_ "/>
  </numFmts>
  <fonts count="57">
    <font>
      <sz val="11"/>
      <name val="明朝"/>
      <family val="1"/>
      <charset val="128"/>
    </font>
    <font>
      <sz val="11"/>
      <color theme="1"/>
      <name val="ＭＳ Ｐゴシック"/>
      <family val="2"/>
      <charset val="128"/>
    </font>
    <font>
      <sz val="11"/>
      <name val="明朝"/>
      <family val="1"/>
      <charset val="128"/>
    </font>
    <font>
      <sz val="11"/>
      <name val="ＭＳ Ｐゴシック"/>
      <family val="3"/>
      <charset val="128"/>
    </font>
    <font>
      <sz val="6"/>
      <name val="ＭＳ Ｐゴシック"/>
      <family val="3"/>
      <charset val="128"/>
    </font>
    <font>
      <b/>
      <sz val="16"/>
      <color indexed="12"/>
      <name val="ＭＳ ゴシック"/>
      <family val="3"/>
      <charset val="128"/>
    </font>
    <font>
      <sz val="11"/>
      <color indexed="46"/>
      <name val="ＭＳ ゴシック"/>
      <family val="3"/>
      <charset val="128"/>
    </font>
    <font>
      <sz val="11"/>
      <name val="ＭＳ ゴシック"/>
      <family val="3"/>
      <charset val="128"/>
    </font>
    <font>
      <b/>
      <i/>
      <sz val="10"/>
      <name val="ＭＳ ゴシック"/>
      <family val="3"/>
      <charset val="128"/>
    </font>
    <font>
      <sz val="6"/>
      <name val="明朝"/>
      <family val="3"/>
      <charset val="128"/>
    </font>
    <font>
      <b/>
      <sz val="10"/>
      <color indexed="10"/>
      <name val="ＭＳ ゴシック"/>
      <family val="3"/>
      <charset val="128"/>
    </font>
    <font>
      <sz val="10"/>
      <color indexed="10"/>
      <name val="ＭＳ ゴシック"/>
      <family val="3"/>
      <charset val="128"/>
    </font>
    <font>
      <b/>
      <i/>
      <sz val="16"/>
      <name val="ＭＳ ゴシック"/>
      <family val="3"/>
      <charset val="128"/>
    </font>
    <font>
      <b/>
      <sz val="14"/>
      <color indexed="8"/>
      <name val="ＭＳ ゴシック"/>
      <family val="3"/>
      <charset val="128"/>
    </font>
    <font>
      <b/>
      <i/>
      <sz val="11"/>
      <color indexed="10"/>
      <name val="ＭＳ ゴシック"/>
      <family val="3"/>
      <charset val="128"/>
    </font>
    <font>
      <b/>
      <sz val="14"/>
      <color indexed="12"/>
      <name val="ＭＳ ゴシック"/>
      <family val="3"/>
      <charset val="128"/>
    </font>
    <font>
      <b/>
      <sz val="11"/>
      <name val="ＭＳ ゴシック"/>
      <family val="3"/>
      <charset val="128"/>
    </font>
    <font>
      <b/>
      <sz val="11"/>
      <name val="ＭＳ Ｐゴシック"/>
      <family val="3"/>
      <charset val="128"/>
    </font>
    <font>
      <sz val="10"/>
      <name val="ＭＳ ゴシック"/>
      <family val="3"/>
      <charset val="128"/>
    </font>
    <font>
      <b/>
      <i/>
      <sz val="12"/>
      <name val="ＭＳ ゴシック"/>
      <family val="3"/>
      <charset val="128"/>
    </font>
    <font>
      <b/>
      <sz val="11"/>
      <color indexed="10"/>
      <name val="ＭＳ ゴシック"/>
      <family val="3"/>
      <charset val="128"/>
    </font>
    <font>
      <b/>
      <sz val="10"/>
      <name val="ＭＳ ゴシック"/>
      <family val="3"/>
      <charset val="128"/>
    </font>
    <font>
      <b/>
      <sz val="12"/>
      <name val="ＭＳ ゴシック"/>
      <family val="3"/>
      <charset val="128"/>
    </font>
    <font>
      <b/>
      <sz val="10"/>
      <name val="ＭＳ Ｐゴシック"/>
      <family val="3"/>
      <charset val="128"/>
    </font>
    <font>
      <sz val="6"/>
      <name val="明朝"/>
      <family val="1"/>
      <charset val="128"/>
    </font>
    <font>
      <sz val="9"/>
      <name val="ＭＳ ゴシック"/>
      <family val="3"/>
      <charset val="128"/>
    </font>
    <font>
      <b/>
      <sz val="11"/>
      <name val="メイリオ"/>
      <family val="3"/>
      <charset val="128"/>
    </font>
    <font>
      <b/>
      <sz val="11"/>
      <color indexed="52"/>
      <name val="ＭＳ ゴシック"/>
      <family val="3"/>
      <charset val="128"/>
    </font>
    <font>
      <b/>
      <i/>
      <sz val="11"/>
      <name val="ＭＳ ゴシック"/>
      <family val="3"/>
      <charset val="128"/>
    </font>
    <font>
      <b/>
      <sz val="18"/>
      <name val="ＭＳ ゴシック"/>
      <family val="3"/>
      <charset val="128"/>
    </font>
    <font>
      <sz val="9"/>
      <name val="ＭＳ Ｐゴシック"/>
      <family val="3"/>
      <charset val="128"/>
    </font>
    <font>
      <sz val="14"/>
      <name val="ＭＳ Ｐゴシック"/>
      <family val="3"/>
      <charset val="128"/>
    </font>
    <font>
      <sz val="12"/>
      <name val="ＭＳ Ｐゴシック"/>
      <family val="3"/>
      <charset val="128"/>
    </font>
    <font>
      <sz val="10"/>
      <name val="ＭＳ Ｐゴシック"/>
      <family val="3"/>
      <charset val="128"/>
    </font>
    <font>
      <sz val="11"/>
      <name val="ＭＳ ゴシック"/>
      <family val="1"/>
      <charset val="128"/>
    </font>
    <font>
      <b/>
      <sz val="11"/>
      <color rgb="FFFF0000"/>
      <name val="ＭＳ Ｐゴシック"/>
      <family val="3"/>
      <charset val="128"/>
    </font>
    <font>
      <b/>
      <sz val="12"/>
      <name val="ＭＳ Ｐゴシック"/>
      <family val="3"/>
      <charset val="128"/>
    </font>
    <font>
      <sz val="11"/>
      <name val="ＭＳ Ｐゴシック"/>
      <family val="2"/>
      <charset val="128"/>
    </font>
    <font>
      <sz val="11"/>
      <color theme="1"/>
      <name val="ＭＳ Ｐゴシック"/>
      <family val="2"/>
      <charset val="128"/>
      <scheme val="minor"/>
    </font>
    <font>
      <b/>
      <sz val="14"/>
      <color theme="1"/>
      <name val="ＭＳ Ｐゴシック"/>
      <family val="3"/>
      <charset val="128"/>
    </font>
    <font>
      <sz val="6"/>
      <name val="Arial"/>
      <family val="2"/>
      <charset val="128"/>
    </font>
    <font>
      <b/>
      <sz val="11"/>
      <color theme="1"/>
      <name val="Arial"/>
      <family val="2"/>
    </font>
    <font>
      <sz val="11"/>
      <color theme="1"/>
      <name val="Arial"/>
      <family val="2"/>
    </font>
    <font>
      <b/>
      <sz val="11"/>
      <color theme="1"/>
      <name val="ＭＳ Ｐゴシック"/>
      <family val="3"/>
      <charset val="128"/>
    </font>
    <font>
      <sz val="6"/>
      <name val="ＭＳ Ｐゴシック"/>
      <family val="2"/>
      <charset val="128"/>
      <scheme val="minor"/>
    </font>
    <font>
      <b/>
      <sz val="16"/>
      <color theme="1"/>
      <name val="Arial"/>
      <family val="2"/>
    </font>
    <font>
      <sz val="11"/>
      <name val="Arial"/>
      <family val="2"/>
    </font>
    <font>
      <sz val="10"/>
      <color theme="1"/>
      <name val="Arial"/>
      <family val="2"/>
    </font>
    <font>
      <sz val="11"/>
      <color theme="1"/>
      <name val="ＭＳ Ｐゴシック"/>
      <family val="3"/>
      <charset val="128"/>
    </font>
    <font>
      <sz val="11"/>
      <name val="Meiryo UI"/>
      <family val="3"/>
      <charset val="128"/>
    </font>
    <font>
      <u/>
      <sz val="11"/>
      <name val="ＭＳ ゴシック"/>
      <family val="3"/>
      <charset val="128"/>
    </font>
    <font>
      <b/>
      <u/>
      <sz val="12"/>
      <name val="ＭＳ ゴシック"/>
      <family val="3"/>
      <charset val="128"/>
    </font>
    <font>
      <sz val="14"/>
      <name val="ＭＳ ゴシック"/>
      <family val="3"/>
      <charset val="128"/>
    </font>
    <font>
      <sz val="18"/>
      <name val="ＭＳ ゴシック"/>
      <family val="3"/>
      <charset val="128"/>
    </font>
    <font>
      <sz val="12"/>
      <name val="ＭＳ ゴシック"/>
      <family val="3"/>
      <charset val="128"/>
    </font>
    <font>
      <sz val="8"/>
      <name val="ＭＳ ゴシック"/>
      <family val="3"/>
      <charset val="128"/>
    </font>
    <font>
      <b/>
      <sz val="11"/>
      <color indexed="9"/>
      <name val="ＭＳ ゴシック"/>
      <family val="3"/>
      <charset val="128"/>
    </font>
  </fonts>
  <fills count="32">
    <fill>
      <patternFill patternType="none"/>
    </fill>
    <fill>
      <patternFill patternType="gray125"/>
    </fill>
    <fill>
      <patternFill patternType="solid">
        <fgColor rgb="FFCCECFF"/>
        <bgColor indexed="64"/>
      </patternFill>
    </fill>
    <fill>
      <patternFill patternType="solid">
        <fgColor rgb="FF66FFFF"/>
        <bgColor indexed="64"/>
      </patternFill>
    </fill>
    <fill>
      <patternFill patternType="solid">
        <fgColor rgb="FFFFC000"/>
        <bgColor indexed="64"/>
      </patternFill>
    </fill>
    <fill>
      <patternFill patternType="solid">
        <fgColor rgb="FFCCFFCC"/>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FFFF00"/>
        <bgColor indexed="64"/>
      </patternFill>
    </fill>
    <fill>
      <patternFill patternType="solid">
        <fgColor indexed="41"/>
        <bgColor indexed="64"/>
      </patternFill>
    </fill>
    <fill>
      <patternFill patternType="solid">
        <fgColor rgb="FF00FF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13"/>
        <bgColor indexed="64"/>
      </patternFill>
    </fill>
    <fill>
      <patternFill patternType="solid">
        <fgColor indexed="42"/>
        <bgColor indexed="64"/>
      </patternFill>
    </fill>
    <fill>
      <patternFill patternType="solid">
        <fgColor indexed="26"/>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59996337778862885"/>
        <bgColor indexed="64"/>
      </patternFill>
    </fill>
    <fill>
      <patternFill patternType="solid">
        <fgColor theme="2" tint="-9.9948118533890809E-2"/>
        <bgColor indexed="64"/>
      </patternFill>
    </fill>
    <fill>
      <patternFill patternType="solid">
        <fgColor indexed="45"/>
        <bgColor indexed="64"/>
      </patternFill>
    </fill>
    <fill>
      <patternFill patternType="solid">
        <fgColor indexed="43"/>
        <bgColor indexed="64"/>
      </patternFill>
    </fill>
    <fill>
      <patternFill patternType="solid">
        <fgColor indexed="14"/>
        <bgColor indexed="64"/>
      </patternFill>
    </fill>
    <fill>
      <patternFill patternType="solid">
        <fgColor indexed="20"/>
        <bgColor indexed="64"/>
      </patternFill>
    </fill>
    <fill>
      <patternFill patternType="solid">
        <fgColor indexed="52"/>
        <bgColor indexed="64"/>
      </patternFill>
    </fill>
    <fill>
      <patternFill patternType="solid">
        <fgColor indexed="40"/>
        <bgColor indexed="64"/>
      </patternFill>
    </fill>
    <fill>
      <patternFill patternType="solid">
        <fgColor indexed="39"/>
        <bgColor indexed="64"/>
      </patternFill>
    </fill>
    <fill>
      <patternFill patternType="solid">
        <fgColor indexed="37"/>
        <bgColor indexed="64"/>
      </patternFill>
    </fill>
    <fill>
      <patternFill patternType="solid">
        <fgColor indexed="11"/>
        <bgColor indexed="64"/>
      </patternFill>
    </fill>
    <fill>
      <patternFill patternType="solid">
        <fgColor rgb="FFFF0000"/>
        <bgColor indexed="64"/>
      </patternFill>
    </fill>
  </fills>
  <borders count="125">
    <border>
      <left/>
      <right/>
      <top/>
      <bottom/>
      <diagonal/>
    </border>
    <border>
      <left style="thin">
        <color indexed="64"/>
      </left>
      <right style="hair">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hair">
        <color indexed="64"/>
      </right>
      <top/>
      <bottom style="medium">
        <color indexed="64"/>
      </bottom>
      <diagonal/>
    </border>
    <border>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style="medium">
        <color indexed="64"/>
      </top>
      <bottom/>
      <diagonal/>
    </border>
    <border>
      <left style="medium">
        <color indexed="64"/>
      </left>
      <right style="hair">
        <color indexed="64"/>
      </right>
      <top/>
      <bottom/>
      <diagonal/>
    </border>
    <border>
      <left style="hair">
        <color indexed="64"/>
      </left>
      <right style="medium">
        <color indexed="64"/>
      </right>
      <top/>
      <bottom/>
      <diagonal/>
    </border>
    <border>
      <left style="hair">
        <color indexed="64"/>
      </left>
      <right style="hair">
        <color indexed="64"/>
      </right>
      <top/>
      <bottom/>
      <diagonal/>
    </border>
    <border>
      <left style="medium">
        <color indexed="64"/>
      </left>
      <right style="medium">
        <color indexed="64"/>
      </right>
      <top/>
      <bottom/>
      <diagonal/>
    </border>
    <border>
      <left/>
      <right style="hair">
        <color indexed="64"/>
      </right>
      <top/>
      <bottom/>
      <diagonal/>
    </border>
    <border>
      <left style="hair">
        <color indexed="64"/>
      </left>
      <right/>
      <top/>
      <bottom/>
      <diagonal/>
    </border>
    <border>
      <left style="hair">
        <color indexed="64"/>
      </left>
      <right style="hair">
        <color indexed="64"/>
      </right>
      <top style="medium">
        <color indexed="64"/>
      </top>
      <bottom/>
      <diagonal/>
    </border>
    <border>
      <left style="medium">
        <color indexed="64"/>
      </left>
      <right style="thin">
        <color indexed="64"/>
      </right>
      <top/>
      <bottom/>
      <diagonal/>
    </border>
    <border>
      <left style="thin">
        <color indexed="64"/>
      </left>
      <right/>
      <top/>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style="hair">
        <color indexed="64"/>
      </left>
      <right/>
      <top style="medium">
        <color indexed="64"/>
      </top>
      <bottom/>
      <diagonal/>
    </border>
    <border>
      <left/>
      <right style="hair">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style="medium">
        <color indexed="64"/>
      </top>
      <bottom/>
      <diagonal/>
    </border>
    <border>
      <left style="hair">
        <color indexed="64"/>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hair">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top/>
      <bottom style="medium">
        <color indexed="64"/>
      </bottom>
      <diagonal/>
    </border>
    <border>
      <left style="thin">
        <color indexed="64"/>
      </left>
      <right style="hair">
        <color indexed="64"/>
      </right>
      <top/>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bottom style="medium">
        <color indexed="64"/>
      </bottom>
      <diagonal/>
    </border>
    <border>
      <left style="hair">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hair">
        <color indexed="64"/>
      </right>
      <top style="medium">
        <color indexed="64"/>
      </top>
      <bottom style="thin">
        <color indexed="64"/>
      </bottom>
      <diagonal/>
    </border>
    <border>
      <left/>
      <right/>
      <top style="medium">
        <color indexed="64"/>
      </top>
      <bottom style="thin">
        <color indexed="64"/>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hair">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medium">
        <color indexed="64"/>
      </top>
      <bottom style="hair">
        <color indexed="64"/>
      </bottom>
      <diagonal/>
    </border>
    <border>
      <left/>
      <right style="hair">
        <color indexed="64"/>
      </right>
      <top style="medium">
        <color indexed="64"/>
      </top>
      <bottom style="hair">
        <color indexed="64"/>
      </bottom>
      <diagonal/>
    </border>
    <border>
      <left style="medium">
        <color indexed="64"/>
      </left>
      <right style="medium">
        <color indexed="64"/>
      </right>
      <top/>
      <bottom style="thin">
        <color indexed="64"/>
      </bottom>
      <diagonal/>
    </border>
    <border>
      <left style="dashed">
        <color indexed="64"/>
      </left>
      <right/>
      <top style="dashed">
        <color indexed="64"/>
      </top>
      <bottom/>
      <diagonal/>
    </border>
    <border>
      <left/>
      <right/>
      <top style="dashed">
        <color indexed="64"/>
      </top>
      <bottom/>
      <diagonal/>
    </border>
    <border>
      <left/>
      <right style="dashed">
        <color indexed="64"/>
      </right>
      <top style="dashed">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dashed">
        <color indexed="64"/>
      </left>
      <right style="thin">
        <color indexed="64"/>
      </right>
      <top style="thin">
        <color indexed="64"/>
      </top>
      <bottom style="thin">
        <color indexed="64"/>
      </bottom>
      <diagonal/>
    </border>
    <border>
      <left style="hair">
        <color indexed="64"/>
      </left>
      <right style="hair">
        <color indexed="64"/>
      </right>
      <top style="medium">
        <color indexed="64"/>
      </top>
      <bottom style="hair">
        <color indexed="64"/>
      </bottom>
      <diagonal/>
    </border>
    <border>
      <left style="hair">
        <color indexed="64"/>
      </left>
      <right style="thin">
        <color indexed="64"/>
      </right>
      <top/>
      <bottom/>
      <diagonal/>
    </border>
    <border>
      <left style="hair">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hair">
        <color indexed="64"/>
      </right>
      <top/>
      <bottom style="thin">
        <color indexed="64"/>
      </bottom>
      <diagonal/>
    </border>
    <border>
      <left style="hair">
        <color indexed="64"/>
      </left>
      <right style="medium">
        <color indexed="64"/>
      </right>
      <top/>
      <bottom style="thin">
        <color indexed="64"/>
      </bottom>
      <diagonal/>
    </border>
    <border>
      <left style="thin">
        <color indexed="64"/>
      </left>
      <right style="hair">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hair">
        <color indexed="64"/>
      </left>
      <right style="thin">
        <color indexed="64"/>
      </right>
      <top style="medium">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s>
  <cellStyleXfs count="11">
    <xf numFmtId="0" fontId="0" fillId="0" borderId="0"/>
    <xf numFmtId="0" fontId="2" fillId="0" borderId="0"/>
    <xf numFmtId="0" fontId="33" fillId="0" borderId="0"/>
    <xf numFmtId="0" fontId="3" fillId="0" borderId="0"/>
    <xf numFmtId="178" fontId="2" fillId="0" borderId="0" applyFont="0" applyFill="0" applyBorder="0" applyAlignment="0" applyProtection="0"/>
    <xf numFmtId="0" fontId="38" fillId="0" borderId="0">
      <alignment vertical="center"/>
    </xf>
    <xf numFmtId="0" fontId="3" fillId="0" borderId="0">
      <alignment vertical="center"/>
    </xf>
    <xf numFmtId="9" fontId="38" fillId="0" borderId="0" applyFont="0" applyFill="0" applyBorder="0" applyAlignment="0" applyProtection="0">
      <alignment vertical="center"/>
    </xf>
    <xf numFmtId="9" fontId="3" fillId="0" borderId="0" applyFont="0" applyFill="0" applyBorder="0" applyAlignment="0" applyProtection="0">
      <alignment vertical="center"/>
    </xf>
    <xf numFmtId="0" fontId="7" fillId="0" borderId="0"/>
    <xf numFmtId="0" fontId="7" fillId="0" borderId="0"/>
  </cellStyleXfs>
  <cellXfs count="654">
    <xf numFmtId="0" fontId="0" fillId="0" borderId="0" xfId="0"/>
    <xf numFmtId="0" fontId="7" fillId="0" borderId="0" xfId="0" applyFont="1"/>
    <xf numFmtId="0" fontId="14" fillId="0" borderId="0" xfId="0" applyFont="1" applyAlignment="1">
      <alignment vertical="center"/>
    </xf>
    <xf numFmtId="0" fontId="7" fillId="0" borderId="0" xfId="0" applyFont="1" applyAlignment="1">
      <alignment horizontal="center"/>
    </xf>
    <xf numFmtId="0" fontId="0" fillId="0" borderId="0" xfId="0" applyAlignment="1">
      <alignment horizontal="centerContinuous"/>
    </xf>
    <xf numFmtId="0" fontId="26" fillId="0" borderId="0" xfId="0" applyFont="1" applyAlignment="1">
      <alignment horizontal="centerContinuous"/>
    </xf>
    <xf numFmtId="0" fontId="7" fillId="0" borderId="0" xfId="0" applyFont="1" applyAlignment="1">
      <alignment horizontal="center" vertical="center"/>
    </xf>
    <xf numFmtId="9" fontId="15" fillId="0" borderId="28" xfId="0" applyNumberFormat="1" applyFont="1" applyBorder="1" applyAlignment="1">
      <alignment horizontal="center" vertical="center" shrinkToFit="1"/>
    </xf>
    <xf numFmtId="9" fontId="15" fillId="0" borderId="31" xfId="0" applyNumberFormat="1" applyFont="1" applyBorder="1" applyAlignment="1">
      <alignment horizontal="center" vertical="center" shrinkToFit="1"/>
    </xf>
    <xf numFmtId="0" fontId="30" fillId="0" borderId="76" xfId="0" applyFont="1" applyBorder="1" applyAlignment="1">
      <alignment horizontal="center" vertical="center"/>
    </xf>
    <xf numFmtId="0" fontId="30" fillId="0" borderId="0" xfId="0" applyFont="1" applyAlignment="1">
      <alignment horizontal="center" vertical="center"/>
    </xf>
    <xf numFmtId="0" fontId="3" fillId="0" borderId="0" xfId="0" applyFont="1"/>
    <xf numFmtId="0" fontId="3" fillId="0" borderId="81" xfId="0" applyFont="1" applyBorder="1"/>
    <xf numFmtId="0" fontId="3" fillId="0" borderId="82" xfId="0" applyFont="1" applyBorder="1"/>
    <xf numFmtId="0" fontId="17" fillId="0" borderId="82" xfId="0" applyFont="1" applyBorder="1" applyAlignment="1">
      <alignment horizontal="center" vertical="center"/>
    </xf>
    <xf numFmtId="0" fontId="3" fillId="0" borderId="83" xfId="0" applyFont="1" applyBorder="1"/>
    <xf numFmtId="0" fontId="3" fillId="0" borderId="84" xfId="0" applyFont="1" applyBorder="1"/>
    <xf numFmtId="0" fontId="3" fillId="0" borderId="85" xfId="0" applyFont="1" applyBorder="1"/>
    <xf numFmtId="0" fontId="3" fillId="0" borderId="86" xfId="0" applyFont="1" applyBorder="1"/>
    <xf numFmtId="0" fontId="30" fillId="0" borderId="87" xfId="0" applyFont="1" applyBorder="1" applyAlignment="1">
      <alignment horizontal="center" vertical="center"/>
    </xf>
    <xf numFmtId="0" fontId="3" fillId="0" borderId="88" xfId="0" applyFont="1" applyBorder="1"/>
    <xf numFmtId="0" fontId="3" fillId="0" borderId="82" xfId="0" applyFont="1" applyBorder="1" applyAlignment="1">
      <alignment horizontal="center" vertical="center"/>
    </xf>
    <xf numFmtId="0" fontId="31" fillId="0" borderId="0" xfId="0" applyFont="1" applyAlignment="1">
      <alignment horizontal="center" vertical="center"/>
    </xf>
    <xf numFmtId="0" fontId="30" fillId="0" borderId="92" xfId="0" applyFont="1" applyBorder="1" applyAlignment="1">
      <alignment horizontal="center" vertical="center"/>
    </xf>
    <xf numFmtId="0" fontId="32" fillId="0" borderId="76" xfId="0" applyFont="1" applyBorder="1" applyAlignment="1">
      <alignment horizontal="center" vertical="center" shrinkToFit="1"/>
    </xf>
    <xf numFmtId="0" fontId="17" fillId="0" borderId="81" xfId="0" applyFont="1" applyBorder="1" applyAlignment="1">
      <alignment horizontal="center" vertical="center"/>
    </xf>
    <xf numFmtId="0" fontId="32" fillId="0" borderId="85" xfId="0" applyFont="1" applyBorder="1" applyAlignment="1">
      <alignment horizontal="center" vertical="center" shrinkToFit="1"/>
    </xf>
    <xf numFmtId="0" fontId="30" fillId="0" borderId="88" xfId="0" applyFont="1" applyBorder="1" applyAlignment="1">
      <alignment horizontal="center" vertical="center"/>
    </xf>
    <xf numFmtId="0" fontId="16" fillId="0" borderId="68" xfId="0" applyFont="1" applyBorder="1" applyAlignment="1">
      <alignment horizontal="centerContinuous" vertical="center"/>
    </xf>
    <xf numFmtId="0" fontId="16" fillId="0" borderId="49" xfId="0" applyFont="1" applyBorder="1" applyAlignment="1">
      <alignment horizontal="centerContinuous" vertical="center"/>
    </xf>
    <xf numFmtId="0" fontId="16" fillId="0" borderId="75" xfId="0" applyFont="1" applyBorder="1" applyAlignment="1">
      <alignment horizontal="center" vertical="center"/>
    </xf>
    <xf numFmtId="0" fontId="16" fillId="0" borderId="76" xfId="0" applyFont="1" applyBorder="1" applyAlignment="1">
      <alignment horizontal="center" vertical="center"/>
    </xf>
    <xf numFmtId="0" fontId="16" fillId="0" borderId="45" xfId="0" applyFont="1" applyBorder="1" applyAlignment="1">
      <alignment horizontal="center" vertical="center"/>
    </xf>
    <xf numFmtId="0" fontId="16" fillId="0" borderId="24" xfId="0" applyFont="1" applyBorder="1" applyAlignment="1">
      <alignment horizontal="center" vertical="center"/>
    </xf>
    <xf numFmtId="0" fontId="16" fillId="0" borderId="25" xfId="0" applyFont="1" applyBorder="1" applyAlignment="1">
      <alignment horizontal="center" vertical="center"/>
    </xf>
    <xf numFmtId="0" fontId="16" fillId="0" borderId="46" xfId="0" applyFont="1" applyBorder="1" applyAlignment="1">
      <alignment horizontal="center" vertical="center"/>
    </xf>
    <xf numFmtId="0" fontId="22" fillId="6" borderId="11" xfId="0" applyFont="1" applyFill="1" applyBorder="1" applyAlignment="1">
      <alignment horizontal="center" shrinkToFit="1"/>
    </xf>
    <xf numFmtId="0" fontId="22" fillId="6" borderId="11" xfId="0" applyFont="1" applyFill="1" applyBorder="1" applyAlignment="1">
      <alignment horizontal="center" vertical="center" shrinkToFit="1"/>
    </xf>
    <xf numFmtId="0" fontId="22" fillId="7" borderId="11" xfId="0" applyFont="1" applyFill="1" applyBorder="1" applyAlignment="1">
      <alignment horizontal="center" vertical="center" shrinkToFit="1"/>
    </xf>
    <xf numFmtId="176" fontId="16" fillId="0" borderId="0" xfId="1" applyNumberFormat="1" applyFont="1" applyAlignment="1">
      <alignment horizontal="center" vertical="center"/>
    </xf>
    <xf numFmtId="0" fontId="16" fillId="2" borderId="39" xfId="1" applyFont="1" applyFill="1" applyBorder="1" applyAlignment="1">
      <alignment horizontal="centerContinuous" vertical="center"/>
    </xf>
    <xf numFmtId="0" fontId="16" fillId="2" borderId="51" xfId="1" applyFont="1" applyFill="1" applyBorder="1" applyAlignment="1">
      <alignment horizontal="centerContinuous" vertical="center"/>
    </xf>
    <xf numFmtId="0" fontId="16" fillId="3" borderId="39" xfId="2" applyFont="1" applyFill="1" applyBorder="1" applyAlignment="1">
      <alignment horizontal="centerContinuous" vertical="center"/>
    </xf>
    <xf numFmtId="0" fontId="16" fillId="3" borderId="51" xfId="2" applyFont="1" applyFill="1" applyBorder="1" applyAlignment="1">
      <alignment horizontal="centerContinuous" vertical="center"/>
    </xf>
    <xf numFmtId="0" fontId="16" fillId="3" borderId="54" xfId="2" applyFont="1" applyFill="1" applyBorder="1" applyAlignment="1">
      <alignment horizontal="centerContinuous" vertical="center"/>
    </xf>
    <xf numFmtId="0" fontId="16" fillId="5" borderId="39" xfId="2" applyFont="1" applyFill="1" applyBorder="1" applyAlignment="1">
      <alignment horizontal="centerContinuous" vertical="center"/>
    </xf>
    <xf numFmtId="0" fontId="16" fillId="5" borderId="51" xfId="2" applyFont="1" applyFill="1" applyBorder="1" applyAlignment="1">
      <alignment horizontal="centerContinuous" vertical="center"/>
    </xf>
    <xf numFmtId="0" fontId="16" fillId="5" borderId="54" xfId="2" applyFont="1" applyFill="1" applyBorder="1" applyAlignment="1">
      <alignment horizontal="centerContinuous" vertical="center"/>
    </xf>
    <xf numFmtId="0" fontId="16" fillId="4" borderId="39" xfId="2" applyFont="1" applyFill="1" applyBorder="1" applyAlignment="1">
      <alignment horizontal="centerContinuous" vertical="center"/>
    </xf>
    <xf numFmtId="0" fontId="16" fillId="4" borderId="51" xfId="2" applyFont="1" applyFill="1" applyBorder="1" applyAlignment="1">
      <alignment horizontal="centerContinuous" vertical="center"/>
    </xf>
    <xf numFmtId="0" fontId="16" fillId="4" borderId="54" xfId="2" applyFont="1" applyFill="1" applyBorder="1" applyAlignment="1">
      <alignment horizontal="centerContinuous" vertical="center"/>
    </xf>
    <xf numFmtId="0" fontId="16" fillId="0" borderId="39" xfId="2" applyFont="1" applyBorder="1" applyAlignment="1">
      <alignment horizontal="centerContinuous" vertical="center"/>
    </xf>
    <xf numFmtId="0" fontId="16" fillId="0" borderId="51" xfId="2" applyFont="1" applyBorder="1" applyAlignment="1">
      <alignment horizontal="centerContinuous" vertical="center"/>
    </xf>
    <xf numFmtId="0" fontId="16" fillId="0" borderId="53" xfId="2" applyFont="1" applyBorder="1" applyAlignment="1">
      <alignment horizontal="centerContinuous" vertical="center"/>
    </xf>
    <xf numFmtId="0" fontId="2" fillId="0" borderId="53" xfId="2" applyFont="1" applyBorder="1" applyAlignment="1">
      <alignment vertical="center"/>
    </xf>
    <xf numFmtId="0" fontId="2" fillId="0" borderId="14" xfId="2" applyFont="1" applyBorder="1" applyAlignment="1">
      <alignment vertical="center"/>
    </xf>
    <xf numFmtId="0" fontId="2" fillId="0" borderId="35" xfId="2" applyFont="1" applyBorder="1" applyAlignment="1">
      <alignment vertical="center"/>
    </xf>
    <xf numFmtId="0" fontId="16" fillId="0" borderId="7" xfId="1" applyFont="1" applyBorder="1" applyAlignment="1">
      <alignment horizontal="centerContinuous" vertical="center"/>
    </xf>
    <xf numFmtId="0" fontId="16" fillId="0" borderId="51" xfId="1" applyFont="1" applyBorder="1" applyAlignment="1">
      <alignment horizontal="centerContinuous" vertical="center" wrapText="1"/>
    </xf>
    <xf numFmtId="0" fontId="16" fillId="0" borderId="70" xfId="1" applyFont="1" applyBorder="1" applyAlignment="1">
      <alignment horizontal="centerContinuous" vertical="center" wrapText="1"/>
    </xf>
    <xf numFmtId="0" fontId="16" fillId="0" borderId="51" xfId="1" applyFont="1" applyBorder="1" applyAlignment="1">
      <alignment horizontal="centerContinuous" vertical="center"/>
    </xf>
    <xf numFmtId="0" fontId="16" fillId="0" borderId="54" xfId="1" applyFont="1" applyBorder="1" applyAlignment="1">
      <alignment horizontal="centerContinuous" vertical="center"/>
    </xf>
    <xf numFmtId="0" fontId="16" fillId="0" borderId="70" xfId="1" applyFont="1" applyBorder="1" applyAlignment="1">
      <alignment horizontal="centerContinuous" vertical="center"/>
    </xf>
    <xf numFmtId="0" fontId="23" fillId="0" borderId="77" xfId="3" applyFont="1" applyBorder="1" applyAlignment="1">
      <alignment horizontal="centerContinuous"/>
    </xf>
    <xf numFmtId="0" fontId="23" fillId="0" borderId="68" xfId="3" applyFont="1" applyBorder="1" applyAlignment="1">
      <alignment horizontal="centerContinuous"/>
    </xf>
    <xf numFmtId="0" fontId="23" fillId="0" borderId="49" xfId="3" applyFont="1" applyBorder="1" applyAlignment="1">
      <alignment horizontal="centerContinuous"/>
    </xf>
    <xf numFmtId="0" fontId="23" fillId="0" borderId="41" xfId="3" applyFont="1" applyBorder="1" applyAlignment="1">
      <alignment horizontal="center"/>
    </xf>
    <xf numFmtId="0" fontId="21" fillId="0" borderId="41" xfId="3" applyFont="1" applyBorder="1" applyAlignment="1">
      <alignment horizontal="center"/>
    </xf>
    <xf numFmtId="0" fontId="16" fillId="2" borderId="42" xfId="1" applyFont="1" applyFill="1" applyBorder="1" applyAlignment="1">
      <alignment horizontal="centerContinuous" vertical="center"/>
    </xf>
    <xf numFmtId="0" fontId="16" fillId="2" borderId="4" xfId="1" applyFont="1" applyFill="1" applyBorder="1" applyAlignment="1">
      <alignment horizontal="centerContinuous" vertical="center"/>
    </xf>
    <xf numFmtId="0" fontId="16" fillId="3" borderId="42" xfId="2" applyFont="1" applyFill="1" applyBorder="1" applyAlignment="1">
      <alignment horizontal="centerContinuous" vertical="center"/>
    </xf>
    <xf numFmtId="0" fontId="16" fillId="3" borderId="4" xfId="2" applyFont="1" applyFill="1" applyBorder="1" applyAlignment="1">
      <alignment horizontal="centerContinuous" vertical="center"/>
    </xf>
    <xf numFmtId="0" fontId="16" fillId="3" borderId="56" xfId="2" applyFont="1" applyFill="1" applyBorder="1" applyAlignment="1">
      <alignment horizontal="centerContinuous" vertical="center"/>
    </xf>
    <xf numFmtId="0" fontId="16" fillId="5" borderId="42" xfId="2" applyFont="1" applyFill="1" applyBorder="1" applyAlignment="1">
      <alignment horizontal="centerContinuous" vertical="center"/>
    </xf>
    <xf numFmtId="0" fontId="16" fillId="5" borderId="4" xfId="2" applyFont="1" applyFill="1" applyBorder="1" applyAlignment="1">
      <alignment horizontal="centerContinuous" vertical="center"/>
    </xf>
    <xf numFmtId="0" fontId="16" fillId="5" borderId="56" xfId="2" applyFont="1" applyFill="1" applyBorder="1" applyAlignment="1">
      <alignment horizontal="centerContinuous" vertical="center"/>
    </xf>
    <xf numFmtId="0" fontId="16" fillId="4" borderId="42" xfId="2" applyFont="1" applyFill="1" applyBorder="1" applyAlignment="1">
      <alignment horizontal="centerContinuous" vertical="center"/>
    </xf>
    <xf numFmtId="0" fontId="16" fillId="4" borderId="4" xfId="2" applyFont="1" applyFill="1" applyBorder="1" applyAlignment="1">
      <alignment horizontal="centerContinuous" vertical="center"/>
    </xf>
    <xf numFmtId="0" fontId="16" fillId="4" borderId="56" xfId="2" applyFont="1" applyFill="1" applyBorder="1" applyAlignment="1">
      <alignment horizontal="centerContinuous" vertical="center"/>
    </xf>
    <xf numFmtId="0" fontId="16" fillId="0" borderId="42" xfId="2" applyFont="1" applyBorder="1" applyAlignment="1">
      <alignment horizontal="centerContinuous" vertical="center"/>
    </xf>
    <xf numFmtId="0" fontId="16" fillId="0" borderId="4" xfId="2" applyFont="1" applyBorder="1" applyAlignment="1">
      <alignment horizontal="centerContinuous" vertical="center"/>
    </xf>
    <xf numFmtId="0" fontId="16" fillId="0" borderId="57" xfId="2" applyFont="1" applyBorder="1" applyAlignment="1">
      <alignment horizontal="centerContinuous" vertical="center"/>
    </xf>
    <xf numFmtId="0" fontId="2" fillId="0" borderId="57" xfId="2" applyFont="1" applyBorder="1" applyAlignment="1">
      <alignment vertical="center"/>
    </xf>
    <xf numFmtId="0" fontId="2" fillId="0" borderId="58" xfId="2" applyFont="1" applyBorder="1" applyAlignment="1">
      <alignment vertical="center"/>
    </xf>
    <xf numFmtId="0" fontId="2" fillId="0" borderId="59" xfId="2" applyFont="1" applyBorder="1" applyAlignment="1">
      <alignment vertical="center"/>
    </xf>
    <xf numFmtId="0" fontId="16" fillId="0" borderId="69" xfId="1" applyFont="1" applyBorder="1" applyAlignment="1">
      <alignment horizontal="centerContinuous" vertical="center" wrapText="1"/>
    </xf>
    <xf numFmtId="0" fontId="16" fillId="0" borderId="4" xfId="1" applyFont="1" applyBorder="1" applyAlignment="1">
      <alignment horizontal="centerContinuous" vertical="center" wrapText="1"/>
    </xf>
    <xf numFmtId="0" fontId="16" fillId="0" borderId="71" xfId="1" applyFont="1" applyBorder="1" applyAlignment="1">
      <alignment horizontal="centerContinuous" vertical="center" wrapText="1"/>
    </xf>
    <xf numFmtId="0" fontId="16" fillId="0" borderId="4" xfId="1" applyFont="1" applyBorder="1" applyAlignment="1">
      <alignment horizontal="centerContinuous" vertical="center"/>
    </xf>
    <xf numFmtId="0" fontId="16" fillId="0" borderId="56" xfId="1" applyFont="1" applyBorder="1" applyAlignment="1">
      <alignment horizontal="centerContinuous" vertical="center"/>
    </xf>
    <xf numFmtId="0" fontId="16" fillId="0" borderId="69" xfId="1" applyFont="1" applyBorder="1" applyAlignment="1">
      <alignment horizontal="centerContinuous" vertical="center"/>
    </xf>
    <xf numFmtId="0" fontId="16" fillId="0" borderId="71" xfId="1" applyFont="1" applyBorder="1" applyAlignment="1">
      <alignment horizontal="centerContinuous" vertical="center"/>
    </xf>
    <xf numFmtId="176" fontId="23" fillId="0" borderId="27" xfId="3" applyNumberFormat="1" applyFont="1" applyBorder="1" applyAlignment="1">
      <alignment horizontal="center"/>
    </xf>
    <xf numFmtId="176" fontId="23" fillId="0" borderId="30" xfId="3" applyNumberFormat="1" applyFont="1" applyBorder="1" applyAlignment="1">
      <alignment horizontal="center"/>
    </xf>
    <xf numFmtId="176" fontId="23" fillId="0" borderId="28" xfId="3" applyNumberFormat="1" applyFont="1" applyBorder="1" applyAlignment="1">
      <alignment horizontal="center"/>
    </xf>
    <xf numFmtId="0" fontId="23" fillId="0" borderId="55" xfId="3" applyFont="1" applyBorder="1" applyAlignment="1">
      <alignment horizontal="center"/>
    </xf>
    <xf numFmtId="0" fontId="21" fillId="0" borderId="55" xfId="3" applyFont="1" applyBorder="1" applyAlignment="1">
      <alignment horizontal="center"/>
    </xf>
    <xf numFmtId="0" fontId="7" fillId="0" borderId="8" xfId="1" quotePrefix="1" applyFont="1" applyBorder="1" applyAlignment="1">
      <alignment horizontal="center" vertical="center" shrinkToFit="1"/>
    </xf>
    <xf numFmtId="0" fontId="7" fillId="0" borderId="35" xfId="1" applyFont="1" applyBorder="1" applyAlignment="1">
      <alignment horizontal="center" vertical="center" shrinkToFit="1"/>
    </xf>
    <xf numFmtId="0" fontId="7" fillId="0" borderId="13" xfId="1" applyFont="1" applyBorder="1" applyAlignment="1">
      <alignment horizontal="center" vertical="center" shrinkToFit="1"/>
    </xf>
    <xf numFmtId="0" fontId="7" fillId="0" borderId="14" xfId="1" applyFont="1" applyBorder="1" applyAlignment="1">
      <alignment horizontal="center" vertical="center" shrinkToFit="1"/>
    </xf>
    <xf numFmtId="0" fontId="7" fillId="0" borderId="10" xfId="1" applyFont="1" applyBorder="1" applyAlignment="1">
      <alignment horizontal="center" vertical="center" shrinkToFit="1"/>
    </xf>
    <xf numFmtId="0" fontId="7" fillId="0" borderId="12" xfId="1" applyFont="1" applyBorder="1" applyAlignment="1">
      <alignment horizontal="center" vertical="center" shrinkToFit="1"/>
    </xf>
    <xf numFmtId="0" fontId="7" fillId="0" borderId="48" xfId="1" applyFont="1" applyBorder="1" applyAlignment="1">
      <alignment horizontal="center" vertical="center" shrinkToFit="1"/>
    </xf>
    <xf numFmtId="0" fontId="7" fillId="0" borderId="43" xfId="1" applyFont="1" applyBorder="1" applyAlignment="1">
      <alignment horizontal="center" vertical="center" shrinkToFit="1"/>
    </xf>
    <xf numFmtId="0" fontId="7" fillId="0" borderId="11" xfId="1" applyFont="1" applyBorder="1" applyAlignment="1">
      <alignment horizontal="center" vertical="center" shrinkToFit="1"/>
    </xf>
    <xf numFmtId="0" fontId="7" fillId="0" borderId="34" xfId="1" quotePrefix="1" applyFont="1" applyBorder="1" applyAlignment="1">
      <alignment horizontal="center" vertical="center" shrinkToFit="1"/>
    </xf>
    <xf numFmtId="0" fontId="7" fillId="0" borderId="74" xfId="1" applyFont="1" applyBorder="1" applyAlignment="1">
      <alignment horizontal="center" vertical="center" shrinkToFit="1"/>
    </xf>
    <xf numFmtId="0" fontId="7" fillId="0" borderId="93" xfId="1" applyFont="1" applyBorder="1" applyAlignment="1">
      <alignment vertical="center" shrinkToFit="1"/>
    </xf>
    <xf numFmtId="0" fontId="3" fillId="0" borderId="41" xfId="0" applyFont="1" applyBorder="1" applyAlignment="1">
      <alignment horizontal="center" vertical="center" shrinkToFit="1"/>
    </xf>
    <xf numFmtId="0" fontId="7" fillId="0" borderId="34" xfId="1" applyFont="1" applyBorder="1" applyAlignment="1">
      <alignment horizontal="center" vertical="center" shrinkToFit="1"/>
    </xf>
    <xf numFmtId="0" fontId="7" fillId="0" borderId="47" xfId="1" applyFont="1" applyBorder="1" applyAlignment="1">
      <alignment horizontal="center" vertical="center" shrinkToFit="1"/>
    </xf>
    <xf numFmtId="0" fontId="7" fillId="0" borderId="0" xfId="1" applyFont="1" applyAlignment="1">
      <alignment horizontal="center" vertical="center" shrinkToFit="1"/>
    </xf>
    <xf numFmtId="0" fontId="7" fillId="0" borderId="15" xfId="1" applyFont="1" applyBorder="1" applyAlignment="1">
      <alignment horizontal="center" vertical="center" shrinkToFit="1"/>
    </xf>
    <xf numFmtId="0" fontId="7" fillId="0" borderId="6" xfId="1" applyFont="1" applyBorder="1" applyAlignment="1">
      <alignment horizontal="center" vertical="center" shrinkToFit="1"/>
    </xf>
    <xf numFmtId="0" fontId="7" fillId="0" borderId="44" xfId="1" applyFont="1" applyBorder="1" applyAlignment="1">
      <alignment horizontal="center" vertical="center" shrinkToFit="1"/>
    </xf>
    <xf numFmtId="176" fontId="18" fillId="0" borderId="8" xfId="3" applyNumberFormat="1" applyFont="1" applyBorder="1" applyAlignment="1">
      <alignment horizontal="center" shrinkToFit="1"/>
    </xf>
    <xf numFmtId="176" fontId="18" fillId="0" borderId="10" xfId="3" applyNumberFormat="1" applyFont="1" applyBorder="1" applyAlignment="1">
      <alignment horizontal="center" shrinkToFit="1"/>
    </xf>
    <xf numFmtId="176" fontId="18" fillId="0" borderId="9" xfId="3" applyNumberFormat="1" applyFont="1" applyBorder="1" applyAlignment="1">
      <alignment horizontal="center" shrinkToFit="1"/>
    </xf>
    <xf numFmtId="0" fontId="18" fillId="0" borderId="41" xfId="3" applyFont="1" applyBorder="1" applyAlignment="1">
      <alignment horizontal="center" shrinkToFit="1"/>
    </xf>
    <xf numFmtId="0" fontId="18" fillId="0" borderId="11" xfId="3" applyFont="1" applyBorder="1" applyAlignment="1">
      <alignment horizontal="center" shrinkToFit="1"/>
    </xf>
    <xf numFmtId="0" fontId="18" fillId="0" borderId="11" xfId="3" applyFont="1" applyBorder="1" applyAlignment="1">
      <alignment horizontal="center"/>
    </xf>
    <xf numFmtId="0" fontId="7" fillId="0" borderId="10" xfId="4" applyNumberFormat="1" applyFont="1" applyFill="1" applyBorder="1" applyAlignment="1">
      <alignment horizontal="center" vertical="center" shrinkToFit="1"/>
    </xf>
    <xf numFmtId="0" fontId="7" fillId="0" borderId="9" xfId="1" applyFont="1" applyBorder="1" applyAlignment="1">
      <alignment horizontal="center" vertical="center" shrinkToFit="1"/>
    </xf>
    <xf numFmtId="178" fontId="7" fillId="0" borderId="44" xfId="4" applyFont="1" applyFill="1" applyBorder="1" applyAlignment="1">
      <alignment horizontal="center" vertical="center" shrinkToFit="1"/>
    </xf>
    <xf numFmtId="0" fontId="7" fillId="0" borderId="11" xfId="4" applyNumberFormat="1" applyFont="1" applyFill="1" applyBorder="1" applyAlignment="1">
      <alignment horizontal="center" vertical="center" shrinkToFit="1"/>
    </xf>
    <xf numFmtId="178" fontId="7" fillId="0" borderId="10" xfId="4" applyFont="1" applyFill="1" applyBorder="1" applyAlignment="1">
      <alignment horizontal="center" vertical="center" shrinkToFit="1"/>
    </xf>
    <xf numFmtId="0" fontId="7" fillId="0" borderId="13" xfId="4" applyNumberFormat="1" applyFont="1" applyFill="1" applyBorder="1" applyAlignment="1">
      <alignment horizontal="center" vertical="center" shrinkToFit="1"/>
    </xf>
    <xf numFmtId="0" fontId="7" fillId="0" borderId="60" xfId="4" applyNumberFormat="1" applyFont="1" applyFill="1" applyBorder="1" applyAlignment="1">
      <alignment horizontal="center" vertical="center" shrinkToFit="1"/>
    </xf>
    <xf numFmtId="0" fontId="7" fillId="0" borderId="8" xfId="4" applyNumberFormat="1" applyFont="1" applyFill="1" applyBorder="1" applyAlignment="1">
      <alignment horizontal="center" vertical="center" shrinkToFit="1"/>
    </xf>
    <xf numFmtId="0" fontId="7" fillId="0" borderId="10" xfId="4" quotePrefix="1" applyNumberFormat="1" applyFont="1" applyFill="1" applyBorder="1" applyAlignment="1">
      <alignment horizontal="center" vertical="center" shrinkToFit="1"/>
    </xf>
    <xf numFmtId="0" fontId="7" fillId="0" borderId="13" xfId="4" quotePrefix="1" applyNumberFormat="1" applyFont="1" applyFill="1" applyBorder="1" applyAlignment="1">
      <alignment horizontal="center" vertical="center" shrinkToFit="1"/>
    </xf>
    <xf numFmtId="0" fontId="7" fillId="0" borderId="12" xfId="4" applyNumberFormat="1" applyFont="1" applyFill="1" applyBorder="1" applyAlignment="1">
      <alignment horizontal="center" vertical="center" shrinkToFit="1"/>
    </xf>
    <xf numFmtId="0" fontId="7" fillId="0" borderId="11" xfId="1" quotePrefix="1" applyFont="1" applyBorder="1" applyAlignment="1">
      <alignment horizontal="center" vertical="center" shrinkToFit="1"/>
    </xf>
    <xf numFmtId="0" fontId="7" fillId="0" borderId="34" xfId="4" applyNumberFormat="1" applyFont="1" applyFill="1" applyBorder="1" applyAlignment="1">
      <alignment horizontal="center" vertical="center" shrinkToFit="1"/>
    </xf>
    <xf numFmtId="0" fontId="7" fillId="0" borderId="8" xfId="1" applyFont="1" applyBorder="1" applyAlignment="1">
      <alignment horizontal="center" vertical="center" shrinkToFit="1"/>
    </xf>
    <xf numFmtId="0" fontId="7" fillId="0" borderId="9" xfId="4" applyNumberFormat="1" applyFont="1" applyFill="1" applyBorder="1" applyAlignment="1">
      <alignment horizontal="center" vertical="center" shrinkToFit="1"/>
    </xf>
    <xf numFmtId="0" fontId="7" fillId="0" borderId="44" xfId="4" applyNumberFormat="1" applyFont="1" applyFill="1" applyBorder="1" applyAlignment="1">
      <alignment horizontal="center" vertical="center" shrinkToFit="1"/>
    </xf>
    <xf numFmtId="0" fontId="7" fillId="0" borderId="10" xfId="1" quotePrefix="1" applyFont="1" applyBorder="1" applyAlignment="1">
      <alignment horizontal="center" vertical="center" shrinkToFit="1"/>
    </xf>
    <xf numFmtId="0" fontId="7" fillId="0" borderId="0" xfId="4" applyNumberFormat="1" applyFont="1" applyFill="1" applyBorder="1" applyAlignment="1">
      <alignment horizontal="center" vertical="center" shrinkToFit="1"/>
    </xf>
    <xf numFmtId="0" fontId="7" fillId="0" borderId="60" xfId="1" applyFont="1" applyBorder="1" applyAlignment="1">
      <alignment horizontal="center" vertical="center" shrinkToFit="1"/>
    </xf>
    <xf numFmtId="0" fontId="7" fillId="0" borderId="18" xfId="1" applyFont="1" applyBorder="1" applyAlignment="1">
      <alignment horizontal="center" vertical="center" shrinkToFit="1"/>
    </xf>
    <xf numFmtId="0" fontId="7" fillId="0" borderId="11" xfId="1" applyFont="1" applyBorder="1" applyAlignment="1">
      <alignment horizontal="centerContinuous" vertical="center" shrinkToFit="1"/>
    </xf>
    <xf numFmtId="0" fontId="18" fillId="0" borderId="80" xfId="3" applyFont="1" applyBorder="1" applyAlignment="1">
      <alignment horizontal="center"/>
    </xf>
    <xf numFmtId="0" fontId="7" fillId="0" borderId="19" xfId="1" quotePrefix="1" applyFont="1" applyBorder="1" applyAlignment="1">
      <alignment horizontal="center" vertical="center" shrinkToFit="1"/>
    </xf>
    <xf numFmtId="0" fontId="7" fillId="0" borderId="23" xfId="1" applyFont="1" applyBorder="1" applyAlignment="1">
      <alignment horizontal="center" vertical="center" shrinkToFit="1"/>
    </xf>
    <xf numFmtId="0" fontId="7" fillId="0" borderId="21" xfId="1" applyFont="1" applyBorder="1" applyAlignment="1">
      <alignment horizontal="center" vertical="center" shrinkToFit="1"/>
    </xf>
    <xf numFmtId="0" fontId="7" fillId="0" borderId="21" xfId="4" applyNumberFormat="1" applyFont="1" applyFill="1" applyBorder="1" applyAlignment="1">
      <alignment horizontal="center" vertical="center" shrinkToFit="1"/>
    </xf>
    <xf numFmtId="178" fontId="7" fillId="0" borderId="21" xfId="4" applyFont="1" applyFill="1" applyBorder="1" applyAlignment="1">
      <alignment horizontal="center" vertical="center" shrinkToFit="1"/>
    </xf>
    <xf numFmtId="0" fontId="7" fillId="0" borderId="23" xfId="4" applyNumberFormat="1" applyFont="1" applyFill="1" applyBorder="1" applyAlignment="1">
      <alignment horizontal="center" vertical="center" shrinkToFit="1"/>
    </xf>
    <xf numFmtId="0" fontId="7" fillId="0" borderId="20" xfId="4" applyNumberFormat="1" applyFont="1" applyFill="1" applyBorder="1" applyAlignment="1">
      <alignment horizontal="center" vertical="center" shrinkToFit="1"/>
    </xf>
    <xf numFmtId="0" fontId="7" fillId="0" borderId="45" xfId="4" applyNumberFormat="1" applyFont="1" applyFill="1" applyBorder="1" applyAlignment="1">
      <alignment horizontal="center" vertical="center" shrinkToFit="1"/>
    </xf>
    <xf numFmtId="0" fontId="7" fillId="0" borderId="22" xfId="4" applyNumberFormat="1" applyFont="1" applyFill="1" applyBorder="1" applyAlignment="1">
      <alignment horizontal="center" vertical="center" shrinkToFit="1"/>
    </xf>
    <xf numFmtId="0" fontId="7" fillId="0" borderId="36" xfId="1" quotePrefix="1" applyFont="1" applyBorder="1" applyAlignment="1">
      <alignment horizontal="center" vertical="center" shrinkToFit="1"/>
    </xf>
    <xf numFmtId="0" fontId="7" fillId="0" borderId="61" xfId="4" applyNumberFormat="1" applyFont="1" applyFill="1" applyBorder="1" applyAlignment="1">
      <alignment horizontal="center" vertical="center" shrinkToFit="1"/>
    </xf>
    <xf numFmtId="0" fontId="7" fillId="0" borderId="19" xfId="4" applyNumberFormat="1" applyFont="1" applyFill="1" applyBorder="1" applyAlignment="1">
      <alignment horizontal="center" vertical="center" shrinkToFit="1"/>
    </xf>
    <xf numFmtId="0" fontId="7" fillId="0" borderId="23" xfId="4" quotePrefix="1" applyNumberFormat="1" applyFont="1" applyFill="1" applyBorder="1" applyAlignment="1">
      <alignment horizontal="center" vertical="center" shrinkToFit="1"/>
    </xf>
    <xf numFmtId="0" fontId="7" fillId="0" borderId="52" xfId="4" applyNumberFormat="1" applyFont="1" applyFill="1" applyBorder="1" applyAlignment="1">
      <alignment horizontal="center" vertical="center" shrinkToFit="1"/>
    </xf>
    <xf numFmtId="0" fontId="7" fillId="0" borderId="22" xfId="1" quotePrefix="1" applyFont="1" applyBorder="1" applyAlignment="1">
      <alignment horizontal="center" vertical="center" shrinkToFit="1"/>
    </xf>
    <xf numFmtId="0" fontId="7" fillId="0" borderId="37" xfId="4" applyNumberFormat="1" applyFont="1" applyFill="1" applyBorder="1" applyAlignment="1">
      <alignment horizontal="center" vertical="center" shrinkToFit="1"/>
    </xf>
    <xf numFmtId="0" fontId="7" fillId="0" borderId="37" xfId="1" applyFont="1" applyBorder="1" applyAlignment="1">
      <alignment horizontal="center" vertical="center" shrinkToFit="1"/>
    </xf>
    <xf numFmtId="0" fontId="7" fillId="0" borderId="75" xfId="1" applyFont="1" applyBorder="1" applyAlignment="1">
      <alignment horizontal="center" vertical="center" shrinkToFit="1"/>
    </xf>
    <xf numFmtId="0" fontId="7" fillId="0" borderId="76" xfId="1" applyFont="1" applyBorder="1" applyAlignment="1">
      <alignment horizontal="center" vertical="center" shrinkToFit="1"/>
    </xf>
    <xf numFmtId="0" fontId="7" fillId="0" borderId="45" xfId="1" applyFont="1" applyBorder="1" applyAlignment="1">
      <alignment horizontal="center" vertical="center" shrinkToFit="1"/>
    </xf>
    <xf numFmtId="176" fontId="18" fillId="0" borderId="19" xfId="3" applyNumberFormat="1" applyFont="1" applyBorder="1" applyAlignment="1">
      <alignment horizontal="center" shrinkToFit="1"/>
    </xf>
    <xf numFmtId="176" fontId="18" fillId="0" borderId="21" xfId="3" applyNumberFormat="1" applyFont="1" applyBorder="1" applyAlignment="1">
      <alignment horizontal="center" shrinkToFit="1"/>
    </xf>
    <xf numFmtId="176" fontId="18" fillId="0" borderId="20" xfId="3" applyNumberFormat="1" applyFont="1" applyBorder="1" applyAlignment="1">
      <alignment horizontal="center" shrinkToFit="1"/>
    </xf>
    <xf numFmtId="0" fontId="18" fillId="0" borderId="22" xfId="3" applyFont="1" applyBorder="1" applyAlignment="1">
      <alignment horizontal="center" shrinkToFit="1"/>
    </xf>
    <xf numFmtId="0" fontId="18" fillId="0" borderId="22" xfId="3" applyFont="1" applyBorder="1" applyAlignment="1">
      <alignment horizontal="center"/>
    </xf>
    <xf numFmtId="0" fontId="7" fillId="0" borderId="10" xfId="1" applyFont="1" applyBorder="1" applyAlignment="1">
      <alignment horizontal="center" vertical="center"/>
    </xf>
    <xf numFmtId="0" fontId="7" fillId="0" borderId="11" xfId="1" quotePrefix="1" applyFont="1" applyBorder="1" applyAlignment="1">
      <alignment horizontal="center" vertical="center"/>
    </xf>
    <xf numFmtId="0" fontId="7" fillId="0" borderId="34" xfId="1" applyFont="1" applyBorder="1" applyAlignment="1">
      <alignment horizontal="center" vertical="center"/>
    </xf>
    <xf numFmtId="0" fontId="7" fillId="0" borderId="15" xfId="1" applyFont="1" applyBorder="1" applyAlignment="1">
      <alignment horizontal="center" vertical="center"/>
    </xf>
    <xf numFmtId="0" fontId="7" fillId="0" borderId="6" xfId="1" applyFont="1" applyBorder="1" applyAlignment="1">
      <alignment horizontal="center" vertical="center"/>
    </xf>
    <xf numFmtId="0" fontId="7" fillId="0" borderId="44" xfId="1" applyFont="1" applyBorder="1" applyAlignment="1">
      <alignment horizontal="center" vertical="center"/>
    </xf>
    <xf numFmtId="176" fontId="18" fillId="0" borderId="8" xfId="3" applyNumberFormat="1" applyFont="1" applyBorder="1" applyAlignment="1">
      <alignment horizontal="center"/>
    </xf>
    <xf numFmtId="176" fontId="18" fillId="0" borderId="10" xfId="3" applyNumberFormat="1" applyFont="1" applyBorder="1" applyAlignment="1">
      <alignment horizontal="center"/>
    </xf>
    <xf numFmtId="176" fontId="18" fillId="0" borderId="9" xfId="3" applyNumberFormat="1" applyFont="1" applyBorder="1" applyAlignment="1">
      <alignment horizontal="center"/>
    </xf>
    <xf numFmtId="0" fontId="7" fillId="0" borderId="27" xfId="1" quotePrefix="1" applyFont="1" applyBorder="1" applyAlignment="1">
      <alignment horizontal="center" vertical="center" shrinkToFit="1"/>
    </xf>
    <xf numFmtId="0" fontId="7" fillId="0" borderId="31" xfId="1" applyFont="1" applyBorder="1" applyAlignment="1">
      <alignment horizontal="center" vertical="center" shrinkToFit="1"/>
    </xf>
    <xf numFmtId="0" fontId="7" fillId="0" borderId="30" xfId="1" applyFont="1" applyBorder="1" applyAlignment="1">
      <alignment horizontal="center" vertical="center" shrinkToFit="1"/>
    </xf>
    <xf numFmtId="0" fontId="7" fillId="0" borderId="30" xfId="4" applyNumberFormat="1" applyFont="1" applyFill="1" applyBorder="1" applyAlignment="1">
      <alignment horizontal="center" vertical="center" shrinkToFit="1"/>
    </xf>
    <xf numFmtId="0" fontId="7" fillId="0" borderId="30" xfId="1" applyFont="1" applyBorder="1" applyAlignment="1">
      <alignment horizontal="center" vertical="center"/>
    </xf>
    <xf numFmtId="0" fontId="7" fillId="0" borderId="29" xfId="1" applyFont="1" applyBorder="1" applyAlignment="1">
      <alignment horizontal="center" vertical="center" shrinkToFit="1"/>
    </xf>
    <xf numFmtId="178" fontId="7" fillId="0" borderId="30" xfId="4" applyFont="1" applyFill="1" applyBorder="1" applyAlignment="1">
      <alignment horizontal="center" vertical="center" shrinkToFit="1"/>
    </xf>
    <xf numFmtId="0" fontId="7" fillId="0" borderId="31" xfId="4" applyNumberFormat="1" applyFont="1" applyFill="1" applyBorder="1" applyAlignment="1">
      <alignment horizontal="center" vertical="center" shrinkToFit="1"/>
    </xf>
    <xf numFmtId="0" fontId="7" fillId="0" borderId="28" xfId="4" applyNumberFormat="1" applyFont="1" applyFill="1" applyBorder="1" applyAlignment="1">
      <alignment horizontal="center" vertical="center" shrinkToFit="1"/>
    </xf>
    <xf numFmtId="0" fontId="7" fillId="0" borderId="46" xfId="4" applyNumberFormat="1" applyFont="1" applyFill="1" applyBorder="1" applyAlignment="1">
      <alignment horizontal="center" vertical="center" shrinkToFit="1"/>
    </xf>
    <xf numFmtId="0" fontId="7" fillId="0" borderId="33" xfId="4" applyNumberFormat="1" applyFont="1" applyFill="1" applyBorder="1" applyAlignment="1">
      <alignment horizontal="center" vertical="center" shrinkToFit="1"/>
    </xf>
    <xf numFmtId="0" fontId="7" fillId="0" borderId="38" xfId="1" quotePrefix="1" applyFont="1" applyBorder="1" applyAlignment="1">
      <alignment horizontal="center" vertical="center" shrinkToFit="1"/>
    </xf>
    <xf numFmtId="0" fontId="7" fillId="0" borderId="30" xfId="1" quotePrefix="1" applyFont="1" applyBorder="1" applyAlignment="1">
      <alignment horizontal="center" vertical="center" shrinkToFit="1"/>
    </xf>
    <xf numFmtId="0" fontId="7" fillId="0" borderId="29" xfId="4" applyNumberFormat="1" applyFont="1" applyFill="1" applyBorder="1" applyAlignment="1">
      <alignment horizontal="center" vertical="center" shrinkToFit="1"/>
    </xf>
    <xf numFmtId="0" fontId="7" fillId="0" borderId="98" xfId="4" applyNumberFormat="1" applyFont="1" applyFill="1" applyBorder="1" applyAlignment="1">
      <alignment horizontal="center" vertical="center" shrinkToFit="1"/>
    </xf>
    <xf numFmtId="0" fontId="7" fillId="0" borderId="27" xfId="4" applyNumberFormat="1" applyFont="1" applyFill="1" applyBorder="1" applyAlignment="1">
      <alignment horizontal="center" vertical="center" shrinkToFit="1"/>
    </xf>
    <xf numFmtId="0" fontId="7" fillId="0" borderId="30" xfId="4" quotePrefix="1" applyNumberFormat="1" applyFont="1" applyFill="1" applyBorder="1" applyAlignment="1">
      <alignment horizontal="center" vertical="center" shrinkToFit="1"/>
    </xf>
    <xf numFmtId="0" fontId="7" fillId="0" borderId="31" xfId="4" quotePrefix="1" applyNumberFormat="1" applyFont="1" applyFill="1" applyBorder="1" applyAlignment="1">
      <alignment horizontal="center" vertical="center" shrinkToFit="1"/>
    </xf>
    <xf numFmtId="0" fontId="7" fillId="0" borderId="32" xfId="4" applyNumberFormat="1" applyFont="1" applyFill="1" applyBorder="1" applyAlignment="1">
      <alignment horizontal="center" vertical="center" shrinkToFit="1"/>
    </xf>
    <xf numFmtId="0" fontId="7" fillId="0" borderId="33" xfId="1" quotePrefix="1" applyFont="1" applyBorder="1" applyAlignment="1">
      <alignment horizontal="center" vertical="center"/>
    </xf>
    <xf numFmtId="0" fontId="7" fillId="0" borderId="38" xfId="4" applyNumberFormat="1" applyFont="1" applyFill="1" applyBorder="1" applyAlignment="1">
      <alignment horizontal="center" vertical="center" shrinkToFit="1"/>
    </xf>
    <xf numFmtId="0" fontId="7" fillId="0" borderId="38" xfId="1" applyFont="1" applyBorder="1" applyAlignment="1">
      <alignment horizontal="center" vertical="center"/>
    </xf>
    <xf numFmtId="0" fontId="7" fillId="0" borderId="24" xfId="1" applyFont="1" applyBorder="1" applyAlignment="1">
      <alignment horizontal="center" vertical="center"/>
    </xf>
    <xf numFmtId="0" fontId="7" fillId="0" borderId="25" xfId="1" applyFont="1" applyBorder="1" applyAlignment="1">
      <alignment horizontal="center" vertical="center"/>
    </xf>
    <xf numFmtId="0" fontId="7" fillId="0" borderId="46" xfId="1" applyFont="1" applyBorder="1" applyAlignment="1">
      <alignment horizontal="center" vertical="center"/>
    </xf>
    <xf numFmtId="176" fontId="18" fillId="0" borderId="27" xfId="3" applyNumberFormat="1" applyFont="1" applyBorder="1" applyAlignment="1">
      <alignment horizontal="center"/>
    </xf>
    <xf numFmtId="176" fontId="18" fillId="0" borderId="30" xfId="3" applyNumberFormat="1" applyFont="1" applyBorder="1" applyAlignment="1">
      <alignment horizontal="center"/>
    </xf>
    <xf numFmtId="176" fontId="18" fillId="0" borderId="28" xfId="3" applyNumberFormat="1" applyFont="1" applyBorder="1" applyAlignment="1">
      <alignment horizontal="center"/>
    </xf>
    <xf numFmtId="0" fontId="18" fillId="0" borderId="33" xfId="3" applyFont="1" applyBorder="1" applyAlignment="1">
      <alignment horizontal="center"/>
    </xf>
    <xf numFmtId="0" fontId="7" fillId="0" borderId="60" xfId="4" quotePrefix="1" applyNumberFormat="1" applyFont="1" applyFill="1" applyBorder="1" applyAlignment="1">
      <alignment horizontal="center" vertical="center" shrinkToFit="1"/>
    </xf>
    <xf numFmtId="0" fontId="7" fillId="0" borderId="6" xfId="1" quotePrefix="1" applyFont="1" applyBorder="1" applyAlignment="1">
      <alignment horizontal="center" vertical="center" shrinkToFit="1"/>
    </xf>
    <xf numFmtId="0" fontId="10" fillId="0" borderId="40" xfId="1" applyFont="1" applyBorder="1" applyAlignment="1">
      <alignment horizontal="centerContinuous" vertical="center"/>
    </xf>
    <xf numFmtId="0" fontId="11" fillId="0" borderId="1" xfId="1" applyFont="1" applyBorder="1" applyAlignment="1">
      <alignment horizontal="centerContinuous"/>
    </xf>
    <xf numFmtId="14" fontId="13" fillId="0" borderId="63" xfId="1" applyNumberFormat="1" applyFont="1" applyBorder="1" applyAlignment="1">
      <alignment horizontal="centerContinuous" vertical="center"/>
    </xf>
    <xf numFmtId="14" fontId="13" fillId="0" borderId="68" xfId="1" applyNumberFormat="1" applyFont="1" applyBorder="1" applyAlignment="1">
      <alignment horizontal="centerContinuous" vertical="center"/>
    </xf>
    <xf numFmtId="0" fontId="10" fillId="0" borderId="2" xfId="1" applyFont="1" applyBorder="1" applyAlignment="1">
      <alignment horizontal="centerContinuous" vertical="center"/>
    </xf>
    <xf numFmtId="0" fontId="11" fillId="0" borderId="3" xfId="1" applyFont="1" applyBorder="1" applyAlignment="1">
      <alignment horizontal="centerContinuous"/>
    </xf>
    <xf numFmtId="0" fontId="15" fillId="0" borderId="31" xfId="1" applyFont="1" applyBorder="1" applyAlignment="1">
      <alignment horizontal="centerContinuous" vertical="center"/>
    </xf>
    <xf numFmtId="0" fontId="15" fillId="0" borderId="32" xfId="1" applyFont="1" applyBorder="1" applyAlignment="1">
      <alignment horizontal="centerContinuous" vertical="center"/>
    </xf>
    <xf numFmtId="0" fontId="7" fillId="0" borderId="11" xfId="0" applyFont="1" applyBorder="1" applyAlignment="1">
      <alignment horizontal="center" vertical="center"/>
    </xf>
    <xf numFmtId="0" fontId="16" fillId="0" borderId="101" xfId="0" applyFont="1" applyBorder="1" applyAlignment="1">
      <alignment horizontal="center" vertical="center" wrapText="1"/>
    </xf>
    <xf numFmtId="0" fontId="16" fillId="0" borderId="96" xfId="0" applyFont="1" applyBorder="1" applyAlignment="1">
      <alignment horizontal="center" vertical="center" wrapText="1"/>
    </xf>
    <xf numFmtId="0" fontId="5" fillId="0" borderId="0" xfId="0" applyFont="1" applyAlignment="1">
      <alignment horizontal="left" vertical="center"/>
    </xf>
    <xf numFmtId="0" fontId="6" fillId="0" borderId="0" xfId="0" applyFont="1" applyAlignment="1">
      <alignment horizontal="center" vertical="center"/>
    </xf>
    <xf numFmtId="0" fontId="28" fillId="0" borderId="0" xfId="0" applyFont="1" applyAlignment="1">
      <alignment horizontal="center" vertical="center"/>
    </xf>
    <xf numFmtId="0" fontId="28" fillId="0" borderId="0" xfId="0" applyFont="1" applyAlignment="1">
      <alignment horizontal="left" vertical="center"/>
    </xf>
    <xf numFmtId="0" fontId="22" fillId="0" borderId="77" xfId="0" applyFont="1" applyBorder="1" applyAlignment="1">
      <alignment horizontal="centerContinuous" vertical="center"/>
    </xf>
    <xf numFmtId="0" fontId="22" fillId="0" borderId="68" xfId="0" applyFont="1" applyBorder="1" applyAlignment="1">
      <alignment horizontal="centerContinuous" vertical="center"/>
    </xf>
    <xf numFmtId="0" fontId="7" fillId="0" borderId="49" xfId="0" applyFont="1" applyBorder="1" applyAlignment="1">
      <alignment horizontal="centerContinuous" vertical="center"/>
    </xf>
    <xf numFmtId="0" fontId="7" fillId="0" borderId="68" xfId="0" applyFont="1" applyBorder="1" applyAlignment="1">
      <alignment horizontal="centerContinuous" vertical="center"/>
    </xf>
    <xf numFmtId="0" fontId="8" fillId="0" borderId="68" xfId="0" quotePrefix="1" applyFont="1" applyBorder="1" applyAlignment="1">
      <alignment horizontal="centerContinuous" vertical="center"/>
    </xf>
    <xf numFmtId="14" fontId="13" fillId="0" borderId="49" xfId="0" applyNumberFormat="1" applyFont="1" applyBorder="1" applyAlignment="1">
      <alignment horizontal="centerContinuous" vertical="center"/>
    </xf>
    <xf numFmtId="0" fontId="15" fillId="0" borderId="50" xfId="0" applyFont="1" applyBorder="1" applyAlignment="1">
      <alignment horizontal="centerContinuous" vertical="center"/>
    </xf>
    <xf numFmtId="0" fontId="15" fillId="0" borderId="25" xfId="0" applyFont="1" applyBorder="1" applyAlignment="1">
      <alignment horizontal="center" vertical="center" wrapText="1"/>
    </xf>
    <xf numFmtId="0" fontId="7" fillId="0" borderId="0" xfId="0" applyFont="1" applyAlignment="1">
      <alignment vertical="center"/>
    </xf>
    <xf numFmtId="0" fontId="7" fillId="0" borderId="0" xfId="0" quotePrefix="1" applyFont="1" applyAlignment="1">
      <alignment horizontal="center" vertical="center"/>
    </xf>
    <xf numFmtId="0" fontId="7" fillId="0" borderId="41" xfId="0" applyFont="1" applyBorder="1" applyAlignment="1">
      <alignment horizontal="center" vertical="center"/>
    </xf>
    <xf numFmtId="0" fontId="16" fillId="0" borderId="39" xfId="0" applyFont="1" applyBorder="1" applyAlignment="1">
      <alignment horizontal="center" vertical="center" shrinkToFit="1"/>
    </xf>
    <xf numFmtId="0" fontId="16" fillId="0" borderId="39" xfId="0" applyFont="1" applyBorder="1" applyAlignment="1">
      <alignment horizontal="center" vertical="center"/>
    </xf>
    <xf numFmtId="0" fontId="16" fillId="0" borderId="54" xfId="0" applyFont="1" applyBorder="1" applyAlignment="1">
      <alignment horizontal="center" vertical="center" shrinkToFit="1"/>
    </xf>
    <xf numFmtId="0" fontId="21" fillId="0" borderId="39" xfId="0" applyFont="1" applyBorder="1" applyAlignment="1">
      <alignment horizontal="centerContinuous"/>
    </xf>
    <xf numFmtId="0" fontId="21" fillId="0" borderId="51" xfId="0" applyFont="1" applyBorder="1" applyAlignment="1">
      <alignment horizontal="centerContinuous"/>
    </xf>
    <xf numFmtId="0" fontId="7" fillId="0" borderId="4" xfId="0" applyFont="1" applyBorder="1" applyAlignment="1">
      <alignment vertical="center"/>
    </xf>
    <xf numFmtId="0" fontId="3" fillId="0" borderId="55" xfId="0" applyFont="1" applyBorder="1" applyAlignment="1">
      <alignment vertical="center"/>
    </xf>
    <xf numFmtId="0" fontId="3" fillId="0" borderId="42" xfId="0" applyFont="1" applyBorder="1" applyAlignment="1">
      <alignment vertical="center"/>
    </xf>
    <xf numFmtId="0" fontId="16" fillId="0" borderId="42" xfId="0" applyFont="1" applyBorder="1" applyAlignment="1">
      <alignment horizontal="center" vertical="center" shrinkToFit="1"/>
    </xf>
    <xf numFmtId="0" fontId="16" fillId="0" borderId="56" xfId="0" applyFont="1" applyBorder="1" applyAlignment="1">
      <alignment horizontal="center" vertical="center" shrinkToFit="1"/>
    </xf>
    <xf numFmtId="0" fontId="21" fillId="0" borderId="42" xfId="0" applyFont="1" applyBorder="1" applyAlignment="1">
      <alignment horizontal="center"/>
    </xf>
    <xf numFmtId="0" fontId="21" fillId="0" borderId="4" xfId="0" applyFont="1" applyBorder="1" applyAlignment="1">
      <alignment horizontal="center"/>
    </xf>
    <xf numFmtId="0" fontId="7" fillId="0" borderId="5"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7" xfId="0" applyFont="1" applyBorder="1" applyAlignment="1">
      <alignment horizontal="center" vertical="center" shrinkToFit="1"/>
    </xf>
    <xf numFmtId="0" fontId="7" fillId="0" borderId="34" xfId="0" applyFont="1" applyBorder="1" applyAlignment="1">
      <alignment horizontal="center" shrinkToFit="1"/>
    </xf>
    <xf numFmtId="0" fontId="7" fillId="0" borderId="8" xfId="0" applyFont="1" applyBorder="1" applyAlignment="1">
      <alignment horizontal="center" vertical="center" shrinkToFit="1"/>
    </xf>
    <xf numFmtId="0" fontId="7" fillId="0" borderId="9" xfId="0" applyFont="1" applyBorder="1" applyAlignment="1">
      <alignment horizontal="center" vertical="center" shrinkToFit="1"/>
    </xf>
    <xf numFmtId="0" fontId="0" fillId="0" borderId="47" xfId="0" quotePrefix="1" applyBorder="1" applyAlignment="1">
      <alignment horizontal="center"/>
    </xf>
    <xf numFmtId="0" fontId="7" fillId="0" borderId="14" xfId="0" quotePrefix="1" applyFont="1" applyBorder="1" applyAlignment="1">
      <alignment horizontal="center"/>
    </xf>
    <xf numFmtId="0" fontId="7" fillId="0" borderId="0" xfId="0" applyFont="1" applyAlignment="1">
      <alignment horizontal="center" shrinkToFit="1"/>
    </xf>
    <xf numFmtId="0" fontId="7" fillId="0" borderId="15" xfId="0" applyFont="1" applyBorder="1" applyAlignment="1">
      <alignment horizontal="center" vertical="center" shrinkToFit="1"/>
    </xf>
    <xf numFmtId="0" fontId="27" fillId="0" borderId="16" xfId="0" applyFont="1" applyBorder="1" applyAlignment="1">
      <alignment horizontal="center" vertical="center" shrinkToFit="1"/>
    </xf>
    <xf numFmtId="0" fontId="7" fillId="0" borderId="34" xfId="0" applyFont="1" applyBorder="1" applyAlignment="1">
      <alignment horizontal="center" vertical="center" shrinkToFit="1"/>
    </xf>
    <xf numFmtId="0" fontId="7" fillId="0" borderId="8" xfId="0" applyFont="1" applyBorder="1" applyAlignment="1">
      <alignment horizontal="center"/>
    </xf>
    <xf numFmtId="0" fontId="7" fillId="0" borderId="10" xfId="0" applyFont="1" applyBorder="1" applyAlignment="1">
      <alignment horizontal="center"/>
    </xf>
    <xf numFmtId="0" fontId="7" fillId="0" borderId="6" xfId="0" quotePrefix="1" applyFont="1" applyBorder="1" applyAlignment="1">
      <alignment horizontal="center" vertical="center" shrinkToFit="1"/>
    </xf>
    <xf numFmtId="0" fontId="7" fillId="0" borderId="17" xfId="0" applyFont="1" applyBorder="1" applyAlignment="1">
      <alignment horizontal="center" vertical="center" shrinkToFit="1"/>
    </xf>
    <xf numFmtId="0" fontId="7" fillId="0" borderId="18" xfId="0" applyFont="1" applyBorder="1" applyAlignment="1">
      <alignment horizontal="center" vertical="center" shrinkToFit="1"/>
    </xf>
    <xf numFmtId="0" fontId="7" fillId="0" borderId="95" xfId="0" applyFont="1" applyBorder="1" applyAlignment="1">
      <alignment horizontal="center" vertical="center" shrinkToFit="1"/>
    </xf>
    <xf numFmtId="0" fontId="7" fillId="0" borderId="22" xfId="0" applyFont="1" applyBorder="1" applyAlignment="1">
      <alignment horizontal="center" vertical="center" shrinkToFit="1"/>
    </xf>
    <xf numFmtId="0" fontId="7" fillId="0" borderId="37" xfId="0" applyFont="1" applyBorder="1" applyAlignment="1">
      <alignment horizontal="center" vertical="center" shrinkToFit="1"/>
    </xf>
    <xf numFmtId="0" fontId="7" fillId="0" borderId="19" xfId="0" applyFont="1" applyBorder="1" applyAlignment="1">
      <alignment horizontal="center" vertical="center" shrinkToFit="1"/>
    </xf>
    <xf numFmtId="0" fontId="7" fillId="0" borderId="20" xfId="0" applyFont="1" applyBorder="1" applyAlignment="1">
      <alignment horizontal="center" vertical="center" shrinkToFit="1"/>
    </xf>
    <xf numFmtId="0" fontId="18" fillId="0" borderId="19" xfId="0" applyFont="1" applyBorder="1" applyAlignment="1">
      <alignment horizontal="center"/>
    </xf>
    <xf numFmtId="0" fontId="18" fillId="0" borderId="21" xfId="0" applyFont="1" applyBorder="1" applyAlignment="1">
      <alignment horizontal="center"/>
    </xf>
    <xf numFmtId="0" fontId="18" fillId="0" borderId="97" xfId="0" applyFont="1" applyBorder="1" applyAlignment="1">
      <alignment horizontal="center"/>
    </xf>
    <xf numFmtId="0" fontId="7" fillId="0" borderId="15" xfId="0" applyFont="1" applyBorder="1" applyAlignment="1">
      <alignment horizontal="center" vertical="center"/>
    </xf>
    <xf numFmtId="0" fontId="27" fillId="0" borderId="16" xfId="0" applyFont="1" applyBorder="1" applyAlignment="1">
      <alignment horizontal="center" vertical="center"/>
    </xf>
    <xf numFmtId="0" fontId="7" fillId="0" borderId="34" xfId="0" applyFont="1" applyBorder="1" applyAlignment="1">
      <alignment horizontal="center" vertical="center"/>
    </xf>
    <xf numFmtId="0" fontId="7" fillId="0" borderId="8" xfId="0" applyFont="1" applyBorder="1" applyAlignment="1">
      <alignment horizontal="center" vertical="center"/>
    </xf>
    <xf numFmtId="0" fontId="7" fillId="0" borderId="9" xfId="0" applyFont="1" applyBorder="1" applyAlignment="1">
      <alignment horizontal="center" vertical="center"/>
    </xf>
    <xf numFmtId="0" fontId="18" fillId="0" borderId="8" xfId="0" applyFont="1" applyBorder="1" applyAlignment="1">
      <alignment horizontal="center"/>
    </xf>
    <xf numFmtId="0" fontId="18" fillId="0" borderId="10" xfId="0" applyFont="1" applyBorder="1" applyAlignment="1">
      <alignment horizontal="center"/>
    </xf>
    <xf numFmtId="0" fontId="18" fillId="0" borderId="94" xfId="0" applyFont="1" applyBorder="1" applyAlignment="1">
      <alignment horizontal="center"/>
    </xf>
    <xf numFmtId="0" fontId="7" fillId="0" borderId="6" xfId="0" applyFont="1" applyBorder="1" applyAlignment="1">
      <alignment horizontal="center" vertical="center"/>
    </xf>
    <xf numFmtId="0" fontId="7" fillId="0" borderId="24" xfId="0" applyFont="1" applyBorder="1" applyAlignment="1">
      <alignment horizontal="center" vertical="center"/>
    </xf>
    <xf numFmtId="0" fontId="7" fillId="0" borderId="25" xfId="0" applyFont="1" applyBorder="1" applyAlignment="1">
      <alignment horizontal="center" vertical="center"/>
    </xf>
    <xf numFmtId="0" fontId="7" fillId="0" borderId="26" xfId="0" applyFont="1" applyBorder="1" applyAlignment="1">
      <alignment horizontal="center" vertical="center"/>
    </xf>
    <xf numFmtId="0" fontId="7" fillId="0" borderId="33" xfId="0" applyFont="1" applyBorder="1" applyAlignment="1">
      <alignment horizontal="centerContinuous" vertical="center"/>
    </xf>
    <xf numFmtId="0" fontId="7" fillId="0" borderId="38" xfId="0" applyFont="1" applyBorder="1" applyAlignment="1">
      <alignment horizontal="center" vertical="center"/>
    </xf>
    <xf numFmtId="2" fontId="7" fillId="0" borderId="27" xfId="0" applyNumberFormat="1" applyFont="1" applyBorder="1" applyAlignment="1">
      <alignment horizontal="center" vertical="center"/>
    </xf>
    <xf numFmtId="2" fontId="7" fillId="0" borderId="28" xfId="0" applyNumberFormat="1" applyFont="1" applyBorder="1" applyAlignment="1">
      <alignment horizontal="center" vertical="center"/>
    </xf>
    <xf numFmtId="0" fontId="18" fillId="0" borderId="27" xfId="0" applyFont="1" applyBorder="1" applyAlignment="1">
      <alignment horizontal="center"/>
    </xf>
    <xf numFmtId="0" fontId="18" fillId="0" borderId="30" xfId="0" applyFont="1" applyBorder="1" applyAlignment="1">
      <alignment horizontal="center"/>
    </xf>
    <xf numFmtId="0" fontId="18" fillId="0" borderId="98" xfId="0" applyFont="1" applyBorder="1" applyAlignment="1">
      <alignment horizontal="center"/>
    </xf>
    <xf numFmtId="0" fontId="22" fillId="0" borderId="75" xfId="0" applyFont="1" applyBorder="1" applyAlignment="1">
      <alignment horizontal="center" vertical="center" wrapText="1"/>
    </xf>
    <xf numFmtId="0" fontId="22" fillId="0" borderId="76" xfId="0" applyFont="1" applyBorder="1" applyAlignment="1">
      <alignment horizontal="center" vertical="center" wrapText="1"/>
    </xf>
    <xf numFmtId="0" fontId="22" fillId="0" borderId="45" xfId="0" applyFont="1" applyBorder="1" applyAlignment="1">
      <alignment horizontal="center" vertical="center" wrapText="1"/>
    </xf>
    <xf numFmtId="0" fontId="15" fillId="0" borderId="24" xfId="0" applyFont="1" applyBorder="1" applyAlignment="1">
      <alignment horizontal="center" vertical="center" wrapText="1"/>
    </xf>
    <xf numFmtId="177" fontId="15" fillId="0" borderId="46" xfId="0" applyNumberFormat="1" applyFont="1" applyBorder="1" applyAlignment="1">
      <alignment horizontal="center" vertical="center" shrinkToFit="1"/>
    </xf>
    <xf numFmtId="0" fontId="35" fillId="0" borderId="0" xfId="0" applyFont="1"/>
    <xf numFmtId="0" fontId="7" fillId="0" borderId="94" xfId="0" applyFont="1" applyBorder="1" applyAlignment="1">
      <alignment horizontal="center" shrinkToFit="1"/>
    </xf>
    <xf numFmtId="0" fontId="21" fillId="0" borderId="54" xfId="0" applyFont="1" applyBorder="1" applyAlignment="1">
      <alignment horizontal="centerContinuous"/>
    </xf>
    <xf numFmtId="0" fontId="21" fillId="0" borderId="56" xfId="0" applyFont="1" applyBorder="1" applyAlignment="1">
      <alignment horizontal="center"/>
    </xf>
    <xf numFmtId="0" fontId="7" fillId="0" borderId="10" xfId="0" quotePrefix="1" applyFont="1" applyBorder="1" applyAlignment="1">
      <alignment horizontal="center"/>
    </xf>
    <xf numFmtId="0" fontId="7" fillId="0" borderId="94" xfId="0" quotePrefix="1" applyFont="1" applyBorder="1" applyAlignment="1">
      <alignment horizontal="center"/>
    </xf>
    <xf numFmtId="0" fontId="7" fillId="0" borderId="74" xfId="0" quotePrefix="1" applyFont="1" applyBorder="1" applyAlignment="1">
      <alignment horizontal="center"/>
    </xf>
    <xf numFmtId="0" fontId="7" fillId="0" borderId="48" xfId="0" applyFont="1" applyBorder="1" applyAlignment="1">
      <alignment horizontal="center"/>
    </xf>
    <xf numFmtId="0" fontId="7" fillId="0" borderId="60" xfId="0" applyFont="1" applyBorder="1" applyAlignment="1">
      <alignment horizontal="center"/>
    </xf>
    <xf numFmtId="0" fontId="7" fillId="0" borderId="9" xfId="0" applyFont="1" applyBorder="1" applyAlignment="1">
      <alignment horizontal="center"/>
    </xf>
    <xf numFmtId="0" fontId="7" fillId="0" borderId="102" xfId="0" applyFont="1" applyBorder="1" applyAlignment="1">
      <alignment horizontal="center"/>
    </xf>
    <xf numFmtId="0" fontId="7" fillId="0" borderId="103" xfId="0" applyFont="1" applyBorder="1" applyAlignment="1">
      <alignment horizontal="center"/>
    </xf>
    <xf numFmtId="0" fontId="18" fillId="0" borderId="61" xfId="0" applyFont="1" applyBorder="1" applyAlignment="1">
      <alignment horizontal="center"/>
    </xf>
    <xf numFmtId="0" fontId="18" fillId="0" borderId="20" xfId="0" applyFont="1" applyBorder="1" applyAlignment="1">
      <alignment horizontal="center"/>
    </xf>
    <xf numFmtId="0" fontId="18" fillId="0" borderId="60" xfId="0" applyFont="1" applyBorder="1" applyAlignment="1">
      <alignment horizontal="center"/>
    </xf>
    <xf numFmtId="0" fontId="18" fillId="0" borderId="9" xfId="0" applyFont="1" applyBorder="1" applyAlignment="1">
      <alignment horizontal="center"/>
    </xf>
    <xf numFmtId="0" fontId="18" fillId="0" borderId="104" xfId="0" applyFont="1" applyBorder="1" applyAlignment="1">
      <alignment horizontal="center"/>
    </xf>
    <xf numFmtId="0" fontId="18" fillId="0" borderId="28" xfId="0" applyFont="1" applyBorder="1" applyAlignment="1">
      <alignment horizontal="center"/>
    </xf>
    <xf numFmtId="14" fontId="3" fillId="0" borderId="82" xfId="0" applyNumberFormat="1" applyFont="1" applyBorder="1" applyAlignment="1">
      <alignment vertical="top" shrinkToFit="1"/>
    </xf>
    <xf numFmtId="0" fontId="30" fillId="0" borderId="82" xfId="0" applyFont="1" applyBorder="1" applyAlignment="1">
      <alignment horizontal="center" vertical="center"/>
    </xf>
    <xf numFmtId="0" fontId="36" fillId="0" borderId="82" xfId="0" applyFont="1" applyBorder="1"/>
    <xf numFmtId="0" fontId="16" fillId="0" borderId="39" xfId="0" applyFont="1" applyBorder="1" applyAlignment="1">
      <alignment horizontal="centerContinuous" vertical="center"/>
    </xf>
    <xf numFmtId="0" fontId="2" fillId="0" borderId="53" xfId="0" applyFont="1" applyBorder="1" applyAlignment="1">
      <alignment horizontal="centerContinuous" vertical="center"/>
    </xf>
    <xf numFmtId="0" fontId="2" fillId="0" borderId="48" xfId="0" applyFont="1" applyBorder="1" applyAlignment="1">
      <alignment horizontal="centerContinuous" vertical="center"/>
    </xf>
    <xf numFmtId="0" fontId="2" fillId="0" borderId="42" xfId="0" applyFont="1" applyBorder="1" applyAlignment="1">
      <alignment vertical="center"/>
    </xf>
    <xf numFmtId="0" fontId="2" fillId="0" borderId="4" xfId="0" applyFont="1" applyBorder="1" applyAlignment="1">
      <alignment vertical="center"/>
    </xf>
    <xf numFmtId="0" fontId="2" fillId="0" borderId="56" xfId="0" applyFont="1" applyBorder="1" applyAlignment="1">
      <alignment vertical="center"/>
    </xf>
    <xf numFmtId="0" fontId="7" fillId="0" borderId="94" xfId="0" applyFont="1" applyBorder="1" applyAlignment="1">
      <alignment horizontal="center" vertical="center" shrinkToFit="1"/>
    </xf>
    <xf numFmtId="0" fontId="7" fillId="0" borderId="60" xfId="0" applyFont="1" applyBorder="1" applyAlignment="1">
      <alignment horizontal="center" vertical="center" shrinkToFit="1"/>
    </xf>
    <xf numFmtId="0" fontId="7" fillId="0" borderId="97" xfId="0" applyFont="1" applyBorder="1" applyAlignment="1">
      <alignment horizontal="center" vertical="center" shrinkToFit="1"/>
    </xf>
    <xf numFmtId="0" fontId="7" fillId="0" borderId="61" xfId="0" applyFont="1" applyBorder="1" applyAlignment="1">
      <alignment horizontal="center" vertical="center" shrinkToFit="1"/>
    </xf>
    <xf numFmtId="0" fontId="7" fillId="0" borderId="27" xfId="0" applyFont="1" applyBorder="1" applyAlignment="1">
      <alignment horizontal="center" vertical="center" shrinkToFit="1"/>
    </xf>
    <xf numFmtId="0" fontId="7" fillId="0" borderId="98" xfId="0" applyFont="1" applyBorder="1" applyAlignment="1">
      <alignment horizontal="center" vertical="center" shrinkToFit="1"/>
    </xf>
    <xf numFmtId="0" fontId="7" fillId="0" borderId="104" xfId="0" applyFont="1" applyBorder="1" applyAlignment="1">
      <alignment horizontal="center" vertical="center" shrinkToFit="1"/>
    </xf>
    <xf numFmtId="0" fontId="7" fillId="0" borderId="28" xfId="0" applyFont="1" applyBorder="1" applyAlignment="1">
      <alignment horizontal="center" vertical="center" shrinkToFit="1"/>
    </xf>
    <xf numFmtId="0" fontId="7" fillId="0" borderId="16" xfId="0" applyFont="1" applyBorder="1" applyAlignment="1">
      <alignment horizontal="center" vertical="center" shrinkToFit="1"/>
    </xf>
    <xf numFmtId="0" fontId="22" fillId="8" borderId="11" xfId="0" applyFont="1" applyFill="1" applyBorder="1" applyAlignment="1">
      <alignment horizontal="center" vertical="center"/>
    </xf>
    <xf numFmtId="0" fontId="22" fillId="8" borderId="55" xfId="0" applyFont="1" applyFill="1" applyBorder="1" applyAlignment="1">
      <alignment horizontal="center" vertical="center"/>
    </xf>
    <xf numFmtId="0" fontId="19" fillId="0" borderId="63" xfId="1" applyFont="1" applyBorder="1" applyAlignment="1">
      <alignment horizontal="centerContinuous" vertical="center" shrinkToFit="1"/>
    </xf>
    <xf numFmtId="0" fontId="19" fillId="0" borderId="64" xfId="1" applyFont="1" applyBorder="1" applyAlignment="1">
      <alignment horizontal="centerContinuous" vertical="center" shrinkToFit="1"/>
    </xf>
    <xf numFmtId="49" fontId="12" fillId="0" borderId="31" xfId="1" applyNumberFormat="1" applyFont="1" applyBorder="1" applyAlignment="1">
      <alignment horizontal="centerContinuous" vertical="center"/>
    </xf>
    <xf numFmtId="49" fontId="12" fillId="0" borderId="65" xfId="1" applyNumberFormat="1" applyFont="1" applyBorder="1" applyAlignment="1">
      <alignment horizontal="centerContinuous" vertical="center"/>
    </xf>
    <xf numFmtId="0" fontId="15" fillId="0" borderId="25" xfId="0" applyFont="1" applyBorder="1" applyAlignment="1">
      <alignment horizontal="center" vertical="center"/>
    </xf>
    <xf numFmtId="0" fontId="39" fillId="9" borderId="0" xfId="5" applyFont="1" applyFill="1">
      <alignment vertical="center"/>
    </xf>
    <xf numFmtId="0" fontId="41" fillId="9" borderId="0" xfId="5" applyFont="1" applyFill="1">
      <alignment vertical="center"/>
    </xf>
    <xf numFmtId="0" fontId="42" fillId="9" borderId="0" xfId="5" applyFont="1" applyFill="1">
      <alignment vertical="center"/>
    </xf>
    <xf numFmtId="179" fontId="42" fillId="9" borderId="0" xfId="5" applyNumberFormat="1" applyFont="1" applyFill="1" applyAlignment="1">
      <alignment horizontal="right" vertical="center"/>
    </xf>
    <xf numFmtId="14" fontId="42" fillId="9" borderId="0" xfId="5" applyNumberFormat="1" applyFont="1" applyFill="1">
      <alignment vertical="center"/>
    </xf>
    <xf numFmtId="0" fontId="3" fillId="0" borderId="0" xfId="6">
      <alignment vertical="center"/>
    </xf>
    <xf numFmtId="0" fontId="43" fillId="9" borderId="0" xfId="5" applyFont="1" applyFill="1" applyAlignment="1">
      <alignment horizontal="right" vertical="center"/>
    </xf>
    <xf numFmtId="0" fontId="42" fillId="0" borderId="0" xfId="0" applyFont="1" applyAlignment="1">
      <alignment vertical="center"/>
    </xf>
    <xf numFmtId="0" fontId="42" fillId="0" borderId="0" xfId="0" applyFont="1" applyAlignment="1">
      <alignment horizontal="center" vertical="center"/>
    </xf>
    <xf numFmtId="0" fontId="41" fillId="9" borderId="0" xfId="5" applyFont="1" applyFill="1" applyAlignment="1">
      <alignment horizontal="right" vertical="center"/>
    </xf>
    <xf numFmtId="0" fontId="42" fillId="0" borderId="0" xfId="0" applyFont="1" applyAlignment="1">
      <alignment horizontal="right" vertical="center"/>
    </xf>
    <xf numFmtId="9" fontId="42" fillId="0" borderId="0" xfId="7" applyFont="1" applyAlignment="1">
      <alignment horizontal="center" vertical="center"/>
    </xf>
    <xf numFmtId="0" fontId="3" fillId="9" borderId="76" xfId="5" applyFont="1" applyFill="1" applyBorder="1" applyAlignment="1">
      <alignment horizontal="center" vertical="center"/>
    </xf>
    <xf numFmtId="0" fontId="46" fillId="9" borderId="76" xfId="5" applyFont="1" applyFill="1" applyBorder="1" applyAlignment="1">
      <alignment horizontal="center" vertical="center"/>
    </xf>
    <xf numFmtId="0" fontId="41" fillId="9" borderId="107" xfId="5" applyFont="1" applyFill="1" applyBorder="1" applyAlignment="1">
      <alignment horizontal="centerContinuous" vertical="center"/>
    </xf>
    <xf numFmtId="0" fontId="41" fillId="9" borderId="52" xfId="5" applyFont="1" applyFill="1" applyBorder="1" applyAlignment="1">
      <alignment horizontal="centerContinuous" vertical="center"/>
    </xf>
    <xf numFmtId="0" fontId="42" fillId="9" borderId="52" xfId="5" applyFont="1" applyFill="1" applyBorder="1" applyAlignment="1">
      <alignment horizontal="centerContinuous" vertical="center"/>
    </xf>
    <xf numFmtId="0" fontId="42" fillId="9" borderId="108" xfId="5" applyFont="1" applyFill="1" applyBorder="1" applyAlignment="1">
      <alignment horizontal="centerContinuous" vertical="center"/>
    </xf>
    <xf numFmtId="0" fontId="42" fillId="9" borderId="107" xfId="5" applyFont="1" applyFill="1" applyBorder="1" applyAlignment="1">
      <alignment horizontal="centerContinuous" vertical="center"/>
    </xf>
    <xf numFmtId="0" fontId="41" fillId="10" borderId="76" xfId="5" applyFont="1" applyFill="1" applyBorder="1" applyAlignment="1">
      <alignment horizontal="center" vertical="center"/>
    </xf>
    <xf numFmtId="0" fontId="47" fillId="9" borderId="76" xfId="5" applyFont="1" applyFill="1" applyBorder="1" applyAlignment="1">
      <alignment horizontal="center" vertical="center"/>
    </xf>
    <xf numFmtId="180" fontId="47" fillId="9" borderId="76" xfId="5" applyNumberFormat="1" applyFont="1" applyFill="1" applyBorder="1" applyAlignment="1">
      <alignment horizontal="center" vertical="center"/>
    </xf>
    <xf numFmtId="181" fontId="47" fillId="10" borderId="76" xfId="5" applyNumberFormat="1" applyFont="1" applyFill="1" applyBorder="1" applyAlignment="1">
      <alignment horizontal="center" vertical="center"/>
    </xf>
    <xf numFmtId="0" fontId="47" fillId="10" borderId="76" xfId="5" applyFont="1" applyFill="1" applyBorder="1" applyAlignment="1">
      <alignment horizontal="center" vertical="center"/>
    </xf>
    <xf numFmtId="0" fontId="3" fillId="10" borderId="110" xfId="6" applyFill="1" applyBorder="1">
      <alignment vertical="center"/>
    </xf>
    <xf numFmtId="0" fontId="3" fillId="10" borderId="111" xfId="6" applyFill="1" applyBorder="1">
      <alignment vertical="center"/>
    </xf>
    <xf numFmtId="0" fontId="41" fillId="9" borderId="112" xfId="5" applyFont="1" applyFill="1" applyBorder="1">
      <alignment vertical="center"/>
    </xf>
    <xf numFmtId="0" fontId="47" fillId="9" borderId="112" xfId="5" applyFont="1" applyFill="1" applyBorder="1" applyAlignment="1">
      <alignment horizontal="center" vertical="center"/>
    </xf>
    <xf numFmtId="180" fontId="47" fillId="9" borderId="112" xfId="5" applyNumberFormat="1" applyFont="1" applyFill="1" applyBorder="1" applyAlignment="1">
      <alignment horizontal="center" vertical="center"/>
    </xf>
    <xf numFmtId="181" fontId="47" fillId="9" borderId="112" xfId="5" applyNumberFormat="1" applyFont="1" applyFill="1" applyBorder="1" applyAlignment="1">
      <alignment horizontal="center" vertical="center"/>
    </xf>
    <xf numFmtId="0" fontId="3" fillId="0" borderId="110" xfId="6" applyBorder="1">
      <alignment vertical="center"/>
    </xf>
    <xf numFmtId="0" fontId="3" fillId="0" borderId="111" xfId="6" applyBorder="1">
      <alignment vertical="center"/>
    </xf>
    <xf numFmtId="0" fontId="3" fillId="0" borderId="112" xfId="6" applyBorder="1">
      <alignment vertical="center"/>
    </xf>
    <xf numFmtId="0" fontId="47" fillId="9" borderId="0" xfId="5" applyFont="1" applyFill="1" applyAlignment="1">
      <alignment horizontal="center" vertical="center"/>
    </xf>
    <xf numFmtId="180" fontId="47" fillId="9" borderId="0" xfId="5" applyNumberFormat="1" applyFont="1" applyFill="1" applyAlignment="1">
      <alignment horizontal="center" vertical="center"/>
    </xf>
    <xf numFmtId="181" fontId="47" fillId="9" borderId="0" xfId="5" applyNumberFormat="1" applyFont="1" applyFill="1" applyAlignment="1">
      <alignment horizontal="center" vertical="center"/>
    </xf>
    <xf numFmtId="180" fontId="3" fillId="0" borderId="110" xfId="6" applyNumberFormat="1" applyBorder="1">
      <alignment vertical="center"/>
    </xf>
    <xf numFmtId="0" fontId="3" fillId="0" borderId="16" xfId="6" applyBorder="1">
      <alignment vertical="center"/>
    </xf>
    <xf numFmtId="0" fontId="3" fillId="0" borderId="113" xfId="6" applyBorder="1">
      <alignment vertical="center"/>
    </xf>
    <xf numFmtId="0" fontId="3" fillId="0" borderId="114" xfId="6" applyBorder="1">
      <alignment vertical="center"/>
    </xf>
    <xf numFmtId="0" fontId="3" fillId="0" borderId="115" xfId="6" applyBorder="1">
      <alignment vertical="center"/>
    </xf>
    <xf numFmtId="0" fontId="3" fillId="0" borderId="116" xfId="6" applyBorder="1">
      <alignment vertical="center"/>
    </xf>
    <xf numFmtId="0" fontId="42" fillId="0" borderId="0" xfId="5" applyFont="1">
      <alignment vertical="center"/>
    </xf>
    <xf numFmtId="181" fontId="3" fillId="9" borderId="0" xfId="6" applyNumberFormat="1" applyFill="1" applyAlignment="1">
      <alignment horizontal="center"/>
    </xf>
    <xf numFmtId="177" fontId="3" fillId="9" borderId="0" xfId="8" applyNumberFormat="1" applyFill="1" applyAlignment="1"/>
    <xf numFmtId="0" fontId="3" fillId="9" borderId="0" xfId="6" applyFill="1">
      <alignment vertical="center"/>
    </xf>
    <xf numFmtId="49" fontId="3" fillId="9" borderId="0" xfId="6" quotePrefix="1" applyNumberFormat="1" applyFill="1">
      <alignment vertical="center"/>
    </xf>
    <xf numFmtId="49" fontId="3" fillId="0" borderId="0" xfId="6" applyNumberFormat="1">
      <alignment vertical="center"/>
    </xf>
    <xf numFmtId="49" fontId="3" fillId="0" borderId="0" xfId="6" quotePrefix="1" applyNumberFormat="1">
      <alignment vertical="center"/>
    </xf>
    <xf numFmtId="182" fontId="3" fillId="0" borderId="0" xfId="6" applyNumberFormat="1">
      <alignment vertical="center"/>
    </xf>
    <xf numFmtId="182" fontId="3" fillId="0" borderId="0" xfId="6" quotePrefix="1" applyNumberFormat="1">
      <alignment vertical="center"/>
    </xf>
    <xf numFmtId="176" fontId="3" fillId="0" borderId="0" xfId="6" applyNumberFormat="1">
      <alignment vertical="center"/>
    </xf>
    <xf numFmtId="176" fontId="3" fillId="0" borderId="0" xfId="6" quotePrefix="1" applyNumberFormat="1">
      <alignment vertical="center"/>
    </xf>
    <xf numFmtId="181" fontId="3" fillId="0" borderId="0" xfId="6" applyNumberFormat="1" applyAlignment="1">
      <alignment horizontal="center"/>
    </xf>
    <xf numFmtId="177" fontId="3" fillId="0" borderId="0" xfId="8" applyNumberFormat="1" applyFill="1" applyAlignment="1"/>
    <xf numFmtId="177" fontId="3" fillId="0" borderId="0" xfId="8" applyNumberFormat="1" applyAlignment="1"/>
    <xf numFmtId="0" fontId="3" fillId="11" borderId="117" xfId="6" applyFill="1" applyBorder="1">
      <alignment vertical="center"/>
    </xf>
    <xf numFmtId="0" fontId="3" fillId="9" borderId="117" xfId="6" applyFill="1" applyBorder="1">
      <alignment vertical="center"/>
    </xf>
    <xf numFmtId="49" fontId="7" fillId="0" borderId="11" xfId="0" quotePrefix="1" applyNumberFormat="1" applyFont="1" applyBorder="1" applyAlignment="1">
      <alignment horizontal="center" vertical="center"/>
    </xf>
    <xf numFmtId="0" fontId="7" fillId="0" borderId="6" xfId="0" quotePrefix="1" applyFont="1" applyBorder="1" applyAlignment="1">
      <alignment horizontal="center" vertical="center"/>
    </xf>
    <xf numFmtId="0" fontId="16" fillId="0" borderId="7" xfId="0" applyFont="1" applyBorder="1" applyAlignment="1">
      <alignment horizontal="centerContinuous" vertical="center"/>
    </xf>
    <xf numFmtId="0" fontId="7" fillId="0" borderId="78" xfId="1" applyFont="1" applyBorder="1" applyAlignment="1">
      <alignment horizontal="centerContinuous" vertical="center" shrinkToFit="1"/>
    </xf>
    <xf numFmtId="0" fontId="7" fillId="0" borderId="73" xfId="1" applyFont="1" applyBorder="1" applyAlignment="1">
      <alignment horizontal="centerContinuous" vertical="center" shrinkToFit="1"/>
    </xf>
    <xf numFmtId="0" fontId="7" fillId="0" borderId="79" xfId="1" applyFont="1" applyBorder="1" applyAlignment="1">
      <alignment horizontal="centerContinuous" vertical="center" shrinkToFit="1"/>
    </xf>
    <xf numFmtId="0" fontId="7" fillId="0" borderId="72" xfId="1" applyFont="1" applyBorder="1" applyAlignment="1">
      <alignment horizontal="centerContinuous" vertical="center" shrinkToFit="1"/>
    </xf>
    <xf numFmtId="0" fontId="7" fillId="0" borderId="35" xfId="1" applyFont="1" applyBorder="1" applyAlignment="1">
      <alignment horizontal="centerContinuous" vertical="center" shrinkToFit="1"/>
    </xf>
    <xf numFmtId="0" fontId="2" fillId="0" borderId="73" xfId="0" applyFont="1" applyBorder="1" applyAlignment="1">
      <alignment horizontal="centerContinuous" vertical="center" shrinkToFit="1"/>
    </xf>
    <xf numFmtId="0" fontId="2" fillId="0" borderId="79" xfId="0" applyFont="1" applyBorder="1" applyAlignment="1">
      <alignment horizontal="centerContinuous" vertical="center" shrinkToFit="1"/>
    </xf>
    <xf numFmtId="0" fontId="7" fillId="0" borderId="94" xfId="0" quotePrefix="1" applyFont="1" applyBorder="1" applyAlignment="1">
      <alignment horizontal="center" shrinkToFit="1"/>
    </xf>
    <xf numFmtId="0" fontId="16" fillId="0" borderId="43" xfId="1" applyFont="1" applyBorder="1" applyAlignment="1">
      <alignment horizontal="center" vertical="center"/>
    </xf>
    <xf numFmtId="0" fontId="16" fillId="0" borderId="62" xfId="1" applyFont="1" applyBorder="1" applyAlignment="1">
      <alignment horizontal="center" vertical="center"/>
    </xf>
    <xf numFmtId="0" fontId="7" fillId="0" borderId="118" xfId="1" applyFont="1" applyBorder="1" applyAlignment="1">
      <alignment horizontal="center" vertical="center" shrinkToFit="1"/>
    </xf>
    <xf numFmtId="0" fontId="7" fillId="0" borderId="94" xfId="4" applyNumberFormat="1" applyFont="1" applyFill="1" applyBorder="1" applyAlignment="1">
      <alignment horizontal="center" vertical="center" shrinkToFit="1"/>
    </xf>
    <xf numFmtId="0" fontId="7" fillId="0" borderId="94" xfId="1" applyFont="1" applyBorder="1" applyAlignment="1">
      <alignment horizontal="center" vertical="center" shrinkToFit="1"/>
    </xf>
    <xf numFmtId="0" fontId="7" fillId="0" borderId="97" xfId="4" applyNumberFormat="1" applyFont="1" applyFill="1" applyBorder="1" applyAlignment="1">
      <alignment horizontal="center" vertical="center" shrinkToFit="1"/>
    </xf>
    <xf numFmtId="0" fontId="7" fillId="0" borderId="104" xfId="4" applyNumberFormat="1" applyFont="1" applyFill="1" applyBorder="1" applyAlignment="1">
      <alignment horizontal="center" vertical="center" shrinkToFit="1"/>
    </xf>
    <xf numFmtId="0" fontId="16" fillId="0" borderId="39" xfId="1" applyFont="1" applyBorder="1" applyAlignment="1">
      <alignment horizontal="centerContinuous" vertical="center"/>
    </xf>
    <xf numFmtId="0" fontId="16" fillId="0" borderId="42" xfId="1" applyFont="1" applyBorder="1" applyAlignment="1">
      <alignment horizontal="centerContinuous" vertical="center"/>
    </xf>
    <xf numFmtId="0" fontId="49" fillId="0" borderId="0" xfId="0" applyFont="1"/>
    <xf numFmtId="0" fontId="49" fillId="12" borderId="0" xfId="0" applyFont="1" applyFill="1"/>
    <xf numFmtId="0" fontId="49" fillId="0" borderId="109" xfId="0" applyFont="1" applyBorder="1"/>
    <xf numFmtId="0" fontId="49" fillId="0" borderId="107" xfId="0" applyFont="1" applyBorder="1"/>
    <xf numFmtId="0" fontId="49" fillId="0" borderId="52" xfId="0" applyFont="1" applyBorder="1"/>
    <xf numFmtId="0" fontId="49" fillId="0" borderId="108" xfId="0" applyFont="1" applyBorder="1"/>
    <xf numFmtId="0" fontId="49" fillId="13" borderId="0" xfId="0" applyFont="1" applyFill="1"/>
    <xf numFmtId="0" fontId="49" fillId="0" borderId="101" xfId="0" applyFont="1" applyBorder="1"/>
    <xf numFmtId="0" fontId="49" fillId="0" borderId="114" xfId="0" applyFont="1" applyBorder="1"/>
    <xf numFmtId="0" fontId="49" fillId="14" borderId="76" xfId="0" applyFont="1" applyFill="1" applyBorder="1"/>
    <xf numFmtId="0" fontId="49" fillId="12" borderId="76" xfId="0" applyFont="1" applyFill="1" applyBorder="1"/>
    <xf numFmtId="0" fontId="49" fillId="0" borderId="76" xfId="0" applyFont="1" applyBorder="1"/>
    <xf numFmtId="0" fontId="7" fillId="0" borderId="0" xfId="9"/>
    <xf numFmtId="0" fontId="50" fillId="0" borderId="0" xfId="9" applyFont="1"/>
    <xf numFmtId="0" fontId="51" fillId="0" borderId="0" xfId="9" applyFont="1"/>
    <xf numFmtId="0" fontId="22" fillId="0" borderId="107" xfId="9" applyFont="1" applyBorder="1" applyAlignment="1">
      <alignment horizontal="centerContinuous"/>
    </xf>
    <xf numFmtId="0" fontId="22" fillId="0" borderId="52" xfId="9" applyFont="1" applyBorder="1" applyAlignment="1">
      <alignment horizontal="centerContinuous"/>
    </xf>
    <xf numFmtId="0" fontId="22" fillId="0" borderId="108" xfId="9" applyFont="1" applyBorder="1" applyAlignment="1">
      <alignment horizontal="centerContinuous"/>
    </xf>
    <xf numFmtId="0" fontId="52" fillId="0" borderId="107" xfId="9" applyFont="1" applyBorder="1" applyProtection="1">
      <protection locked="0"/>
    </xf>
    <xf numFmtId="0" fontId="7" fillId="0" borderId="52" xfId="9" applyFont="1" applyBorder="1" applyProtection="1">
      <protection locked="0"/>
    </xf>
    <xf numFmtId="0" fontId="54" fillId="0" borderId="108" xfId="9" applyFont="1" applyBorder="1" applyProtection="1">
      <protection locked="0"/>
    </xf>
    <xf numFmtId="0" fontId="7" fillId="0" borderId="108" xfId="9" applyFont="1" applyBorder="1" applyProtection="1">
      <protection locked="0"/>
    </xf>
    <xf numFmtId="0" fontId="0" fillId="0" borderId="107" xfId="9" applyFont="1" applyBorder="1" applyAlignment="1">
      <alignment horizontal="centerContinuous"/>
    </xf>
    <xf numFmtId="0" fontId="0" fillId="0" borderId="52" xfId="9" applyFont="1" applyBorder="1" applyAlignment="1">
      <alignment horizontal="centerContinuous"/>
    </xf>
    <xf numFmtId="0" fontId="21" fillId="4" borderId="76" xfId="9" applyFont="1" applyFill="1" applyBorder="1" applyAlignment="1">
      <alignment horizontal="centerContinuous" vertical="center"/>
    </xf>
    <xf numFmtId="0" fontId="7" fillId="0" borderId="0" xfId="9" applyBorder="1"/>
    <xf numFmtId="0" fontId="7" fillId="0" borderId="110" xfId="9" applyBorder="1"/>
    <xf numFmtId="0" fontId="7" fillId="0" borderId="112" xfId="9" applyBorder="1"/>
    <xf numFmtId="0" fontId="7" fillId="0" borderId="111" xfId="9" applyBorder="1"/>
    <xf numFmtId="0" fontId="7" fillId="0" borderId="16" xfId="9" applyBorder="1" applyAlignment="1">
      <alignment horizontal="center"/>
    </xf>
    <xf numFmtId="0" fontId="7" fillId="0" borderId="0" xfId="9" applyBorder="1" applyAlignment="1">
      <alignment horizontal="center"/>
    </xf>
    <xf numFmtId="0" fontId="7" fillId="0" borderId="0" xfId="9" applyBorder="1" applyAlignment="1">
      <alignment horizontal="centerContinuous"/>
    </xf>
    <xf numFmtId="0" fontId="7" fillId="0" borderId="113" xfId="9" applyBorder="1"/>
    <xf numFmtId="0" fontId="0" fillId="0" borderId="0" xfId="9" applyFont="1"/>
    <xf numFmtId="0" fontId="7" fillId="0" borderId="16" xfId="9" applyBorder="1"/>
    <xf numFmtId="0" fontId="25" fillId="0" borderId="16" xfId="9" applyFont="1" applyBorder="1" applyAlignment="1">
      <alignment horizontal="center"/>
    </xf>
    <xf numFmtId="0" fontId="55" fillId="0" borderId="0" xfId="9" applyFont="1" applyBorder="1" applyAlignment="1">
      <alignment horizontal="centerContinuous"/>
    </xf>
    <xf numFmtId="0" fontId="52" fillId="0" borderId="0" xfId="9" applyFont="1" applyBorder="1" applyAlignment="1">
      <alignment horizontal="centerContinuous"/>
    </xf>
    <xf numFmtId="0" fontId="55" fillId="0" borderId="0" xfId="9" applyFont="1" applyBorder="1" applyAlignment="1"/>
    <xf numFmtId="0" fontId="52" fillId="0" borderId="0" xfId="9" applyFont="1" applyBorder="1" applyAlignment="1"/>
    <xf numFmtId="0" fontId="7" fillId="0" borderId="0" xfId="9" applyAlignment="1">
      <alignment vertical="center"/>
    </xf>
    <xf numFmtId="0" fontId="18" fillId="0" borderId="0" xfId="9" applyFont="1" applyBorder="1" applyAlignment="1">
      <alignment vertical="center"/>
    </xf>
    <xf numFmtId="0" fontId="52" fillId="0" borderId="0" xfId="9" applyFont="1" applyBorder="1" applyAlignment="1">
      <alignment horizontal="left"/>
    </xf>
    <xf numFmtId="0" fontId="7" fillId="0" borderId="0" xfId="9" applyBorder="1" applyAlignment="1">
      <alignment vertical="center"/>
    </xf>
    <xf numFmtId="0" fontId="7" fillId="0" borderId="113" xfId="9" applyBorder="1" applyAlignment="1">
      <alignment vertical="center"/>
    </xf>
    <xf numFmtId="0" fontId="25" fillId="0" borderId="0" xfId="9" applyFont="1" applyBorder="1" applyAlignment="1">
      <alignment horizontal="center"/>
    </xf>
    <xf numFmtId="0" fontId="7" fillId="0" borderId="0" xfId="9" applyFont="1" applyBorder="1" applyAlignment="1">
      <alignment vertical="center"/>
    </xf>
    <xf numFmtId="0" fontId="55" fillId="0" borderId="0" xfId="9" applyFont="1" applyBorder="1" applyAlignment="1">
      <alignment vertical="center" wrapText="1"/>
    </xf>
    <xf numFmtId="0" fontId="55" fillId="0" borderId="0" xfId="9" applyFont="1" applyBorder="1" applyAlignment="1">
      <alignment horizontal="center" vertical="center"/>
    </xf>
    <xf numFmtId="0" fontId="7" fillId="0" borderId="0" xfId="9" applyBorder="1" applyAlignment="1">
      <alignment horizontal="center" vertical="center"/>
    </xf>
    <xf numFmtId="0" fontId="55" fillId="0" borderId="0" xfId="9" applyFont="1" applyBorder="1" applyAlignment="1">
      <alignment vertical="center"/>
    </xf>
    <xf numFmtId="0" fontId="7" fillId="0" borderId="107" xfId="9" applyFont="1" applyBorder="1" applyAlignment="1">
      <alignment vertical="center"/>
    </xf>
    <xf numFmtId="0" fontId="7" fillId="0" borderId="52" xfId="9" applyFont="1" applyBorder="1" applyAlignment="1">
      <alignment vertical="center"/>
    </xf>
    <xf numFmtId="0" fontId="7" fillId="0" borderId="108" xfId="9" applyFont="1" applyBorder="1" applyAlignment="1">
      <alignment vertical="center"/>
    </xf>
    <xf numFmtId="0" fontId="7" fillId="0" borderId="110" xfId="9" applyFont="1" applyBorder="1" applyAlignment="1">
      <alignment vertical="center"/>
    </xf>
    <xf numFmtId="0" fontId="7" fillId="0" borderId="112" xfId="9" applyFont="1" applyBorder="1" applyAlignment="1">
      <alignment vertical="center"/>
    </xf>
    <xf numFmtId="0" fontId="7" fillId="0" borderId="111" xfId="9" applyFont="1" applyBorder="1" applyAlignment="1">
      <alignment vertical="center"/>
    </xf>
    <xf numFmtId="0" fontId="7" fillId="0" borderId="105" xfId="9" applyFont="1" applyBorder="1" applyAlignment="1">
      <alignment vertical="center"/>
    </xf>
    <xf numFmtId="0" fontId="7" fillId="0" borderId="119" xfId="9" applyFont="1" applyBorder="1" applyAlignment="1">
      <alignment vertical="center"/>
    </xf>
    <xf numFmtId="0" fontId="7" fillId="0" borderId="120" xfId="9" applyFont="1" applyBorder="1" applyAlignment="1">
      <alignment vertical="center"/>
    </xf>
    <xf numFmtId="0" fontId="7" fillId="0" borderId="114" xfId="9" applyBorder="1"/>
    <xf numFmtId="0" fontId="7" fillId="0" borderId="116" xfId="9" applyBorder="1"/>
    <xf numFmtId="0" fontId="7" fillId="0" borderId="115" xfId="9" applyBorder="1"/>
    <xf numFmtId="0" fontId="7" fillId="0" borderId="0" xfId="9" applyFont="1" applyBorder="1" applyAlignment="1">
      <alignment horizontal="center" vertical="center"/>
    </xf>
    <xf numFmtId="0" fontId="7" fillId="0" borderId="0" xfId="9" applyAlignment="1">
      <alignment horizontal="center" vertical="center"/>
    </xf>
    <xf numFmtId="0" fontId="0" fillId="0" borderId="107" xfId="9" applyFont="1" applyBorder="1" applyAlignment="1">
      <alignment vertical="center"/>
    </xf>
    <xf numFmtId="0" fontId="55" fillId="0" borderId="107" xfId="9" applyFont="1" applyBorder="1" applyAlignment="1">
      <alignment vertical="center"/>
    </xf>
    <xf numFmtId="0" fontId="55" fillId="0" borderId="52" xfId="9" applyFont="1" applyBorder="1" applyAlignment="1">
      <alignment vertical="center"/>
    </xf>
    <xf numFmtId="0" fontId="55" fillId="0" borderId="108" xfId="9" applyFont="1" applyBorder="1" applyAlignment="1">
      <alignment vertical="center"/>
    </xf>
    <xf numFmtId="0" fontId="0" fillId="0" borderId="105" xfId="9" applyFont="1" applyBorder="1" applyAlignment="1">
      <alignment vertical="center"/>
    </xf>
    <xf numFmtId="0" fontId="7" fillId="0" borderId="116" xfId="9" applyBorder="1" applyAlignment="1">
      <alignment horizontal="center"/>
    </xf>
    <xf numFmtId="0" fontId="7" fillId="0" borderId="116" xfId="9" applyBorder="1" applyAlignment="1">
      <alignment horizontal="centerContinuous"/>
    </xf>
    <xf numFmtId="0" fontId="55" fillId="0" borderId="0" xfId="9" applyFont="1" applyBorder="1" applyAlignment="1">
      <alignment horizontal="left"/>
    </xf>
    <xf numFmtId="0" fontId="0" fillId="0" borderId="0" xfId="9" applyFont="1" applyBorder="1" applyAlignment="1">
      <alignment vertical="center"/>
    </xf>
    <xf numFmtId="0" fontId="25" fillId="0" borderId="0" xfId="9" applyFont="1" applyBorder="1" applyAlignment="1">
      <alignment vertical="center"/>
    </xf>
    <xf numFmtId="0" fontId="0" fillId="0" borderId="0" xfId="9" quotePrefix="1" applyFont="1" applyBorder="1" applyAlignment="1">
      <alignment vertical="center"/>
    </xf>
    <xf numFmtId="0" fontId="7" fillId="0" borderId="0" xfId="9" applyFont="1" applyBorder="1" applyAlignment="1">
      <alignment horizontal="centerContinuous"/>
    </xf>
    <xf numFmtId="0" fontId="55" fillId="0" borderId="0" xfId="9" applyFont="1" applyBorder="1" applyAlignment="1">
      <alignment horizontal="centerContinuous" wrapText="1"/>
    </xf>
    <xf numFmtId="0" fontId="0" fillId="0" borderId="0" xfId="9" applyFont="1" applyFill="1" applyBorder="1" applyAlignment="1">
      <alignment vertical="center"/>
    </xf>
    <xf numFmtId="0" fontId="0" fillId="0" borderId="0" xfId="9" applyFont="1" applyAlignment="1">
      <alignment vertical="center"/>
    </xf>
    <xf numFmtId="0" fontId="55" fillId="0" borderId="0" xfId="9" applyFont="1" applyBorder="1"/>
    <xf numFmtId="0" fontId="7" fillId="6" borderId="110" xfId="10" applyFill="1" applyBorder="1"/>
    <xf numFmtId="0" fontId="7" fillId="6" borderId="112" xfId="10" applyFill="1" applyBorder="1"/>
    <xf numFmtId="0" fontId="7" fillId="6" borderId="111" xfId="10" applyFill="1" applyBorder="1"/>
    <xf numFmtId="0" fontId="7" fillId="0" borderId="16" xfId="10" applyBorder="1"/>
    <xf numFmtId="0" fontId="7" fillId="0" borderId="0" xfId="10" applyBorder="1"/>
    <xf numFmtId="0" fontId="7" fillId="0" borderId="0" xfId="10"/>
    <xf numFmtId="0" fontId="7" fillId="8" borderId="76" xfId="9" applyFill="1" applyBorder="1"/>
    <xf numFmtId="0" fontId="7" fillId="8" borderId="76" xfId="9" applyFont="1" applyFill="1" applyBorder="1"/>
    <xf numFmtId="0" fontId="7" fillId="8" borderId="76" xfId="10" applyFill="1" applyBorder="1"/>
    <xf numFmtId="0" fontId="7" fillId="6" borderId="114" xfId="9" applyFill="1" applyBorder="1"/>
    <xf numFmtId="0" fontId="7" fillId="6" borderId="116" xfId="9" applyFill="1" applyBorder="1"/>
    <xf numFmtId="0" fontId="7" fillId="6" borderId="114" xfId="9" applyFont="1" applyFill="1" applyBorder="1"/>
    <xf numFmtId="0" fontId="18" fillId="6" borderId="114" xfId="9" applyFont="1" applyFill="1" applyBorder="1"/>
    <xf numFmtId="0" fontId="0" fillId="0" borderId="76" xfId="9" applyFont="1" applyBorder="1" applyAlignment="1">
      <alignment horizontal="center"/>
    </xf>
    <xf numFmtId="0" fontId="7" fillId="0" borderId="76" xfId="10" applyBorder="1" applyAlignment="1">
      <alignment horizontal="center"/>
    </xf>
    <xf numFmtId="180" fontId="7" fillId="0" borderId="76" xfId="10" applyNumberFormat="1" applyFont="1" applyBorder="1" applyAlignment="1">
      <alignment horizontal="center"/>
    </xf>
    <xf numFmtId="0" fontId="7" fillId="6" borderId="107" xfId="10" applyFill="1" applyBorder="1"/>
    <xf numFmtId="0" fontId="7" fillId="6" borderId="52" xfId="10" applyFill="1" applyBorder="1"/>
    <xf numFmtId="0" fontId="7" fillId="6" borderId="108" xfId="10" applyFill="1" applyBorder="1"/>
    <xf numFmtId="180" fontId="7" fillId="0" borderId="0" xfId="10" applyNumberFormat="1"/>
    <xf numFmtId="0" fontId="7" fillId="0" borderId="37" xfId="0" applyFont="1" applyBorder="1" applyAlignment="1">
      <alignment horizontal="center" vertical="center"/>
    </xf>
    <xf numFmtId="0" fontId="16" fillId="0" borderId="52" xfId="0" applyFont="1" applyBorder="1" applyAlignment="1">
      <alignment horizontal="center" vertical="center"/>
    </xf>
    <xf numFmtId="0" fontId="7" fillId="16" borderId="37" xfId="0" applyFont="1" applyFill="1" applyBorder="1" applyAlignment="1">
      <alignment horizontal="center" vertical="center"/>
    </xf>
    <xf numFmtId="184" fontId="7" fillId="17" borderId="19" xfId="0" applyNumberFormat="1" applyFont="1" applyFill="1" applyBorder="1" applyAlignment="1">
      <alignment horizontal="center" vertical="center"/>
    </xf>
    <xf numFmtId="184" fontId="7" fillId="17" borderId="20" xfId="0" applyNumberFormat="1" applyFont="1" applyFill="1" applyBorder="1" applyAlignment="1">
      <alignment horizontal="center" vertical="center"/>
    </xf>
    <xf numFmtId="184" fontId="7" fillId="17" borderId="36" xfId="0" quotePrefix="1" applyNumberFormat="1" applyFont="1" applyFill="1" applyBorder="1" applyAlignment="1">
      <alignment horizontal="center" vertical="center" shrinkToFit="1"/>
    </xf>
    <xf numFmtId="181" fontId="7" fillId="0" borderId="36" xfId="0" quotePrefix="1" applyNumberFormat="1" applyFont="1" applyBorder="1" applyAlignment="1">
      <alignment horizontal="center" vertical="center" shrinkToFit="1"/>
    </xf>
    <xf numFmtId="184" fontId="7" fillId="0" borderId="21" xfId="0" applyNumberFormat="1" applyFont="1" applyBorder="1" applyAlignment="1">
      <alignment horizontal="center" vertical="center" shrinkToFit="1"/>
    </xf>
    <xf numFmtId="181" fontId="7" fillId="0" borderId="21" xfId="0" applyNumberFormat="1" applyFont="1" applyFill="1" applyBorder="1" applyAlignment="1">
      <alignment horizontal="center" vertical="center" shrinkToFit="1"/>
    </xf>
    <xf numFmtId="184" fontId="7" fillId="17" borderId="21" xfId="0" applyNumberFormat="1" applyFont="1" applyFill="1" applyBorder="1" applyAlignment="1">
      <alignment horizontal="center" vertical="center" shrinkToFit="1"/>
    </xf>
    <xf numFmtId="184" fontId="7" fillId="0" borderId="23" xfId="0" applyNumberFormat="1" applyFont="1" applyBorder="1" applyAlignment="1">
      <alignment horizontal="center" vertical="center" shrinkToFit="1"/>
    </xf>
    <xf numFmtId="184" fontId="7" fillId="0" borderId="20" xfId="0" applyNumberFormat="1" applyFont="1" applyBorder="1" applyAlignment="1">
      <alignment horizontal="center" vertical="center" shrinkToFit="1"/>
    </xf>
    <xf numFmtId="184" fontId="7" fillId="6" borderId="22" xfId="0" applyNumberFormat="1" applyFont="1" applyFill="1" applyBorder="1" applyAlignment="1">
      <alignment horizontal="center" vertical="center" shrinkToFit="1"/>
    </xf>
    <xf numFmtId="14" fontId="7" fillId="18" borderId="22" xfId="0" applyNumberFormat="1" applyFont="1" applyFill="1" applyBorder="1" applyAlignment="1">
      <alignment horizontal="center" vertical="center" shrinkToFit="1"/>
    </xf>
    <xf numFmtId="184" fontId="7" fillId="17" borderId="19" xfId="0" applyNumberFormat="1" applyFont="1" applyFill="1" applyBorder="1" applyAlignment="1">
      <alignment horizontal="center" vertical="center" shrinkToFit="1"/>
    </xf>
    <xf numFmtId="184" fontId="7" fillId="17" borderId="23" xfId="0" applyNumberFormat="1" applyFont="1" applyFill="1" applyBorder="1" applyAlignment="1">
      <alignment horizontal="center" vertical="center" shrinkToFit="1"/>
    </xf>
    <xf numFmtId="181" fontId="7" fillId="0" borderId="23" xfId="0" applyNumberFormat="1" applyFont="1" applyFill="1" applyBorder="1" applyAlignment="1">
      <alignment horizontal="center" vertical="center" shrinkToFit="1"/>
    </xf>
    <xf numFmtId="184" fontId="7" fillId="0" borderId="23" xfId="0" applyNumberFormat="1" applyFont="1" applyFill="1" applyBorder="1" applyAlignment="1">
      <alignment horizontal="center" vertical="center" shrinkToFit="1"/>
    </xf>
    <xf numFmtId="181" fontId="7" fillId="0" borderId="23" xfId="0" applyNumberFormat="1" applyFont="1" applyBorder="1" applyAlignment="1">
      <alignment horizontal="center" vertical="center" shrinkToFit="1"/>
    </xf>
    <xf numFmtId="184" fontId="7" fillId="0" borderId="61" xfId="0" applyNumberFormat="1" applyFont="1" applyBorder="1" applyAlignment="1">
      <alignment horizontal="center" vertical="center" shrinkToFit="1"/>
    </xf>
    <xf numFmtId="184" fontId="7" fillId="0" borderId="97" xfId="0" applyNumberFormat="1" applyFont="1" applyBorder="1" applyAlignment="1">
      <alignment horizontal="center" vertical="center" shrinkToFit="1"/>
    </xf>
    <xf numFmtId="181" fontId="7" fillId="0" borderId="61" xfId="0" applyNumberFormat="1" applyFont="1" applyBorder="1" applyAlignment="1">
      <alignment horizontal="center" vertical="center" shrinkToFit="1"/>
    </xf>
    <xf numFmtId="185" fontId="7" fillId="0" borderId="23" xfId="0" applyNumberFormat="1" applyFont="1" applyBorder="1" applyAlignment="1">
      <alignment horizontal="center" vertical="center" shrinkToFit="1"/>
    </xf>
    <xf numFmtId="184" fontId="7" fillId="19" borderId="22" xfId="0" applyNumberFormat="1" applyFont="1" applyFill="1" applyBorder="1" applyAlignment="1">
      <alignment horizontal="center" vertical="center" shrinkToFit="1"/>
    </xf>
    <xf numFmtId="184" fontId="7" fillId="0" borderId="19" xfId="0" applyNumberFormat="1" applyFont="1" applyBorder="1" applyAlignment="1">
      <alignment horizontal="center" vertical="center" shrinkToFit="1"/>
    </xf>
    <xf numFmtId="184" fontId="7" fillId="20" borderId="75" xfId="0" applyNumberFormat="1" applyFont="1" applyFill="1" applyBorder="1" applyAlignment="1">
      <alignment horizontal="center" vertical="center" shrinkToFit="1"/>
    </xf>
    <xf numFmtId="184" fontId="7" fillId="17" borderId="52" xfId="0" applyNumberFormat="1" applyFont="1" applyFill="1" applyBorder="1" applyAlignment="1">
      <alignment horizontal="center" vertical="center" shrinkToFit="1"/>
    </xf>
    <xf numFmtId="184" fontId="7" fillId="17" borderId="76" xfId="0" applyNumberFormat="1" applyFont="1" applyFill="1" applyBorder="1" applyAlignment="1">
      <alignment horizontal="center" vertical="center" shrinkToFit="1"/>
    </xf>
    <xf numFmtId="184" fontId="7" fillId="17" borderId="45" xfId="0" applyNumberFormat="1" applyFont="1" applyFill="1" applyBorder="1" applyAlignment="1">
      <alignment horizontal="center" vertical="center" shrinkToFit="1"/>
    </xf>
    <xf numFmtId="184" fontId="7" fillId="21" borderId="75" xfId="0" applyNumberFormat="1" applyFont="1" applyFill="1" applyBorder="1" applyAlignment="1">
      <alignment horizontal="center" vertical="center" shrinkToFit="1"/>
    </xf>
    <xf numFmtId="184" fontId="7" fillId="0" borderId="76" xfId="0" applyNumberFormat="1" applyFont="1" applyBorder="1" applyAlignment="1">
      <alignment horizontal="center" vertical="center" shrinkToFit="1"/>
    </xf>
    <xf numFmtId="184" fontId="7" fillId="0" borderId="45" xfId="0" applyNumberFormat="1" applyFont="1" applyBorder="1" applyAlignment="1">
      <alignment horizontal="center" vertical="center" shrinkToFit="1"/>
    </xf>
    <xf numFmtId="184" fontId="7" fillId="17" borderId="75" xfId="0" applyNumberFormat="1" applyFont="1" applyFill="1" applyBorder="1" applyAlignment="1">
      <alignment horizontal="center" vertical="center" shrinkToFit="1"/>
    </xf>
    <xf numFmtId="184" fontId="7" fillId="0" borderId="22" xfId="0" applyNumberFormat="1" applyFont="1" applyBorder="1" applyAlignment="1">
      <alignment horizontal="center" vertical="center" shrinkToFit="1"/>
    </xf>
    <xf numFmtId="184" fontId="18" fillId="0" borderId="19" xfId="0" applyNumberFormat="1" applyFont="1" applyBorder="1" applyAlignment="1">
      <alignment horizontal="center"/>
    </xf>
    <xf numFmtId="184" fontId="18" fillId="0" borderId="21" xfId="0" applyNumberFormat="1" applyFont="1" applyBorder="1" applyAlignment="1">
      <alignment horizontal="center"/>
    </xf>
    <xf numFmtId="184" fontId="18" fillId="0" borderId="97" xfId="0" applyNumberFormat="1" applyFont="1" applyBorder="1" applyAlignment="1">
      <alignment horizontal="center"/>
    </xf>
    <xf numFmtId="184" fontId="18" fillId="0" borderId="61" xfId="0" applyNumberFormat="1" applyFont="1" applyBorder="1" applyAlignment="1">
      <alignment horizontal="center"/>
    </xf>
    <xf numFmtId="184" fontId="18" fillId="0" borderId="20" xfId="0" applyNumberFormat="1" applyFont="1" applyBorder="1" applyAlignment="1">
      <alignment horizontal="center"/>
    </xf>
    <xf numFmtId="0" fontId="7" fillId="0" borderId="34" xfId="0" applyFont="1" applyBorder="1" applyAlignment="1">
      <alignment horizontal="center"/>
    </xf>
    <xf numFmtId="184" fontId="7" fillId="15" borderId="23" xfId="0" applyNumberFormat="1" applyFont="1" applyFill="1" applyBorder="1" applyAlignment="1">
      <alignment horizontal="center" vertical="center" shrinkToFit="1"/>
    </xf>
    <xf numFmtId="0" fontId="7" fillId="22" borderId="37" xfId="0" applyFont="1" applyFill="1" applyBorder="1" applyAlignment="1">
      <alignment horizontal="center" vertical="center"/>
    </xf>
    <xf numFmtId="0" fontId="21" fillId="0" borderId="22" xfId="0" applyFont="1" applyBorder="1" applyAlignment="1">
      <alignment horizontal="center" vertical="center"/>
    </xf>
    <xf numFmtId="0" fontId="16" fillId="23" borderId="52" xfId="0" applyFont="1" applyFill="1" applyBorder="1" applyAlignment="1">
      <alignment horizontal="center" vertical="center"/>
    </xf>
    <xf numFmtId="181" fontId="7" fillId="24" borderId="23" xfId="0" applyNumberFormat="1" applyFont="1" applyFill="1" applyBorder="1" applyAlignment="1">
      <alignment horizontal="center" vertical="center" shrinkToFit="1"/>
    </xf>
    <xf numFmtId="0" fontId="16" fillId="25" borderId="52" xfId="0" applyFont="1" applyFill="1" applyBorder="1" applyAlignment="1">
      <alignment horizontal="center" vertical="center"/>
    </xf>
    <xf numFmtId="0" fontId="21" fillId="25" borderId="22" xfId="0" applyFont="1" applyFill="1" applyBorder="1" applyAlignment="1">
      <alignment horizontal="center" vertical="center"/>
    </xf>
    <xf numFmtId="0" fontId="56" fillId="26" borderId="52" xfId="0" applyFont="1" applyFill="1" applyBorder="1" applyAlignment="1">
      <alignment horizontal="center" vertical="center"/>
    </xf>
    <xf numFmtId="0" fontId="16" fillId="27" borderId="52" xfId="0" applyFont="1" applyFill="1" applyBorder="1" applyAlignment="1">
      <alignment horizontal="center" vertical="center"/>
    </xf>
    <xf numFmtId="0" fontId="56" fillId="28" borderId="52" xfId="0" applyFont="1" applyFill="1" applyBorder="1" applyAlignment="1">
      <alignment horizontal="center" vertical="center"/>
    </xf>
    <xf numFmtId="0" fontId="56" fillId="29" borderId="52" xfId="0" applyFont="1" applyFill="1" applyBorder="1" applyAlignment="1">
      <alignment horizontal="center" vertical="center"/>
    </xf>
    <xf numFmtId="0" fontId="16" fillId="30" borderId="52" xfId="0" applyFont="1" applyFill="1" applyBorder="1" applyAlignment="1">
      <alignment horizontal="center" vertical="center"/>
    </xf>
    <xf numFmtId="0" fontId="16" fillId="23" borderId="22" xfId="0" applyFont="1" applyFill="1" applyBorder="1" applyAlignment="1">
      <alignment horizontal="center" vertical="center"/>
    </xf>
    <xf numFmtId="184" fontId="7" fillId="0" borderId="19" xfId="0" applyNumberFormat="1" applyFont="1" applyFill="1" applyBorder="1" applyAlignment="1">
      <alignment horizontal="center" vertical="center" shrinkToFit="1"/>
    </xf>
    <xf numFmtId="184" fontId="7" fillId="0" borderId="97" xfId="0" applyNumberFormat="1" applyFont="1" applyFill="1" applyBorder="1" applyAlignment="1">
      <alignment horizontal="center" vertical="center" shrinkToFit="1"/>
    </xf>
    <xf numFmtId="184" fontId="7" fillId="0" borderId="61" xfId="0" applyNumberFormat="1" applyFont="1" applyFill="1" applyBorder="1" applyAlignment="1">
      <alignment horizontal="center" vertical="center" shrinkToFit="1"/>
    </xf>
    <xf numFmtId="184" fontId="7" fillId="0" borderId="20" xfId="0" applyNumberFormat="1" applyFont="1" applyFill="1" applyBorder="1" applyAlignment="1">
      <alignment horizontal="center" vertical="center" shrinkToFit="1"/>
    </xf>
    <xf numFmtId="0" fontId="7" fillId="0" borderId="0" xfId="0" applyFont="1" applyFill="1" applyAlignment="1">
      <alignment horizontal="center"/>
    </xf>
    <xf numFmtId="184" fontId="18" fillId="0" borderId="61" xfId="0" applyNumberFormat="1" applyFont="1" applyFill="1" applyBorder="1" applyAlignment="1">
      <alignment horizontal="center"/>
    </xf>
    <xf numFmtId="184" fontId="18" fillId="0" borderId="20" xfId="0" applyNumberFormat="1" applyFont="1" applyFill="1" applyBorder="1" applyAlignment="1">
      <alignment horizontal="center"/>
    </xf>
    <xf numFmtId="0" fontId="7" fillId="10" borderId="68" xfId="0" applyFont="1" applyFill="1" applyBorder="1" applyAlignment="1">
      <alignment horizontal="centerContinuous" vertical="center"/>
    </xf>
    <xf numFmtId="0" fontId="8" fillId="10" borderId="68" xfId="0" quotePrefix="1" applyFont="1" applyFill="1" applyBorder="1" applyAlignment="1">
      <alignment horizontal="centerContinuous" vertical="center"/>
    </xf>
    <xf numFmtId="0" fontId="7" fillId="10" borderId="0" xfId="0" applyFont="1" applyFill="1" applyAlignment="1">
      <alignment horizontal="center" vertical="center"/>
    </xf>
    <xf numFmtId="0" fontId="16" fillId="31" borderId="101" xfId="0" applyFont="1" applyFill="1" applyBorder="1" applyAlignment="1">
      <alignment horizontal="center" vertical="center" wrapText="1"/>
    </xf>
    <xf numFmtId="0" fontId="16" fillId="31" borderId="96" xfId="0" applyFont="1" applyFill="1" applyBorder="1" applyAlignment="1">
      <alignment horizontal="center" vertical="center" wrapText="1"/>
    </xf>
    <xf numFmtId="0" fontId="14" fillId="31" borderId="0" xfId="0" applyFont="1" applyFill="1" applyAlignment="1">
      <alignment vertical="center"/>
    </xf>
    <xf numFmtId="0" fontId="29" fillId="0" borderId="100" xfId="0" applyFont="1" applyBorder="1" applyAlignment="1">
      <alignment horizontal="center" vertical="center" wrapText="1"/>
    </xf>
    <xf numFmtId="0" fontId="29" fillId="0" borderId="24" xfId="0" applyFont="1" applyBorder="1" applyAlignment="1">
      <alignment horizontal="center" vertical="center" wrapText="1"/>
    </xf>
    <xf numFmtId="0" fontId="29" fillId="31" borderId="100" xfId="0" applyFont="1" applyFill="1" applyBorder="1" applyAlignment="1">
      <alignment horizontal="center" vertical="center" wrapText="1"/>
    </xf>
    <xf numFmtId="0" fontId="29" fillId="31" borderId="24" xfId="0" applyFont="1" applyFill="1" applyBorder="1" applyAlignment="1">
      <alignment horizontal="center" vertical="center" wrapText="1"/>
    </xf>
    <xf numFmtId="0" fontId="16" fillId="0" borderId="43" xfId="1" applyFont="1" applyBorder="1" applyAlignment="1">
      <alignment horizontal="center" vertical="center"/>
    </xf>
    <xf numFmtId="0" fontId="16" fillId="0" borderId="62" xfId="1" applyFont="1" applyBorder="1" applyAlignment="1">
      <alignment horizontal="center" vertical="center"/>
    </xf>
    <xf numFmtId="0" fontId="16" fillId="0" borderId="41" xfId="2" applyFont="1" applyBorder="1" applyAlignment="1">
      <alignment horizontal="center" vertical="center"/>
    </xf>
    <xf numFmtId="0" fontId="16" fillId="0" borderId="55" xfId="2" applyFont="1" applyBorder="1" applyAlignment="1">
      <alignment horizontal="center" vertical="center"/>
    </xf>
    <xf numFmtId="0" fontId="20" fillId="0" borderId="66" xfId="1" applyFont="1" applyBorder="1" applyAlignment="1">
      <alignment horizontal="center" vertical="center"/>
    </xf>
    <xf numFmtId="0" fontId="20" fillId="0" borderId="67" xfId="1" applyFont="1" applyBorder="1" applyAlignment="1">
      <alignment horizontal="center" vertical="center"/>
    </xf>
    <xf numFmtId="0" fontId="20" fillId="0" borderId="69" xfId="1" quotePrefix="1" applyFont="1" applyBorder="1" applyAlignment="1">
      <alignment horizontal="center" vertical="center"/>
    </xf>
    <xf numFmtId="0" fontId="20" fillId="0" borderId="57" xfId="1" quotePrefix="1" applyFont="1" applyBorder="1" applyAlignment="1">
      <alignment horizontal="center" vertical="center"/>
    </xf>
    <xf numFmtId="0" fontId="2" fillId="0" borderId="41" xfId="0" applyFont="1" applyBorder="1" applyAlignment="1">
      <alignment horizontal="center" vertical="center"/>
    </xf>
    <xf numFmtId="0" fontId="2" fillId="0" borderId="55" xfId="0" applyFont="1" applyBorder="1" applyAlignment="1">
      <alignment horizontal="center" vertical="center"/>
    </xf>
    <xf numFmtId="0" fontId="25" fillId="0" borderId="5" xfId="1" applyFont="1" applyBorder="1" applyAlignment="1">
      <alignment horizontal="center" vertical="center" wrapText="1"/>
    </xf>
    <xf numFmtId="0" fontId="25" fillId="0" borderId="2" xfId="1" applyFont="1" applyBorder="1" applyAlignment="1">
      <alignment horizontal="center" vertical="center"/>
    </xf>
    <xf numFmtId="0" fontId="37" fillId="0" borderId="5" xfId="0" applyFont="1" applyBorder="1" applyAlignment="1">
      <alignment horizontal="center" vertical="center" shrinkToFit="1"/>
    </xf>
    <xf numFmtId="0" fontId="37" fillId="0" borderId="99" xfId="0" applyFont="1" applyBorder="1" applyAlignment="1">
      <alignment horizontal="center" vertical="center" shrinkToFit="1"/>
    </xf>
    <xf numFmtId="0" fontId="7" fillId="0" borderId="43" xfId="0" applyFont="1" applyBorder="1" applyAlignment="1">
      <alignment horizontal="center" vertical="center" shrinkToFit="1"/>
    </xf>
    <xf numFmtId="0" fontId="7" fillId="0" borderId="41" xfId="0" applyFont="1" applyBorder="1" applyAlignment="1">
      <alignment horizontal="center" vertical="center" shrinkToFit="1"/>
    </xf>
    <xf numFmtId="0" fontId="31" fillId="0" borderId="89" xfId="0" applyFont="1" applyBorder="1" applyAlignment="1">
      <alignment horizontal="center" vertical="center"/>
    </xf>
    <xf numFmtId="0" fontId="31" fillId="0" borderId="90" xfId="0" applyFont="1" applyBorder="1" applyAlignment="1">
      <alignment horizontal="center" vertical="center"/>
    </xf>
    <xf numFmtId="0" fontId="31" fillId="0" borderId="91" xfId="0" applyFont="1" applyBorder="1" applyAlignment="1">
      <alignment horizontal="center" vertical="center"/>
    </xf>
    <xf numFmtId="0" fontId="45" fillId="9" borderId="105" xfId="5" applyFont="1" applyFill="1" applyBorder="1" applyAlignment="1">
      <alignment horizontal="center" vertical="center"/>
    </xf>
    <xf numFmtId="0" fontId="45" fillId="9" borderId="106" xfId="5" applyFont="1" applyFill="1" applyBorder="1" applyAlignment="1">
      <alignment horizontal="center" vertical="center"/>
    </xf>
    <xf numFmtId="0" fontId="48" fillId="9" borderId="76" xfId="5" applyFont="1" applyFill="1" applyBorder="1" applyAlignment="1">
      <alignment horizontal="center" vertical="center"/>
    </xf>
    <xf numFmtId="0" fontId="42" fillId="9" borderId="76" xfId="5" applyFont="1" applyFill="1" applyBorder="1" applyAlignment="1">
      <alignment horizontal="center" vertical="center"/>
    </xf>
    <xf numFmtId="0" fontId="48" fillId="9" borderId="109" xfId="5" applyFont="1" applyFill="1" applyBorder="1" applyAlignment="1">
      <alignment horizontal="center" vertical="center"/>
    </xf>
    <xf numFmtId="0" fontId="48" fillId="9" borderId="6" xfId="5" applyFont="1" applyFill="1" applyBorder="1" applyAlignment="1">
      <alignment horizontal="center" vertical="center"/>
    </xf>
    <xf numFmtId="0" fontId="48" fillId="9" borderId="101" xfId="5" applyFont="1" applyFill="1" applyBorder="1" applyAlignment="1">
      <alignment horizontal="center" vertical="center"/>
    </xf>
    <xf numFmtId="0" fontId="7" fillId="0" borderId="107" xfId="10" applyBorder="1" applyAlignment="1">
      <alignment horizontal="center"/>
    </xf>
    <xf numFmtId="0" fontId="7" fillId="0" borderId="52" xfId="10" applyBorder="1" applyAlignment="1">
      <alignment horizontal="center"/>
    </xf>
    <xf numFmtId="0" fontId="7" fillId="0" borderId="108" xfId="10" applyBorder="1" applyAlignment="1">
      <alignment horizontal="center"/>
    </xf>
    <xf numFmtId="183" fontId="7" fillId="0" borderId="107" xfId="10" applyNumberFormat="1" applyBorder="1" applyAlignment="1">
      <alignment horizontal="center"/>
    </xf>
    <xf numFmtId="183" fontId="7" fillId="0" borderId="52" xfId="10" applyNumberFormat="1" applyBorder="1" applyAlignment="1">
      <alignment horizontal="center"/>
    </xf>
    <xf numFmtId="183" fontId="7" fillId="0" borderId="108" xfId="10" applyNumberFormat="1" applyBorder="1" applyAlignment="1">
      <alignment horizontal="center"/>
    </xf>
    <xf numFmtId="0" fontId="7" fillId="0" borderId="122" xfId="10" applyBorder="1" applyAlignment="1">
      <alignment horizontal="center"/>
    </xf>
    <xf numFmtId="0" fontId="7" fillId="0" borderId="123" xfId="10" applyBorder="1" applyAlignment="1">
      <alignment horizontal="center"/>
    </xf>
    <xf numFmtId="0" fontId="7" fillId="0" borderId="124" xfId="10" applyBorder="1" applyAlignment="1">
      <alignment horizontal="center"/>
    </xf>
    <xf numFmtId="180" fontId="7" fillId="0" borderId="121" xfId="9" quotePrefix="1" applyNumberFormat="1" applyFont="1" applyBorder="1" applyAlignment="1">
      <alignment horizontal="center" vertical="center"/>
    </xf>
    <xf numFmtId="180" fontId="7" fillId="0" borderId="119" xfId="9" quotePrefix="1" applyNumberFormat="1" applyFont="1" applyBorder="1" applyAlignment="1">
      <alignment horizontal="center" vertical="center"/>
    </xf>
    <xf numFmtId="180" fontId="7" fillId="0" borderId="106" xfId="9" quotePrefix="1" applyNumberFormat="1" applyFont="1" applyBorder="1" applyAlignment="1">
      <alignment horizontal="center" vertical="center"/>
    </xf>
    <xf numFmtId="2" fontId="7" fillId="0" borderId="121" xfId="9" quotePrefix="1" applyNumberFormat="1" applyFont="1" applyBorder="1" applyAlignment="1">
      <alignment horizontal="center" vertical="center"/>
    </xf>
    <xf numFmtId="2" fontId="7" fillId="0" borderId="119" xfId="9" quotePrefix="1" applyNumberFormat="1" applyFont="1" applyBorder="1" applyAlignment="1">
      <alignment horizontal="center" vertical="center"/>
    </xf>
    <xf numFmtId="2" fontId="7" fillId="0" borderId="106" xfId="9" quotePrefix="1" applyNumberFormat="1" applyFont="1" applyBorder="1" applyAlignment="1">
      <alignment horizontal="center" vertical="center"/>
    </xf>
    <xf numFmtId="180" fontId="7" fillId="0" borderId="107" xfId="9" quotePrefix="1" applyNumberFormat="1" applyFont="1" applyFill="1" applyBorder="1" applyAlignment="1" applyProtection="1">
      <alignment horizontal="center" vertical="center"/>
      <protection locked="0"/>
    </xf>
    <xf numFmtId="180" fontId="7" fillId="0" borderId="52" xfId="9" quotePrefix="1" applyNumberFormat="1" applyFont="1" applyFill="1" applyBorder="1" applyAlignment="1" applyProtection="1">
      <alignment horizontal="center" vertical="center"/>
      <protection locked="0"/>
    </xf>
    <xf numFmtId="180" fontId="7" fillId="0" borderId="108" xfId="9" quotePrefix="1" applyNumberFormat="1" applyFont="1" applyFill="1" applyBorder="1" applyAlignment="1" applyProtection="1">
      <alignment horizontal="center" vertical="center"/>
      <protection locked="0"/>
    </xf>
    <xf numFmtId="2" fontId="7" fillId="0" borderId="26" xfId="9" quotePrefix="1" applyNumberFormat="1" applyFont="1" applyBorder="1" applyAlignment="1">
      <alignment horizontal="center" vertical="center"/>
    </xf>
    <xf numFmtId="2" fontId="7" fillId="0" borderId="32" xfId="9" quotePrefix="1" applyNumberFormat="1" applyFont="1" applyBorder="1" applyAlignment="1">
      <alignment horizontal="center" vertical="center"/>
    </xf>
    <xf numFmtId="2" fontId="7" fillId="0" borderId="65" xfId="9" quotePrefix="1" applyNumberFormat="1" applyFont="1" applyBorder="1" applyAlignment="1">
      <alignment horizontal="center" vertical="center"/>
    </xf>
    <xf numFmtId="0" fontId="16" fillId="15" borderId="107" xfId="9" applyFont="1" applyFill="1" applyBorder="1" applyAlignment="1">
      <alignment horizontal="center" vertical="center"/>
    </xf>
    <xf numFmtId="0" fontId="16" fillId="15" borderId="52" xfId="9" applyFont="1" applyFill="1" applyBorder="1" applyAlignment="1">
      <alignment horizontal="center" vertical="center"/>
    </xf>
    <xf numFmtId="0" fontId="16" fillId="15" borderId="108" xfId="9" applyFont="1" applyFill="1" applyBorder="1" applyAlignment="1">
      <alignment horizontal="center" vertical="center"/>
    </xf>
    <xf numFmtId="2" fontId="7" fillId="0" borderId="107" xfId="9" quotePrefix="1" applyNumberFormat="1" applyFont="1" applyBorder="1" applyAlignment="1">
      <alignment horizontal="center" vertical="center"/>
    </xf>
    <xf numFmtId="2" fontId="7" fillId="0" borderId="52" xfId="9" quotePrefix="1" applyNumberFormat="1" applyFont="1" applyBorder="1" applyAlignment="1">
      <alignment horizontal="center" vertical="center"/>
    </xf>
    <xf numFmtId="2" fontId="7" fillId="0" borderId="108" xfId="9" quotePrefix="1" applyNumberFormat="1" applyFont="1" applyBorder="1" applyAlignment="1">
      <alignment horizontal="center" vertical="center"/>
    </xf>
    <xf numFmtId="0" fontId="7" fillId="0" borderId="121" xfId="9" quotePrefix="1" applyNumberFormat="1" applyFont="1" applyBorder="1" applyAlignment="1">
      <alignment horizontal="center" vertical="center"/>
    </xf>
    <xf numFmtId="0" fontId="21" fillId="15" borderId="107" xfId="9" applyFont="1" applyFill="1" applyBorder="1" applyAlignment="1">
      <alignment horizontal="center" vertical="center"/>
    </xf>
    <xf numFmtId="0" fontId="21" fillId="15" borderId="52" xfId="9" applyFont="1" applyFill="1" applyBorder="1" applyAlignment="1">
      <alignment horizontal="center" vertical="center"/>
    </xf>
    <xf numFmtId="0" fontId="21" fillId="15" borderId="108" xfId="9" applyFont="1" applyFill="1" applyBorder="1" applyAlignment="1">
      <alignment horizontal="center" vertical="center"/>
    </xf>
    <xf numFmtId="0" fontId="7" fillId="0" borderId="107" xfId="9" applyBorder="1" applyAlignment="1">
      <alignment vertical="center"/>
    </xf>
    <xf numFmtId="0" fontId="7" fillId="0" borderId="52" xfId="9" applyBorder="1" applyAlignment="1">
      <alignment vertical="center"/>
    </xf>
    <xf numFmtId="0" fontId="0" fillId="0" borderId="107" xfId="9" applyFont="1" applyBorder="1" applyAlignment="1" applyProtection="1">
      <alignment horizontal="center" vertical="center"/>
      <protection locked="0"/>
    </xf>
    <xf numFmtId="0" fontId="7" fillId="0" borderId="52" xfId="9" applyBorder="1" applyAlignment="1" applyProtection="1">
      <alignment horizontal="center" vertical="center"/>
      <protection locked="0"/>
    </xf>
    <xf numFmtId="0" fontId="7" fillId="0" borderId="108" xfId="9" applyBorder="1" applyAlignment="1" applyProtection="1">
      <alignment horizontal="center" vertical="center"/>
      <protection locked="0"/>
    </xf>
    <xf numFmtId="14" fontId="7" fillId="0" borderId="107" xfId="9" applyNumberFormat="1" applyBorder="1" applyAlignment="1" applyProtection="1">
      <alignment horizontal="center" vertical="center"/>
      <protection locked="0"/>
    </xf>
    <xf numFmtId="0" fontId="7" fillId="0" borderId="107" xfId="9" applyFont="1" applyBorder="1" applyAlignment="1" applyProtection="1">
      <alignment horizontal="center" vertical="center"/>
      <protection locked="0"/>
    </xf>
    <xf numFmtId="0" fontId="7" fillId="0" borderId="119" xfId="9" quotePrefix="1" applyFont="1" applyBorder="1" applyAlignment="1">
      <alignment horizontal="center" vertical="center"/>
    </xf>
    <xf numFmtId="0" fontId="7" fillId="0" borderId="106" xfId="9" quotePrefix="1" applyFont="1" applyBorder="1" applyAlignment="1">
      <alignment horizontal="center" vertical="center"/>
    </xf>
  </cellXfs>
  <cellStyles count="11">
    <cellStyle name="Normal" xfId="0" builtinId="0"/>
    <cellStyle name="パーセント 2 2" xfId="8" xr:uid="{00000000-0005-0000-0000-000000000000}"/>
    <cellStyle name="パーセント 5" xfId="7" xr:uid="{00000000-0005-0000-0000-000001000000}"/>
    <cellStyle name="通貨_Sheet1" xfId="4" xr:uid="{00000000-0005-0000-0000-000002000000}"/>
    <cellStyle name="標準 2" xfId="10" xr:uid="{00000000-0005-0000-0000-000004000000}"/>
    <cellStyle name="標準 2 2" xfId="6" xr:uid="{00000000-0005-0000-0000-000005000000}"/>
    <cellStyle name="標準 36" xfId="5" xr:uid="{00000000-0005-0000-0000-000006000000}"/>
    <cellStyle name="標準_062" xfId="9" xr:uid="{00000000-0005-0000-0000-000007000000}"/>
    <cellStyle name="標準_①HTL1501マクロ_V1" xfId="2" xr:uid="{00000000-0005-0000-0000-000008000000}"/>
    <cellStyle name="標準_94K原紙ver11" xfId="3" xr:uid="{00000000-0005-0000-0000-000009000000}"/>
    <cellStyle name="標準_Sheet1" xfId="1" xr:uid="{00000000-0005-0000-0000-00000A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37784224340378"/>
          <c:y val="5.3333333333333337E-2"/>
          <c:w val="0.70048841720871846"/>
          <c:h val="0.78226915319795554"/>
        </c:manualLayout>
      </c:layout>
      <c:scatterChart>
        <c:scatterStyle val="lineMarker"/>
        <c:varyColors val="0"/>
        <c:ser>
          <c:idx val="0"/>
          <c:order val="0"/>
          <c:tx>
            <c:strRef>
              <c:f>BI!$AK$5</c:f>
              <c:strCache>
                <c:ptCount val="1"/>
                <c:pt idx="0">
                  <c:v>99.9</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BI!$AL$5:$AM$5</c:f>
              <c:numCache>
                <c:formatCode>General</c:formatCode>
                <c:ptCount val="2"/>
                <c:pt idx="0">
                  <c:v>3.0902323061678465</c:v>
                </c:pt>
                <c:pt idx="1">
                  <c:v>3.0902323061678465</c:v>
                </c:pt>
              </c:numCache>
            </c:numRef>
          </c:yVal>
          <c:smooth val="0"/>
          <c:extLst>
            <c:ext xmlns:c16="http://schemas.microsoft.com/office/drawing/2014/chart" uri="{C3380CC4-5D6E-409C-BE32-E72D297353CC}">
              <c16:uniqueId val="{00000000-37EF-4385-817A-3B4708A5ACE2}"/>
            </c:ext>
          </c:extLst>
        </c:ser>
        <c:ser>
          <c:idx val="1"/>
          <c:order val="1"/>
          <c:tx>
            <c:strRef>
              <c:f>BI!$AK$6</c:f>
              <c:strCache>
                <c:ptCount val="1"/>
                <c:pt idx="0">
                  <c:v>99</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BI!$AL$6:$AM$6</c:f>
              <c:numCache>
                <c:formatCode>General</c:formatCode>
                <c:ptCount val="2"/>
                <c:pt idx="0">
                  <c:v>2.3263478740408408</c:v>
                </c:pt>
                <c:pt idx="1">
                  <c:v>2.3263478740408408</c:v>
                </c:pt>
              </c:numCache>
            </c:numRef>
          </c:yVal>
          <c:smooth val="0"/>
          <c:extLst>
            <c:ext xmlns:c16="http://schemas.microsoft.com/office/drawing/2014/chart" uri="{C3380CC4-5D6E-409C-BE32-E72D297353CC}">
              <c16:uniqueId val="{00000001-37EF-4385-817A-3B4708A5ACE2}"/>
            </c:ext>
          </c:extLst>
        </c:ser>
        <c:ser>
          <c:idx val="2"/>
          <c:order val="2"/>
          <c:tx>
            <c:strRef>
              <c:f>BI!$AK$7</c:f>
              <c:strCache>
                <c:ptCount val="1"/>
                <c:pt idx="0">
                  <c:v>95</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BI!$AL$7:$AM$7</c:f>
              <c:numCache>
                <c:formatCode>General</c:formatCode>
                <c:ptCount val="2"/>
                <c:pt idx="0">
                  <c:v>1.6448536269514715</c:v>
                </c:pt>
                <c:pt idx="1">
                  <c:v>1.6448536269514715</c:v>
                </c:pt>
              </c:numCache>
            </c:numRef>
          </c:yVal>
          <c:smooth val="0"/>
          <c:extLst>
            <c:ext xmlns:c16="http://schemas.microsoft.com/office/drawing/2014/chart" uri="{C3380CC4-5D6E-409C-BE32-E72D297353CC}">
              <c16:uniqueId val="{00000002-37EF-4385-817A-3B4708A5ACE2}"/>
            </c:ext>
          </c:extLst>
        </c:ser>
        <c:ser>
          <c:idx val="3"/>
          <c:order val="3"/>
          <c:tx>
            <c:strRef>
              <c:f>BI!$AK$8</c:f>
              <c:strCache>
                <c:ptCount val="1"/>
                <c:pt idx="0">
                  <c:v>90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BI!$AL$8:$AM$8</c:f>
              <c:numCache>
                <c:formatCode>General</c:formatCode>
                <c:ptCount val="2"/>
                <c:pt idx="0">
                  <c:v>1.2815515655446006</c:v>
                </c:pt>
                <c:pt idx="1">
                  <c:v>1.2815515655446006</c:v>
                </c:pt>
              </c:numCache>
            </c:numRef>
          </c:yVal>
          <c:smooth val="0"/>
          <c:extLst>
            <c:ext xmlns:c16="http://schemas.microsoft.com/office/drawing/2014/chart" uri="{C3380CC4-5D6E-409C-BE32-E72D297353CC}">
              <c16:uniqueId val="{00000003-37EF-4385-817A-3B4708A5ACE2}"/>
            </c:ext>
          </c:extLst>
        </c:ser>
        <c:ser>
          <c:idx val="4"/>
          <c:order val="4"/>
          <c:tx>
            <c:strRef>
              <c:f>BI!$AK$9</c:f>
              <c:strCache>
                <c:ptCount val="1"/>
                <c:pt idx="0">
                  <c:v>80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BI!$AL$9:$AM$9</c:f>
              <c:numCache>
                <c:formatCode>General</c:formatCode>
                <c:ptCount val="2"/>
                <c:pt idx="0">
                  <c:v>0.84162123357291474</c:v>
                </c:pt>
                <c:pt idx="1">
                  <c:v>0.84162123357291474</c:v>
                </c:pt>
              </c:numCache>
            </c:numRef>
          </c:yVal>
          <c:smooth val="0"/>
          <c:extLst>
            <c:ext xmlns:c16="http://schemas.microsoft.com/office/drawing/2014/chart" uri="{C3380CC4-5D6E-409C-BE32-E72D297353CC}">
              <c16:uniqueId val="{00000004-37EF-4385-817A-3B4708A5ACE2}"/>
            </c:ext>
          </c:extLst>
        </c:ser>
        <c:ser>
          <c:idx val="5"/>
          <c:order val="5"/>
          <c:tx>
            <c:strRef>
              <c:f>BI!$AK$10</c:f>
              <c:strCache>
                <c:ptCount val="1"/>
                <c:pt idx="0">
                  <c:v>70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BI!$AL$10:$AM$10</c:f>
              <c:numCache>
                <c:formatCode>General</c:formatCode>
                <c:ptCount val="2"/>
                <c:pt idx="0">
                  <c:v>0.52440051270804078</c:v>
                </c:pt>
                <c:pt idx="1">
                  <c:v>0.52440051270804078</c:v>
                </c:pt>
              </c:numCache>
            </c:numRef>
          </c:yVal>
          <c:smooth val="0"/>
          <c:extLst>
            <c:ext xmlns:c16="http://schemas.microsoft.com/office/drawing/2014/chart" uri="{C3380CC4-5D6E-409C-BE32-E72D297353CC}">
              <c16:uniqueId val="{00000005-37EF-4385-817A-3B4708A5ACE2}"/>
            </c:ext>
          </c:extLst>
        </c:ser>
        <c:ser>
          <c:idx val="6"/>
          <c:order val="6"/>
          <c:tx>
            <c:strRef>
              <c:f>BI!$AK$11</c:f>
              <c:strCache>
                <c:ptCount val="1"/>
                <c:pt idx="0">
                  <c:v>50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BI!$AL$11:$AM$11</c:f>
              <c:numCache>
                <c:formatCode>General</c:formatCode>
                <c:ptCount val="2"/>
                <c:pt idx="0">
                  <c:v>0</c:v>
                </c:pt>
                <c:pt idx="1">
                  <c:v>0</c:v>
                </c:pt>
              </c:numCache>
            </c:numRef>
          </c:yVal>
          <c:smooth val="0"/>
          <c:extLst>
            <c:ext xmlns:c16="http://schemas.microsoft.com/office/drawing/2014/chart" uri="{C3380CC4-5D6E-409C-BE32-E72D297353CC}">
              <c16:uniqueId val="{00000006-37EF-4385-817A-3B4708A5ACE2}"/>
            </c:ext>
          </c:extLst>
        </c:ser>
        <c:ser>
          <c:idx val="7"/>
          <c:order val="7"/>
          <c:tx>
            <c:strRef>
              <c:f>BI!$AK$12</c:f>
              <c:strCache>
                <c:ptCount val="1"/>
                <c:pt idx="0">
                  <c:v>30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BI!$AL$12:$AM$12</c:f>
              <c:numCache>
                <c:formatCode>General</c:formatCode>
                <c:ptCount val="2"/>
                <c:pt idx="0">
                  <c:v>-0.52440051270804089</c:v>
                </c:pt>
                <c:pt idx="1">
                  <c:v>-0.52440051270804089</c:v>
                </c:pt>
              </c:numCache>
            </c:numRef>
          </c:yVal>
          <c:smooth val="0"/>
          <c:extLst>
            <c:ext xmlns:c16="http://schemas.microsoft.com/office/drawing/2014/chart" uri="{C3380CC4-5D6E-409C-BE32-E72D297353CC}">
              <c16:uniqueId val="{00000007-37EF-4385-817A-3B4708A5ACE2}"/>
            </c:ext>
          </c:extLst>
        </c:ser>
        <c:ser>
          <c:idx val="8"/>
          <c:order val="8"/>
          <c:tx>
            <c:strRef>
              <c:f>BI!$AK$13</c:f>
              <c:strCache>
                <c:ptCount val="1"/>
                <c:pt idx="0">
                  <c:v>20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BI!$AL$13:$AM$13</c:f>
              <c:numCache>
                <c:formatCode>General</c:formatCode>
                <c:ptCount val="2"/>
                <c:pt idx="0">
                  <c:v>-0.84162123357291452</c:v>
                </c:pt>
                <c:pt idx="1">
                  <c:v>-0.84162123357291452</c:v>
                </c:pt>
              </c:numCache>
            </c:numRef>
          </c:yVal>
          <c:smooth val="0"/>
          <c:extLst>
            <c:ext xmlns:c16="http://schemas.microsoft.com/office/drawing/2014/chart" uri="{C3380CC4-5D6E-409C-BE32-E72D297353CC}">
              <c16:uniqueId val="{00000008-37EF-4385-817A-3B4708A5ACE2}"/>
            </c:ext>
          </c:extLst>
        </c:ser>
        <c:ser>
          <c:idx val="9"/>
          <c:order val="9"/>
          <c:tx>
            <c:strRef>
              <c:f>BI!$AK$14</c:f>
              <c:strCache>
                <c:ptCount val="1"/>
                <c:pt idx="0">
                  <c:v>10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BI!$AL$14:$AM$14</c:f>
              <c:numCache>
                <c:formatCode>General</c:formatCode>
                <c:ptCount val="2"/>
                <c:pt idx="0">
                  <c:v>-1.2815515655446006</c:v>
                </c:pt>
                <c:pt idx="1">
                  <c:v>-1.2815515655446006</c:v>
                </c:pt>
              </c:numCache>
            </c:numRef>
          </c:yVal>
          <c:smooth val="0"/>
          <c:extLst>
            <c:ext xmlns:c16="http://schemas.microsoft.com/office/drawing/2014/chart" uri="{C3380CC4-5D6E-409C-BE32-E72D297353CC}">
              <c16:uniqueId val="{00000009-37EF-4385-817A-3B4708A5ACE2}"/>
            </c:ext>
          </c:extLst>
        </c:ser>
        <c:ser>
          <c:idx val="10"/>
          <c:order val="10"/>
          <c:tx>
            <c:strRef>
              <c:f>BI!$AK$15</c:f>
              <c:strCache>
                <c:ptCount val="1"/>
                <c:pt idx="0">
                  <c:v>5</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BI!$AL$15:$AM$15</c:f>
              <c:numCache>
                <c:formatCode>General</c:formatCode>
                <c:ptCount val="2"/>
                <c:pt idx="0">
                  <c:v>-1.6448536269514726</c:v>
                </c:pt>
                <c:pt idx="1">
                  <c:v>-1.6448536269514726</c:v>
                </c:pt>
              </c:numCache>
            </c:numRef>
          </c:yVal>
          <c:smooth val="0"/>
          <c:extLst>
            <c:ext xmlns:c16="http://schemas.microsoft.com/office/drawing/2014/chart" uri="{C3380CC4-5D6E-409C-BE32-E72D297353CC}">
              <c16:uniqueId val="{0000000A-37EF-4385-817A-3B4708A5ACE2}"/>
            </c:ext>
          </c:extLst>
        </c:ser>
        <c:ser>
          <c:idx val="11"/>
          <c:order val="11"/>
          <c:tx>
            <c:strRef>
              <c:f>BI!$AK$16</c:f>
              <c:strCache>
                <c:ptCount val="1"/>
                <c:pt idx="0">
                  <c:v>1</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BI!$AL$16:$AM$16</c:f>
              <c:numCache>
                <c:formatCode>General</c:formatCode>
                <c:ptCount val="2"/>
                <c:pt idx="0">
                  <c:v>-2.3263478740408408</c:v>
                </c:pt>
                <c:pt idx="1">
                  <c:v>-2.3263478740408408</c:v>
                </c:pt>
              </c:numCache>
            </c:numRef>
          </c:yVal>
          <c:smooth val="0"/>
          <c:extLst>
            <c:ext xmlns:c16="http://schemas.microsoft.com/office/drawing/2014/chart" uri="{C3380CC4-5D6E-409C-BE32-E72D297353CC}">
              <c16:uniqueId val="{0000000B-37EF-4385-817A-3B4708A5ACE2}"/>
            </c:ext>
          </c:extLst>
        </c:ser>
        <c:ser>
          <c:idx val="12"/>
          <c:order val="12"/>
          <c:tx>
            <c:strRef>
              <c:f>BI!$AK$17</c:f>
              <c:strCache>
                <c:ptCount val="1"/>
                <c:pt idx="0">
                  <c:v>0.1</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BI!$AL$17:$AM$17</c:f>
              <c:numCache>
                <c:formatCode>General</c:formatCode>
                <c:ptCount val="2"/>
                <c:pt idx="0">
                  <c:v>-3.0902323061678132</c:v>
                </c:pt>
                <c:pt idx="1">
                  <c:v>-3.0902323061678132</c:v>
                </c:pt>
              </c:numCache>
            </c:numRef>
          </c:yVal>
          <c:smooth val="0"/>
          <c:extLst>
            <c:ext xmlns:c16="http://schemas.microsoft.com/office/drawing/2014/chart" uri="{C3380CC4-5D6E-409C-BE32-E72D297353CC}">
              <c16:uniqueId val="{0000000C-37EF-4385-817A-3B4708A5ACE2}"/>
            </c:ext>
          </c:extLst>
        </c:ser>
        <c:ser>
          <c:idx val="13"/>
          <c:order val="13"/>
          <c:tx>
            <c:strRef>
              <c:f>BI!$U$4</c:f>
              <c:strCache>
                <c:ptCount val="1"/>
                <c:pt idx="0">
                  <c:v>Aa</c:v>
                </c:pt>
              </c:strCache>
            </c:strRef>
          </c:tx>
          <c:spPr>
            <a:ln>
              <a:solidFill>
                <a:srgbClr val="0000FF"/>
              </a:solidFill>
            </a:ln>
          </c:spPr>
          <c:marker>
            <c:symbol val="circle"/>
            <c:size val="8"/>
            <c:spPr>
              <a:solidFill>
                <a:srgbClr val="0000FF"/>
              </a:solidFill>
              <a:ln>
                <a:noFill/>
              </a:ln>
            </c:spPr>
          </c:marker>
          <c:xVal>
            <c:numRef>
              <c:f>BI!$U$5:$U$14</c:f>
              <c:numCache>
                <c:formatCode>General</c:formatCode>
                <c:ptCount val="10"/>
                <c:pt idx="0">
                  <c:v>5.0251256281414892E-2</c:v>
                </c:pt>
                <c:pt idx="1">
                  <c:v>0.35915854284248483</c:v>
                </c:pt>
                <c:pt idx="2">
                  <c:v>0.72053525476068225</c:v>
                </c:pt>
                <c:pt idx="3">
                  <c:v>0.78947368421051889</c:v>
                </c:pt>
                <c:pt idx="4">
                  <c:v>0.85015940488841735</c:v>
                </c:pt>
                <c:pt idx="5">
                  <c:v>0.85556114745847078</c:v>
                </c:pt>
                <c:pt idx="6">
                  <c:v>0.90406830738322308</c:v>
                </c:pt>
                <c:pt idx="7">
                  <c:v>1.0660980810234504</c:v>
                </c:pt>
                <c:pt idx="8">
                  <c:v>1.1006289308176147</c:v>
                </c:pt>
                <c:pt idx="9">
                  <c:v>1.4856557377049138</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0D-37EF-4385-817A-3B4708A5ACE2}"/>
            </c:ext>
          </c:extLst>
        </c:ser>
        <c:ser>
          <c:idx val="14"/>
          <c:order val="14"/>
          <c:tx>
            <c:strRef>
              <c:f>BI!$V$4</c:f>
              <c:strCache>
                <c:ptCount val="1"/>
                <c:pt idx="0">
                  <c:v>Ah</c:v>
                </c:pt>
              </c:strCache>
            </c:strRef>
          </c:tx>
          <c:spPr>
            <a:ln>
              <a:solidFill>
                <a:srgbClr val="00FF00"/>
              </a:solidFill>
            </a:ln>
          </c:spPr>
          <c:marker>
            <c:symbol val="circle"/>
            <c:size val="8"/>
            <c:spPr>
              <a:solidFill>
                <a:srgbClr val="00FF00"/>
              </a:solidFill>
              <a:ln>
                <a:noFill/>
              </a:ln>
            </c:spPr>
          </c:marker>
          <c:xVal>
            <c:numRef>
              <c:f>BI!$V$5:$V$14</c:f>
              <c:numCache>
                <c:formatCode>General</c:formatCode>
                <c:ptCount val="10"/>
                <c:pt idx="0">
                  <c:v>-0.36194415718717832</c:v>
                </c:pt>
                <c:pt idx="1">
                  <c:v>0.10240655401945506</c:v>
                </c:pt>
                <c:pt idx="2">
                  <c:v>0.15665796344648114</c:v>
                </c:pt>
                <c:pt idx="3">
                  <c:v>0.47244094488188898</c:v>
                </c:pt>
                <c:pt idx="4">
                  <c:v>0.62500000000000522</c:v>
                </c:pt>
                <c:pt idx="5">
                  <c:v>0.63424947145876021</c:v>
                </c:pt>
                <c:pt idx="6">
                  <c:v>0.69895157264104124</c:v>
                </c:pt>
                <c:pt idx="7">
                  <c:v>0.82135523613963113</c:v>
                </c:pt>
                <c:pt idx="8">
                  <c:v>0.84611316763617206</c:v>
                </c:pt>
                <c:pt idx="9">
                  <c:v>1.0479867622724837</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0E-37EF-4385-817A-3B4708A5ACE2}"/>
            </c:ext>
          </c:extLst>
        </c:ser>
        <c:ser>
          <c:idx val="15"/>
          <c:order val="15"/>
          <c:tx>
            <c:strRef>
              <c:f>BI!$W$4</c:f>
              <c:strCache>
                <c:ptCount val="1"/>
                <c:pt idx="0">
                  <c:v>Bf</c:v>
                </c:pt>
              </c:strCache>
            </c:strRef>
          </c:tx>
          <c:spPr>
            <a:ln>
              <a:solidFill>
                <a:srgbClr val="00B0F0"/>
              </a:solidFill>
            </a:ln>
          </c:spPr>
          <c:marker>
            <c:symbol val="circle"/>
            <c:size val="8"/>
            <c:spPr>
              <a:solidFill>
                <a:srgbClr val="00B0F0"/>
              </a:solidFill>
              <a:ln>
                <a:noFill/>
              </a:ln>
            </c:spPr>
          </c:marker>
          <c:xVal>
            <c:numRef>
              <c:f>BI!$W$5:$W$14</c:f>
              <c:numCache>
                <c:formatCode>General</c:formatCode>
                <c:ptCount val="10"/>
                <c:pt idx="0">
                  <c:v>1.168348380244304</c:v>
                </c:pt>
                <c:pt idx="1">
                  <c:v>1.182795698924725</c:v>
                </c:pt>
                <c:pt idx="2">
                  <c:v>1.2176560121765521</c:v>
                </c:pt>
                <c:pt idx="3">
                  <c:v>1.2332439678284206</c:v>
                </c:pt>
                <c:pt idx="4">
                  <c:v>1.2598425196850311</c:v>
                </c:pt>
                <c:pt idx="5">
                  <c:v>1.399688958009329</c:v>
                </c:pt>
                <c:pt idx="6">
                  <c:v>1.4507772020725263</c:v>
                </c:pt>
                <c:pt idx="7">
                  <c:v>1.4810751508502444</c:v>
                </c:pt>
                <c:pt idx="8">
                  <c:v>1.5359297860669288</c:v>
                </c:pt>
                <c:pt idx="9">
                  <c:v>1.5409139213602505</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0F-37EF-4385-817A-3B4708A5ACE2}"/>
            </c:ext>
          </c:extLst>
        </c:ser>
        <c:ser>
          <c:idx val="16"/>
          <c:order val="16"/>
          <c:tx>
            <c:strRef>
              <c:f>BI!$X$4</c:f>
              <c:strCache>
                <c:ptCount val="1"/>
                <c:pt idx="0">
                  <c:v>Cf</c:v>
                </c:pt>
              </c:strCache>
            </c:strRef>
          </c:tx>
          <c:spPr>
            <a:ln>
              <a:solidFill>
                <a:srgbClr val="7030A0"/>
              </a:solidFill>
            </a:ln>
          </c:spPr>
          <c:marker>
            <c:symbol val="circle"/>
            <c:size val="8"/>
            <c:spPr>
              <a:solidFill>
                <a:srgbClr val="7030A0"/>
              </a:solidFill>
              <a:ln>
                <a:noFill/>
              </a:ln>
            </c:spPr>
          </c:marker>
          <c:xVal>
            <c:numRef>
              <c:f>BI!$X$5:$X$14</c:f>
              <c:numCache>
                <c:formatCode>General</c:formatCode>
                <c:ptCount val="10"/>
                <c:pt idx="0">
                  <c:v>1.189832341806395</c:v>
                </c:pt>
                <c:pt idx="1">
                  <c:v>1.2806830309498507</c:v>
                </c:pt>
                <c:pt idx="2">
                  <c:v>1.320132013201331</c:v>
                </c:pt>
                <c:pt idx="3">
                  <c:v>1.342642320085929</c:v>
                </c:pt>
                <c:pt idx="4">
                  <c:v>1.3513513513513513</c:v>
                </c:pt>
                <c:pt idx="5">
                  <c:v>1.4846235418875988</c:v>
                </c:pt>
                <c:pt idx="6">
                  <c:v>1.5441959531416354</c:v>
                </c:pt>
                <c:pt idx="7">
                  <c:v>1.571815718157177</c:v>
                </c:pt>
                <c:pt idx="8">
                  <c:v>1.5739769150052505</c:v>
                </c:pt>
                <c:pt idx="9">
                  <c:v>1.9607843137254872</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10-37EF-4385-817A-3B4708A5ACE2}"/>
            </c:ext>
          </c:extLst>
        </c:ser>
        <c:ser>
          <c:idx val="17"/>
          <c:order val="17"/>
          <c:tx>
            <c:strRef>
              <c:f>BI!$Y$4</c:f>
              <c:strCache>
                <c:ptCount val="1"/>
                <c:pt idx="0">
                  <c:v>Dh</c:v>
                </c:pt>
              </c:strCache>
            </c:strRef>
          </c:tx>
          <c:spPr>
            <a:ln>
              <a:solidFill>
                <a:srgbClr val="FFC000"/>
              </a:solidFill>
            </a:ln>
          </c:spPr>
          <c:marker>
            <c:symbol val="circle"/>
            <c:size val="8"/>
            <c:spPr>
              <a:solidFill>
                <a:srgbClr val="FFC000"/>
              </a:solidFill>
              <a:ln>
                <a:noFill/>
              </a:ln>
            </c:spPr>
          </c:marker>
          <c:xVal>
            <c:numRef>
              <c:f>BI!$Y$5:$Y$14</c:f>
              <c:numCache>
                <c:formatCode>General</c:formatCode>
                <c:ptCount val="10"/>
                <c:pt idx="0">
                  <c:v>-2.0042194092827139</c:v>
                </c:pt>
                <c:pt idx="1">
                  <c:v>-0.37735849056603926</c:v>
                </c:pt>
                <c:pt idx="2">
                  <c:v>0.3058103975535103</c:v>
                </c:pt>
                <c:pt idx="3">
                  <c:v>0.73800738007380373</c:v>
                </c:pt>
                <c:pt idx="4">
                  <c:v>0.91649694501018186</c:v>
                </c:pt>
                <c:pt idx="5">
                  <c:v>1.0689470871191837</c:v>
                </c:pt>
                <c:pt idx="6">
                  <c:v>1.0852713178294433</c:v>
                </c:pt>
                <c:pt idx="7">
                  <c:v>1.3555787278415097</c:v>
                </c:pt>
                <c:pt idx="8">
                  <c:v>1.360544217687083</c:v>
                </c:pt>
                <c:pt idx="9">
                  <c:v>1.46827477713687</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11-37EF-4385-817A-3B4708A5ACE2}"/>
            </c:ext>
          </c:extLst>
        </c:ser>
        <c:ser>
          <c:idx val="18"/>
          <c:order val="18"/>
          <c:tx>
            <c:strRef>
              <c:f>BI!$AO$2</c:f>
              <c:strCache>
                <c:ptCount val="1"/>
                <c:pt idx="0">
                  <c:v>min</c:v>
                </c:pt>
              </c:strCache>
            </c:strRef>
          </c:tx>
          <c:spPr>
            <a:ln w="25400">
              <a:solidFill>
                <a:srgbClr val="FF0000"/>
              </a:solidFill>
              <a:prstDash val="dash"/>
            </a:ln>
          </c:spPr>
          <c:marker>
            <c:symbol val="none"/>
          </c:marker>
          <c:xVal>
            <c:numRef>
              <c:f>BI!$AO$5:$AO$6</c:f>
              <c:numCache>
                <c:formatCode>General</c:formatCode>
                <c:ptCount val="2"/>
                <c:pt idx="0">
                  <c:v>-10</c:v>
                </c:pt>
                <c:pt idx="1">
                  <c:v>-10</c:v>
                </c:pt>
              </c:numCache>
            </c:numRef>
          </c:xVal>
          <c:yVal>
            <c:numRef>
              <c:f>BI!$AQ$5:$AQ$6</c:f>
              <c:numCache>
                <c:formatCode>General</c:formatCode>
                <c:ptCount val="2"/>
                <c:pt idx="0">
                  <c:v>-4</c:v>
                </c:pt>
                <c:pt idx="1">
                  <c:v>4</c:v>
                </c:pt>
              </c:numCache>
            </c:numRef>
          </c:yVal>
          <c:smooth val="0"/>
          <c:extLst>
            <c:ext xmlns:c16="http://schemas.microsoft.com/office/drawing/2014/chart" uri="{C3380CC4-5D6E-409C-BE32-E72D297353CC}">
              <c16:uniqueId val="{00000012-37EF-4385-817A-3B4708A5ACE2}"/>
            </c:ext>
          </c:extLst>
        </c:ser>
        <c:ser>
          <c:idx val="19"/>
          <c:order val="19"/>
          <c:tx>
            <c:strRef>
              <c:f>BI!$AP$2</c:f>
              <c:strCache>
                <c:ptCount val="1"/>
                <c:pt idx="0">
                  <c:v>max</c:v>
                </c:pt>
              </c:strCache>
            </c:strRef>
          </c:tx>
          <c:spPr>
            <a:ln w="25400">
              <a:solidFill>
                <a:srgbClr val="FF0000"/>
              </a:solidFill>
              <a:prstDash val="dash"/>
            </a:ln>
          </c:spPr>
          <c:marker>
            <c:symbol val="none"/>
          </c:marker>
          <c:xVal>
            <c:numRef>
              <c:f>BI!$AP$5:$AP$6</c:f>
              <c:numCache>
                <c:formatCode>General</c:formatCode>
                <c:ptCount val="2"/>
                <c:pt idx="0">
                  <c:v>10</c:v>
                </c:pt>
                <c:pt idx="1">
                  <c:v>10</c:v>
                </c:pt>
              </c:numCache>
            </c:numRef>
          </c:xVal>
          <c:yVal>
            <c:numRef>
              <c:f>BI!$AQ$5:$AQ$6</c:f>
              <c:numCache>
                <c:formatCode>General</c:formatCode>
                <c:ptCount val="2"/>
                <c:pt idx="0">
                  <c:v>-4</c:v>
                </c:pt>
                <c:pt idx="1">
                  <c:v>4</c:v>
                </c:pt>
              </c:numCache>
            </c:numRef>
          </c:yVal>
          <c:smooth val="0"/>
          <c:extLst>
            <c:ext xmlns:c16="http://schemas.microsoft.com/office/drawing/2014/chart" uri="{C3380CC4-5D6E-409C-BE32-E72D297353CC}">
              <c16:uniqueId val="{00000013-37EF-4385-817A-3B4708A5ACE2}"/>
            </c:ext>
          </c:extLst>
        </c:ser>
        <c:dLbls>
          <c:showLegendKey val="0"/>
          <c:showVal val="0"/>
          <c:showCatName val="0"/>
          <c:showSerName val="0"/>
          <c:showPercent val="0"/>
          <c:showBubbleSize val="0"/>
        </c:dLbls>
        <c:axId val="140794112"/>
        <c:axId val="140800384"/>
        <c:extLst/>
      </c:scatterChart>
      <c:valAx>
        <c:axId val="140794112"/>
        <c:scaling>
          <c:orientation val="minMax"/>
          <c:max val="15"/>
          <c:min val="-15"/>
        </c:scaling>
        <c:delete val="0"/>
        <c:axPos val="b"/>
        <c:majorGridlines/>
        <c:title>
          <c:tx>
            <c:rich>
              <a:bodyPr/>
              <a:lstStyle/>
              <a:p>
                <a:pPr>
                  <a:defRPr lang="ja-JP"/>
                </a:pPr>
                <a:r>
                  <a:rPr lang="en-US" altLang="ja-JP"/>
                  <a:t>ΔPo(%)</a:t>
                </a:r>
                <a:endParaRPr lang="ja-JP" altLang="en-US"/>
              </a:p>
            </c:rich>
          </c:tx>
          <c:overlay val="0"/>
        </c:title>
        <c:numFmt formatCode="General" sourceLinked="1"/>
        <c:majorTickMark val="in"/>
        <c:minorTickMark val="in"/>
        <c:tickLblPos val="nextTo"/>
        <c:spPr>
          <a:ln>
            <a:solidFill>
              <a:schemeClr val="tx1"/>
            </a:solidFill>
          </a:ln>
        </c:spPr>
        <c:txPr>
          <a:bodyPr/>
          <a:lstStyle/>
          <a:p>
            <a:pPr>
              <a:defRPr lang="ja-JP"/>
            </a:pPr>
            <a:endParaRPr lang="ja-JP"/>
          </a:p>
        </c:txPr>
        <c:crossAx val="140800384"/>
        <c:crossesAt val="-1000000"/>
        <c:crossBetween val="midCat"/>
        <c:majorUnit val="5"/>
        <c:minorUnit val="1"/>
      </c:valAx>
      <c:valAx>
        <c:axId val="140800384"/>
        <c:scaling>
          <c:orientation val="minMax"/>
          <c:max val="3.71901648545543"/>
          <c:min val="-3.71901648545543"/>
        </c:scaling>
        <c:delete val="1"/>
        <c:axPos val="l"/>
        <c:numFmt formatCode="General" sourceLinked="1"/>
        <c:majorTickMark val="out"/>
        <c:minorTickMark val="none"/>
        <c:tickLblPos val="nextTo"/>
        <c:crossAx val="140794112"/>
        <c:crosses val="autoZero"/>
        <c:crossBetween val="midCat"/>
      </c:valAx>
      <c:spPr>
        <a:ln w="3175">
          <a:solidFill>
            <a:schemeClr val="tx1"/>
          </a:solidFill>
        </a:ln>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8"/>
        <c:delete val="1"/>
      </c:legendEntry>
      <c:legendEntry>
        <c:idx val="19"/>
        <c:delete val="1"/>
      </c:legendEntry>
      <c:overlay val="0"/>
      <c:txPr>
        <a:bodyPr/>
        <a:lstStyle/>
        <a:p>
          <a:pPr>
            <a:defRPr lang="ja-JP"/>
          </a:pPr>
          <a:endParaRPr lang="ja-JP"/>
        </a:p>
      </c:txPr>
    </c:legend>
    <c:plotVisOnly val="1"/>
    <c:dispBlanksAs val="gap"/>
    <c:showDLblsOverMax val="0"/>
  </c:chart>
  <c:spPr>
    <a:ln w="3175">
      <a:noFill/>
    </a:ln>
  </c:spPr>
  <c:txPr>
    <a:bodyPr/>
    <a:lstStyle/>
    <a:p>
      <a:pPr>
        <a:defRPr sz="1400"/>
      </a:pPr>
      <a:endParaRPr lang="ja-JP"/>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37784224340378"/>
          <c:y val="5.3333333333333337E-2"/>
          <c:w val="0.70048841720871846"/>
          <c:h val="0.78226915319795554"/>
        </c:manualLayout>
      </c:layout>
      <c:scatterChart>
        <c:scatterStyle val="lineMarker"/>
        <c:varyColors val="0"/>
        <c:ser>
          <c:idx val="0"/>
          <c:order val="0"/>
          <c:tx>
            <c:strRef>
              <c:f>BI!$AK$5</c:f>
              <c:strCache>
                <c:ptCount val="1"/>
                <c:pt idx="0">
                  <c:v>99.9</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BI!$AL$5:$AM$5</c:f>
              <c:numCache>
                <c:formatCode>General</c:formatCode>
                <c:ptCount val="2"/>
                <c:pt idx="0">
                  <c:v>3.0902323061678465</c:v>
                </c:pt>
                <c:pt idx="1">
                  <c:v>3.0902323061678465</c:v>
                </c:pt>
              </c:numCache>
            </c:numRef>
          </c:yVal>
          <c:smooth val="0"/>
          <c:extLst>
            <c:ext xmlns:c16="http://schemas.microsoft.com/office/drawing/2014/chart" uri="{C3380CC4-5D6E-409C-BE32-E72D297353CC}">
              <c16:uniqueId val="{00000000-C877-405C-BD89-E6B74C4CC639}"/>
            </c:ext>
          </c:extLst>
        </c:ser>
        <c:ser>
          <c:idx val="1"/>
          <c:order val="1"/>
          <c:tx>
            <c:strRef>
              <c:f>BI!$AK$6</c:f>
              <c:strCache>
                <c:ptCount val="1"/>
                <c:pt idx="0">
                  <c:v>99</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BI!$AL$6:$AM$6</c:f>
              <c:numCache>
                <c:formatCode>General</c:formatCode>
                <c:ptCount val="2"/>
                <c:pt idx="0">
                  <c:v>2.3263478740408408</c:v>
                </c:pt>
                <c:pt idx="1">
                  <c:v>2.3263478740408408</c:v>
                </c:pt>
              </c:numCache>
            </c:numRef>
          </c:yVal>
          <c:smooth val="0"/>
          <c:extLst>
            <c:ext xmlns:c16="http://schemas.microsoft.com/office/drawing/2014/chart" uri="{C3380CC4-5D6E-409C-BE32-E72D297353CC}">
              <c16:uniqueId val="{00000001-C877-405C-BD89-E6B74C4CC639}"/>
            </c:ext>
          </c:extLst>
        </c:ser>
        <c:ser>
          <c:idx val="2"/>
          <c:order val="2"/>
          <c:tx>
            <c:strRef>
              <c:f>BI!$AK$7</c:f>
              <c:strCache>
                <c:ptCount val="1"/>
                <c:pt idx="0">
                  <c:v>95</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BI!$AL$7:$AM$7</c:f>
              <c:numCache>
                <c:formatCode>General</c:formatCode>
                <c:ptCount val="2"/>
                <c:pt idx="0">
                  <c:v>1.6448536269514715</c:v>
                </c:pt>
                <c:pt idx="1">
                  <c:v>1.6448536269514715</c:v>
                </c:pt>
              </c:numCache>
            </c:numRef>
          </c:yVal>
          <c:smooth val="0"/>
          <c:extLst>
            <c:ext xmlns:c16="http://schemas.microsoft.com/office/drawing/2014/chart" uri="{C3380CC4-5D6E-409C-BE32-E72D297353CC}">
              <c16:uniqueId val="{00000002-C877-405C-BD89-E6B74C4CC639}"/>
            </c:ext>
          </c:extLst>
        </c:ser>
        <c:ser>
          <c:idx val="3"/>
          <c:order val="3"/>
          <c:tx>
            <c:strRef>
              <c:f>BI!$AK$8</c:f>
              <c:strCache>
                <c:ptCount val="1"/>
                <c:pt idx="0">
                  <c:v>90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BI!$AL$8:$AM$8</c:f>
              <c:numCache>
                <c:formatCode>General</c:formatCode>
                <c:ptCount val="2"/>
                <c:pt idx="0">
                  <c:v>1.2815515655446006</c:v>
                </c:pt>
                <c:pt idx="1">
                  <c:v>1.2815515655446006</c:v>
                </c:pt>
              </c:numCache>
            </c:numRef>
          </c:yVal>
          <c:smooth val="0"/>
          <c:extLst>
            <c:ext xmlns:c16="http://schemas.microsoft.com/office/drawing/2014/chart" uri="{C3380CC4-5D6E-409C-BE32-E72D297353CC}">
              <c16:uniqueId val="{00000003-C877-405C-BD89-E6B74C4CC639}"/>
            </c:ext>
          </c:extLst>
        </c:ser>
        <c:ser>
          <c:idx val="4"/>
          <c:order val="4"/>
          <c:tx>
            <c:strRef>
              <c:f>BI!$AK$9</c:f>
              <c:strCache>
                <c:ptCount val="1"/>
                <c:pt idx="0">
                  <c:v>80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BI!$AL$9:$AM$9</c:f>
              <c:numCache>
                <c:formatCode>General</c:formatCode>
                <c:ptCount val="2"/>
                <c:pt idx="0">
                  <c:v>0.84162123357291474</c:v>
                </c:pt>
                <c:pt idx="1">
                  <c:v>0.84162123357291474</c:v>
                </c:pt>
              </c:numCache>
            </c:numRef>
          </c:yVal>
          <c:smooth val="0"/>
          <c:extLst>
            <c:ext xmlns:c16="http://schemas.microsoft.com/office/drawing/2014/chart" uri="{C3380CC4-5D6E-409C-BE32-E72D297353CC}">
              <c16:uniqueId val="{00000004-C877-405C-BD89-E6B74C4CC639}"/>
            </c:ext>
          </c:extLst>
        </c:ser>
        <c:ser>
          <c:idx val="5"/>
          <c:order val="5"/>
          <c:tx>
            <c:strRef>
              <c:f>BI!$AK$10</c:f>
              <c:strCache>
                <c:ptCount val="1"/>
                <c:pt idx="0">
                  <c:v>70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BI!$AL$10:$AM$10</c:f>
              <c:numCache>
                <c:formatCode>General</c:formatCode>
                <c:ptCount val="2"/>
                <c:pt idx="0">
                  <c:v>0.52440051270804078</c:v>
                </c:pt>
                <c:pt idx="1">
                  <c:v>0.52440051270804078</c:v>
                </c:pt>
              </c:numCache>
            </c:numRef>
          </c:yVal>
          <c:smooth val="0"/>
          <c:extLst>
            <c:ext xmlns:c16="http://schemas.microsoft.com/office/drawing/2014/chart" uri="{C3380CC4-5D6E-409C-BE32-E72D297353CC}">
              <c16:uniqueId val="{00000005-C877-405C-BD89-E6B74C4CC639}"/>
            </c:ext>
          </c:extLst>
        </c:ser>
        <c:ser>
          <c:idx val="6"/>
          <c:order val="6"/>
          <c:tx>
            <c:strRef>
              <c:f>BI!$AK$11</c:f>
              <c:strCache>
                <c:ptCount val="1"/>
                <c:pt idx="0">
                  <c:v>50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BI!$AL$11:$AM$11</c:f>
              <c:numCache>
                <c:formatCode>General</c:formatCode>
                <c:ptCount val="2"/>
                <c:pt idx="0">
                  <c:v>0</c:v>
                </c:pt>
                <c:pt idx="1">
                  <c:v>0</c:v>
                </c:pt>
              </c:numCache>
            </c:numRef>
          </c:yVal>
          <c:smooth val="0"/>
          <c:extLst>
            <c:ext xmlns:c16="http://schemas.microsoft.com/office/drawing/2014/chart" uri="{C3380CC4-5D6E-409C-BE32-E72D297353CC}">
              <c16:uniqueId val="{00000006-C877-405C-BD89-E6B74C4CC639}"/>
            </c:ext>
          </c:extLst>
        </c:ser>
        <c:ser>
          <c:idx val="7"/>
          <c:order val="7"/>
          <c:tx>
            <c:strRef>
              <c:f>BI!$AK$12</c:f>
              <c:strCache>
                <c:ptCount val="1"/>
                <c:pt idx="0">
                  <c:v>30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BI!$AL$12:$AM$12</c:f>
              <c:numCache>
                <c:formatCode>General</c:formatCode>
                <c:ptCount val="2"/>
                <c:pt idx="0">
                  <c:v>-0.52440051270804089</c:v>
                </c:pt>
                <c:pt idx="1">
                  <c:v>-0.52440051270804089</c:v>
                </c:pt>
              </c:numCache>
            </c:numRef>
          </c:yVal>
          <c:smooth val="0"/>
          <c:extLst>
            <c:ext xmlns:c16="http://schemas.microsoft.com/office/drawing/2014/chart" uri="{C3380CC4-5D6E-409C-BE32-E72D297353CC}">
              <c16:uniqueId val="{00000007-C877-405C-BD89-E6B74C4CC639}"/>
            </c:ext>
          </c:extLst>
        </c:ser>
        <c:ser>
          <c:idx val="8"/>
          <c:order val="8"/>
          <c:tx>
            <c:strRef>
              <c:f>BI!$AK$13</c:f>
              <c:strCache>
                <c:ptCount val="1"/>
                <c:pt idx="0">
                  <c:v>20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BI!$AL$13:$AM$13</c:f>
              <c:numCache>
                <c:formatCode>General</c:formatCode>
                <c:ptCount val="2"/>
                <c:pt idx="0">
                  <c:v>-0.84162123357291452</c:v>
                </c:pt>
                <c:pt idx="1">
                  <c:v>-0.84162123357291452</c:v>
                </c:pt>
              </c:numCache>
            </c:numRef>
          </c:yVal>
          <c:smooth val="0"/>
          <c:extLst>
            <c:ext xmlns:c16="http://schemas.microsoft.com/office/drawing/2014/chart" uri="{C3380CC4-5D6E-409C-BE32-E72D297353CC}">
              <c16:uniqueId val="{00000008-C877-405C-BD89-E6B74C4CC639}"/>
            </c:ext>
          </c:extLst>
        </c:ser>
        <c:ser>
          <c:idx val="9"/>
          <c:order val="9"/>
          <c:tx>
            <c:strRef>
              <c:f>BI!$AK$14</c:f>
              <c:strCache>
                <c:ptCount val="1"/>
                <c:pt idx="0">
                  <c:v>10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BI!$AL$14:$AM$14</c:f>
              <c:numCache>
                <c:formatCode>General</c:formatCode>
                <c:ptCount val="2"/>
                <c:pt idx="0">
                  <c:v>-1.2815515655446006</c:v>
                </c:pt>
                <c:pt idx="1">
                  <c:v>-1.2815515655446006</c:v>
                </c:pt>
              </c:numCache>
            </c:numRef>
          </c:yVal>
          <c:smooth val="0"/>
          <c:extLst>
            <c:ext xmlns:c16="http://schemas.microsoft.com/office/drawing/2014/chart" uri="{C3380CC4-5D6E-409C-BE32-E72D297353CC}">
              <c16:uniqueId val="{00000009-C877-405C-BD89-E6B74C4CC639}"/>
            </c:ext>
          </c:extLst>
        </c:ser>
        <c:ser>
          <c:idx val="10"/>
          <c:order val="10"/>
          <c:tx>
            <c:strRef>
              <c:f>BI!$AK$15</c:f>
              <c:strCache>
                <c:ptCount val="1"/>
                <c:pt idx="0">
                  <c:v>5</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BI!$AL$15:$AM$15</c:f>
              <c:numCache>
                <c:formatCode>General</c:formatCode>
                <c:ptCount val="2"/>
                <c:pt idx="0">
                  <c:v>-1.6448536269514726</c:v>
                </c:pt>
                <c:pt idx="1">
                  <c:v>-1.6448536269514726</c:v>
                </c:pt>
              </c:numCache>
            </c:numRef>
          </c:yVal>
          <c:smooth val="0"/>
          <c:extLst>
            <c:ext xmlns:c16="http://schemas.microsoft.com/office/drawing/2014/chart" uri="{C3380CC4-5D6E-409C-BE32-E72D297353CC}">
              <c16:uniqueId val="{0000000A-C877-405C-BD89-E6B74C4CC639}"/>
            </c:ext>
          </c:extLst>
        </c:ser>
        <c:ser>
          <c:idx val="11"/>
          <c:order val="11"/>
          <c:tx>
            <c:strRef>
              <c:f>BI!$AK$16</c:f>
              <c:strCache>
                <c:ptCount val="1"/>
                <c:pt idx="0">
                  <c:v>1</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BI!$AL$16:$AM$16</c:f>
              <c:numCache>
                <c:formatCode>General</c:formatCode>
                <c:ptCount val="2"/>
                <c:pt idx="0">
                  <c:v>-2.3263478740408408</c:v>
                </c:pt>
                <c:pt idx="1">
                  <c:v>-2.3263478740408408</c:v>
                </c:pt>
              </c:numCache>
            </c:numRef>
          </c:yVal>
          <c:smooth val="0"/>
          <c:extLst>
            <c:ext xmlns:c16="http://schemas.microsoft.com/office/drawing/2014/chart" uri="{C3380CC4-5D6E-409C-BE32-E72D297353CC}">
              <c16:uniqueId val="{0000000B-C877-405C-BD89-E6B74C4CC639}"/>
            </c:ext>
          </c:extLst>
        </c:ser>
        <c:ser>
          <c:idx val="12"/>
          <c:order val="12"/>
          <c:tx>
            <c:strRef>
              <c:f>BI!$AK$17</c:f>
              <c:strCache>
                <c:ptCount val="1"/>
                <c:pt idx="0">
                  <c:v>0.1</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BI!$AL$17:$AM$17</c:f>
              <c:numCache>
                <c:formatCode>General</c:formatCode>
                <c:ptCount val="2"/>
                <c:pt idx="0">
                  <c:v>-3.0902323061678132</c:v>
                </c:pt>
                <c:pt idx="1">
                  <c:v>-3.0902323061678132</c:v>
                </c:pt>
              </c:numCache>
            </c:numRef>
          </c:yVal>
          <c:smooth val="0"/>
          <c:extLst>
            <c:ext xmlns:c16="http://schemas.microsoft.com/office/drawing/2014/chart" uri="{C3380CC4-5D6E-409C-BE32-E72D297353CC}">
              <c16:uniqueId val="{0000000C-C877-405C-BD89-E6B74C4CC639}"/>
            </c:ext>
          </c:extLst>
        </c:ser>
        <c:ser>
          <c:idx val="13"/>
          <c:order val="13"/>
          <c:tx>
            <c:strRef>
              <c:f>BI!$AE$4</c:f>
              <c:strCache>
                <c:ptCount val="1"/>
                <c:pt idx="0">
                  <c:v>Aa</c:v>
                </c:pt>
              </c:strCache>
            </c:strRef>
          </c:tx>
          <c:spPr>
            <a:ln>
              <a:solidFill>
                <a:srgbClr val="0000FF"/>
              </a:solidFill>
            </a:ln>
          </c:spPr>
          <c:marker>
            <c:symbol val="circle"/>
            <c:size val="8"/>
            <c:spPr>
              <a:solidFill>
                <a:srgbClr val="0000FF"/>
              </a:solidFill>
              <a:ln>
                <a:noFill/>
              </a:ln>
            </c:spPr>
          </c:marker>
          <c:xVal>
            <c:numRef>
              <c:f>BI!$AE$5:$AE$14</c:f>
              <c:numCache>
                <c:formatCode>General</c:formatCode>
                <c:ptCount val="10"/>
                <c:pt idx="0">
                  <c:v>-3.0000000000001137E-3</c:v>
                </c:pt>
                <c:pt idx="1">
                  <c:v>-2.9999999999998916E-3</c:v>
                </c:pt>
                <c:pt idx="2">
                  <c:v>-2.9999999999998916E-3</c:v>
                </c:pt>
                <c:pt idx="3">
                  <c:v>-2.0000000000000018E-3</c:v>
                </c:pt>
                <c:pt idx="4">
                  <c:v>-2.0000000000000018E-3</c:v>
                </c:pt>
                <c:pt idx="5">
                  <c:v>-2.0000000000000018E-3</c:v>
                </c:pt>
                <c:pt idx="6">
                  <c:v>-2.0000000000000018E-3</c:v>
                </c:pt>
                <c:pt idx="7">
                  <c:v>-1.0000000000001119E-3</c:v>
                </c:pt>
                <c:pt idx="8">
                  <c:v>-1.0000000000001119E-3</c:v>
                </c:pt>
                <c:pt idx="9">
                  <c:v>-9.9999999999988987E-4</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0D-C877-405C-BD89-E6B74C4CC639}"/>
            </c:ext>
          </c:extLst>
        </c:ser>
        <c:ser>
          <c:idx val="14"/>
          <c:order val="14"/>
          <c:tx>
            <c:strRef>
              <c:f>BI!$AF$4</c:f>
              <c:strCache>
                <c:ptCount val="1"/>
                <c:pt idx="0">
                  <c:v>Ah</c:v>
                </c:pt>
              </c:strCache>
            </c:strRef>
          </c:tx>
          <c:spPr>
            <a:ln>
              <a:solidFill>
                <a:srgbClr val="00FF00"/>
              </a:solidFill>
            </a:ln>
          </c:spPr>
          <c:marker>
            <c:symbol val="circle"/>
            <c:size val="8"/>
            <c:spPr>
              <a:solidFill>
                <a:srgbClr val="00FF00"/>
              </a:solidFill>
              <a:ln>
                <a:noFill/>
              </a:ln>
            </c:spPr>
          </c:marker>
          <c:xVal>
            <c:numRef>
              <c:f>BI!$AF$5:$AF$14</c:f>
              <c:numCache>
                <c:formatCode>General</c:formatCode>
                <c:ptCount val="10"/>
                <c:pt idx="0">
                  <c:v>-2.0000000000000018E-3</c:v>
                </c:pt>
                <c:pt idx="1">
                  <c:v>-2.0000000000000018E-3</c:v>
                </c:pt>
                <c:pt idx="2">
                  <c:v>-2.0000000000000018E-3</c:v>
                </c:pt>
                <c:pt idx="3">
                  <c:v>-1.0000000000001119E-3</c:v>
                </c:pt>
                <c:pt idx="4">
                  <c:v>-1.0000000000001119E-3</c:v>
                </c:pt>
                <c:pt idx="5">
                  <c:v>-9.9999999999988987E-4</c:v>
                </c:pt>
                <c:pt idx="6">
                  <c:v>-9.9999999999988987E-4</c:v>
                </c:pt>
                <c:pt idx="7">
                  <c:v>-9.9999999999988987E-4</c:v>
                </c:pt>
                <c:pt idx="8">
                  <c:v>-9.9999999999988987E-4</c:v>
                </c:pt>
                <c:pt idx="9">
                  <c:v>-9.9999999999988987E-4</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0E-C877-405C-BD89-E6B74C4CC639}"/>
            </c:ext>
          </c:extLst>
        </c:ser>
        <c:ser>
          <c:idx val="15"/>
          <c:order val="15"/>
          <c:tx>
            <c:strRef>
              <c:f>BI!$AG$4</c:f>
              <c:strCache>
                <c:ptCount val="1"/>
                <c:pt idx="0">
                  <c:v>Bf</c:v>
                </c:pt>
              </c:strCache>
            </c:strRef>
          </c:tx>
          <c:spPr>
            <a:ln>
              <a:solidFill>
                <a:srgbClr val="00B0F0"/>
              </a:solidFill>
            </a:ln>
          </c:spPr>
          <c:marker>
            <c:symbol val="circle"/>
            <c:size val="8"/>
            <c:spPr>
              <a:solidFill>
                <a:srgbClr val="00B0F0"/>
              </a:solidFill>
              <a:ln>
                <a:noFill/>
              </a:ln>
            </c:spPr>
          </c:marker>
          <c:xVal>
            <c:numRef>
              <c:f>BI!$AG$5:$AG$14</c:f>
              <c:numCache>
                <c:formatCode>General</c:formatCode>
                <c:ptCount val="10"/>
                <c:pt idx="0">
                  <c:v>-3.0000000000001137E-3</c:v>
                </c:pt>
                <c:pt idx="1">
                  <c:v>-2.9999999999998916E-3</c:v>
                </c:pt>
                <c:pt idx="2">
                  <c:v>-2.9999999999998916E-3</c:v>
                </c:pt>
                <c:pt idx="3">
                  <c:v>-2.0000000000000018E-3</c:v>
                </c:pt>
                <c:pt idx="4">
                  <c:v>-2.0000000000000018E-3</c:v>
                </c:pt>
                <c:pt idx="5">
                  <c:v>-2.0000000000000018E-3</c:v>
                </c:pt>
                <c:pt idx="6">
                  <c:v>-2.0000000000000018E-3</c:v>
                </c:pt>
                <c:pt idx="7">
                  <c:v>-2.0000000000000018E-3</c:v>
                </c:pt>
                <c:pt idx="8">
                  <c:v>-2.0000000000000018E-3</c:v>
                </c:pt>
                <c:pt idx="9">
                  <c:v>-2.0000000000000018E-3</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0F-C877-405C-BD89-E6B74C4CC639}"/>
            </c:ext>
          </c:extLst>
        </c:ser>
        <c:ser>
          <c:idx val="16"/>
          <c:order val="16"/>
          <c:tx>
            <c:strRef>
              <c:f>BI!$AH$4</c:f>
              <c:strCache>
                <c:ptCount val="1"/>
                <c:pt idx="0">
                  <c:v>Cf</c:v>
                </c:pt>
              </c:strCache>
            </c:strRef>
          </c:tx>
          <c:spPr>
            <a:ln>
              <a:solidFill>
                <a:srgbClr val="7030A0"/>
              </a:solidFill>
            </a:ln>
          </c:spPr>
          <c:marker>
            <c:symbol val="circle"/>
            <c:size val="8"/>
            <c:spPr>
              <a:solidFill>
                <a:srgbClr val="7030A0"/>
              </a:solidFill>
              <a:ln>
                <a:noFill/>
              </a:ln>
            </c:spPr>
          </c:marker>
          <c:xVal>
            <c:numRef>
              <c:f>BI!$AH$5:$AH$14</c:f>
              <c:numCache>
                <c:formatCode>General</c:formatCode>
                <c:ptCount val="10"/>
                <c:pt idx="0">
                  <c:v>-3.0000000000001137E-3</c:v>
                </c:pt>
                <c:pt idx="1">
                  <c:v>-2.0000000000000018E-3</c:v>
                </c:pt>
                <c:pt idx="2">
                  <c:v>-2.0000000000000018E-3</c:v>
                </c:pt>
                <c:pt idx="3">
                  <c:v>-2.0000000000000018E-3</c:v>
                </c:pt>
                <c:pt idx="4">
                  <c:v>-2.0000000000000018E-3</c:v>
                </c:pt>
                <c:pt idx="5">
                  <c:v>-2.0000000000000018E-3</c:v>
                </c:pt>
                <c:pt idx="6">
                  <c:v>-2.0000000000000018E-3</c:v>
                </c:pt>
                <c:pt idx="7">
                  <c:v>-2.0000000000000018E-3</c:v>
                </c:pt>
                <c:pt idx="8">
                  <c:v>-2.0000000000000018E-3</c:v>
                </c:pt>
                <c:pt idx="9">
                  <c:v>-2.0000000000000018E-3</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10-C877-405C-BD89-E6B74C4CC639}"/>
            </c:ext>
          </c:extLst>
        </c:ser>
        <c:ser>
          <c:idx val="17"/>
          <c:order val="17"/>
          <c:tx>
            <c:strRef>
              <c:f>BI!$AI$4</c:f>
              <c:strCache>
                <c:ptCount val="1"/>
                <c:pt idx="0">
                  <c:v>Dh</c:v>
                </c:pt>
              </c:strCache>
            </c:strRef>
          </c:tx>
          <c:spPr>
            <a:ln>
              <a:solidFill>
                <a:srgbClr val="FFC000"/>
              </a:solidFill>
            </a:ln>
          </c:spPr>
          <c:marker>
            <c:symbol val="circle"/>
            <c:size val="8"/>
            <c:spPr>
              <a:solidFill>
                <a:srgbClr val="FFC000"/>
              </a:solidFill>
              <a:ln>
                <a:noFill/>
              </a:ln>
            </c:spPr>
          </c:marker>
          <c:xVal>
            <c:numRef>
              <c:f>BI!$AI$5:$AI$14</c:f>
              <c:numCache>
                <c:formatCode>General</c:formatCode>
                <c:ptCount val="10"/>
                <c:pt idx="0">
                  <c:v>-3.0000000000001137E-3</c:v>
                </c:pt>
                <c:pt idx="1">
                  <c:v>-2.0000000000000018E-3</c:v>
                </c:pt>
                <c:pt idx="2">
                  <c:v>-2.0000000000000018E-3</c:v>
                </c:pt>
                <c:pt idx="3">
                  <c:v>-2.0000000000000018E-3</c:v>
                </c:pt>
                <c:pt idx="4">
                  <c:v>-2.0000000000000018E-3</c:v>
                </c:pt>
                <c:pt idx="5">
                  <c:v>-2.0000000000000018E-3</c:v>
                </c:pt>
                <c:pt idx="6">
                  <c:v>-2.0000000000000018E-3</c:v>
                </c:pt>
                <c:pt idx="7">
                  <c:v>-2.0000000000000018E-3</c:v>
                </c:pt>
                <c:pt idx="8">
                  <c:v>-1.0000000000001119E-3</c:v>
                </c:pt>
                <c:pt idx="9">
                  <c:v>-9.9999999999988987E-4</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11-C877-405C-BD89-E6B74C4CC639}"/>
            </c:ext>
          </c:extLst>
        </c:ser>
        <c:ser>
          <c:idx val="18"/>
          <c:order val="18"/>
          <c:tx>
            <c:strRef>
              <c:f>BI!$AP$2</c:f>
              <c:strCache>
                <c:ptCount val="1"/>
                <c:pt idx="0">
                  <c:v>max</c:v>
                </c:pt>
              </c:strCache>
            </c:strRef>
          </c:tx>
          <c:spPr>
            <a:ln w="25400">
              <a:solidFill>
                <a:srgbClr val="FF0000"/>
              </a:solidFill>
              <a:prstDash val="dash"/>
            </a:ln>
          </c:spPr>
          <c:marker>
            <c:symbol val="none"/>
          </c:marker>
          <c:xVal>
            <c:numRef>
              <c:f>BI!$AP$7:$AP$8</c:f>
              <c:numCache>
                <c:formatCode>General</c:formatCode>
                <c:ptCount val="2"/>
                <c:pt idx="0">
                  <c:v>4.0000000000000001E-3</c:v>
                </c:pt>
                <c:pt idx="1">
                  <c:v>4.0000000000000001E-3</c:v>
                </c:pt>
              </c:numCache>
            </c:numRef>
          </c:xVal>
          <c:yVal>
            <c:numRef>
              <c:f>BI!$AQ$7:$AQ$8</c:f>
              <c:numCache>
                <c:formatCode>General</c:formatCode>
                <c:ptCount val="2"/>
                <c:pt idx="0">
                  <c:v>-4</c:v>
                </c:pt>
                <c:pt idx="1">
                  <c:v>4</c:v>
                </c:pt>
              </c:numCache>
            </c:numRef>
          </c:yVal>
          <c:smooth val="0"/>
          <c:extLst>
            <c:ext xmlns:c16="http://schemas.microsoft.com/office/drawing/2014/chart" uri="{C3380CC4-5D6E-409C-BE32-E72D297353CC}">
              <c16:uniqueId val="{00000012-C877-405C-BD89-E6B74C4CC639}"/>
            </c:ext>
          </c:extLst>
        </c:ser>
        <c:dLbls>
          <c:showLegendKey val="0"/>
          <c:showVal val="0"/>
          <c:showCatName val="0"/>
          <c:showSerName val="0"/>
          <c:showPercent val="0"/>
          <c:showBubbleSize val="0"/>
        </c:dLbls>
        <c:axId val="182950912"/>
        <c:axId val="182957184"/>
        <c:extLst/>
      </c:scatterChart>
      <c:valAx>
        <c:axId val="182950912"/>
        <c:scaling>
          <c:orientation val="minMax"/>
          <c:max val="1.0000000000000002E-2"/>
          <c:min val="-1.0000000000000002E-2"/>
        </c:scaling>
        <c:delete val="0"/>
        <c:axPos val="b"/>
        <c:majorGridlines/>
        <c:title>
          <c:tx>
            <c:rich>
              <a:bodyPr/>
              <a:lstStyle/>
              <a:p>
                <a:pPr>
                  <a:defRPr lang="ja-JP"/>
                </a:pPr>
                <a:r>
                  <a:rPr lang="en-US" altLang="ja-JP"/>
                  <a:t>ΔVf(V)</a:t>
                </a:r>
                <a:endParaRPr lang="ja-JP" altLang="en-US"/>
              </a:p>
            </c:rich>
          </c:tx>
          <c:overlay val="0"/>
        </c:title>
        <c:numFmt formatCode="General" sourceLinked="1"/>
        <c:majorTickMark val="in"/>
        <c:minorTickMark val="in"/>
        <c:tickLblPos val="nextTo"/>
        <c:spPr>
          <a:ln>
            <a:solidFill>
              <a:schemeClr val="tx1"/>
            </a:solidFill>
          </a:ln>
        </c:spPr>
        <c:txPr>
          <a:bodyPr/>
          <a:lstStyle/>
          <a:p>
            <a:pPr>
              <a:defRPr lang="ja-JP"/>
            </a:pPr>
            <a:endParaRPr lang="ja-JP"/>
          </a:p>
        </c:txPr>
        <c:crossAx val="182957184"/>
        <c:crossesAt val="-1000000"/>
        <c:crossBetween val="midCat"/>
        <c:minorUnit val="1.0000000000000002E-3"/>
      </c:valAx>
      <c:valAx>
        <c:axId val="182957184"/>
        <c:scaling>
          <c:orientation val="minMax"/>
          <c:max val="3.71901648545543"/>
          <c:min val="-3.71901648545543"/>
        </c:scaling>
        <c:delete val="1"/>
        <c:axPos val="l"/>
        <c:numFmt formatCode="General" sourceLinked="1"/>
        <c:majorTickMark val="out"/>
        <c:minorTickMark val="none"/>
        <c:tickLblPos val="nextTo"/>
        <c:crossAx val="182950912"/>
        <c:crosses val="autoZero"/>
        <c:crossBetween val="midCat"/>
      </c:valAx>
      <c:spPr>
        <a:ln w="3175">
          <a:solidFill>
            <a:schemeClr val="tx1"/>
          </a:solidFill>
        </a:ln>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8"/>
        <c:delete val="1"/>
      </c:legendEntry>
      <c:overlay val="0"/>
      <c:txPr>
        <a:bodyPr/>
        <a:lstStyle/>
        <a:p>
          <a:pPr>
            <a:defRPr lang="ja-JP"/>
          </a:pPr>
          <a:endParaRPr lang="ja-JP"/>
        </a:p>
      </c:txPr>
    </c:legend>
    <c:plotVisOnly val="1"/>
    <c:dispBlanksAs val="gap"/>
    <c:showDLblsOverMax val="0"/>
  </c:chart>
  <c:spPr>
    <a:ln w="3175">
      <a:noFill/>
    </a:ln>
  </c:spPr>
  <c:txPr>
    <a:bodyPr/>
    <a:lstStyle/>
    <a:p>
      <a:pPr>
        <a:defRPr sz="1400"/>
      </a:pPr>
      <a:endParaRPr lang="ja-JP"/>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37784224340378"/>
          <c:y val="5.3333333333333337E-2"/>
          <c:w val="0.70048841720871846"/>
          <c:h val="0.78226915319795554"/>
        </c:manualLayout>
      </c:layout>
      <c:scatterChart>
        <c:scatterStyle val="lineMarker"/>
        <c:varyColors val="0"/>
        <c:ser>
          <c:idx val="0"/>
          <c:order val="0"/>
          <c:tx>
            <c:strRef>
              <c:f>BI!$AK$5</c:f>
              <c:strCache>
                <c:ptCount val="1"/>
                <c:pt idx="0">
                  <c:v>99.9</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BI!$AL$5:$AM$5</c:f>
              <c:numCache>
                <c:formatCode>General</c:formatCode>
                <c:ptCount val="2"/>
                <c:pt idx="0">
                  <c:v>3.0902323061678465</c:v>
                </c:pt>
                <c:pt idx="1">
                  <c:v>3.0902323061678465</c:v>
                </c:pt>
              </c:numCache>
            </c:numRef>
          </c:yVal>
          <c:smooth val="0"/>
          <c:extLst>
            <c:ext xmlns:c16="http://schemas.microsoft.com/office/drawing/2014/chart" uri="{C3380CC4-5D6E-409C-BE32-E72D297353CC}">
              <c16:uniqueId val="{00000000-1FF7-46B2-98E1-413F29EAB813}"/>
            </c:ext>
          </c:extLst>
        </c:ser>
        <c:ser>
          <c:idx val="1"/>
          <c:order val="1"/>
          <c:tx>
            <c:strRef>
              <c:f>BI!$AK$6</c:f>
              <c:strCache>
                <c:ptCount val="1"/>
                <c:pt idx="0">
                  <c:v>99</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BI!$AL$6:$AM$6</c:f>
              <c:numCache>
                <c:formatCode>General</c:formatCode>
                <c:ptCount val="2"/>
                <c:pt idx="0">
                  <c:v>2.3263478740408408</c:v>
                </c:pt>
                <c:pt idx="1">
                  <c:v>2.3263478740408408</c:v>
                </c:pt>
              </c:numCache>
            </c:numRef>
          </c:yVal>
          <c:smooth val="0"/>
          <c:extLst>
            <c:ext xmlns:c16="http://schemas.microsoft.com/office/drawing/2014/chart" uri="{C3380CC4-5D6E-409C-BE32-E72D297353CC}">
              <c16:uniqueId val="{00000001-1FF7-46B2-98E1-413F29EAB813}"/>
            </c:ext>
          </c:extLst>
        </c:ser>
        <c:ser>
          <c:idx val="2"/>
          <c:order val="2"/>
          <c:tx>
            <c:strRef>
              <c:f>BI!$AK$7</c:f>
              <c:strCache>
                <c:ptCount val="1"/>
                <c:pt idx="0">
                  <c:v>95</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BI!$AL$7:$AM$7</c:f>
              <c:numCache>
                <c:formatCode>General</c:formatCode>
                <c:ptCount val="2"/>
                <c:pt idx="0">
                  <c:v>1.6448536269514715</c:v>
                </c:pt>
                <c:pt idx="1">
                  <c:v>1.6448536269514715</c:v>
                </c:pt>
              </c:numCache>
            </c:numRef>
          </c:yVal>
          <c:smooth val="0"/>
          <c:extLst>
            <c:ext xmlns:c16="http://schemas.microsoft.com/office/drawing/2014/chart" uri="{C3380CC4-5D6E-409C-BE32-E72D297353CC}">
              <c16:uniqueId val="{00000002-1FF7-46B2-98E1-413F29EAB813}"/>
            </c:ext>
          </c:extLst>
        </c:ser>
        <c:ser>
          <c:idx val="3"/>
          <c:order val="3"/>
          <c:tx>
            <c:strRef>
              <c:f>BI!$AK$8</c:f>
              <c:strCache>
                <c:ptCount val="1"/>
                <c:pt idx="0">
                  <c:v>90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BI!$AL$8:$AM$8</c:f>
              <c:numCache>
                <c:formatCode>General</c:formatCode>
                <c:ptCount val="2"/>
                <c:pt idx="0">
                  <c:v>1.2815515655446006</c:v>
                </c:pt>
                <c:pt idx="1">
                  <c:v>1.2815515655446006</c:v>
                </c:pt>
              </c:numCache>
            </c:numRef>
          </c:yVal>
          <c:smooth val="0"/>
          <c:extLst>
            <c:ext xmlns:c16="http://schemas.microsoft.com/office/drawing/2014/chart" uri="{C3380CC4-5D6E-409C-BE32-E72D297353CC}">
              <c16:uniqueId val="{00000003-1FF7-46B2-98E1-413F29EAB813}"/>
            </c:ext>
          </c:extLst>
        </c:ser>
        <c:ser>
          <c:idx val="4"/>
          <c:order val="4"/>
          <c:tx>
            <c:strRef>
              <c:f>BI!$AK$9</c:f>
              <c:strCache>
                <c:ptCount val="1"/>
                <c:pt idx="0">
                  <c:v>80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BI!$AL$9:$AM$9</c:f>
              <c:numCache>
                <c:formatCode>General</c:formatCode>
                <c:ptCount val="2"/>
                <c:pt idx="0">
                  <c:v>0.84162123357291474</c:v>
                </c:pt>
                <c:pt idx="1">
                  <c:v>0.84162123357291474</c:v>
                </c:pt>
              </c:numCache>
            </c:numRef>
          </c:yVal>
          <c:smooth val="0"/>
          <c:extLst>
            <c:ext xmlns:c16="http://schemas.microsoft.com/office/drawing/2014/chart" uri="{C3380CC4-5D6E-409C-BE32-E72D297353CC}">
              <c16:uniqueId val="{00000004-1FF7-46B2-98E1-413F29EAB813}"/>
            </c:ext>
          </c:extLst>
        </c:ser>
        <c:ser>
          <c:idx val="5"/>
          <c:order val="5"/>
          <c:tx>
            <c:strRef>
              <c:f>BI!$AK$10</c:f>
              <c:strCache>
                <c:ptCount val="1"/>
                <c:pt idx="0">
                  <c:v>70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BI!$AL$10:$AM$10</c:f>
              <c:numCache>
                <c:formatCode>General</c:formatCode>
                <c:ptCount val="2"/>
                <c:pt idx="0">
                  <c:v>0.52440051270804078</c:v>
                </c:pt>
                <c:pt idx="1">
                  <c:v>0.52440051270804078</c:v>
                </c:pt>
              </c:numCache>
            </c:numRef>
          </c:yVal>
          <c:smooth val="0"/>
          <c:extLst>
            <c:ext xmlns:c16="http://schemas.microsoft.com/office/drawing/2014/chart" uri="{C3380CC4-5D6E-409C-BE32-E72D297353CC}">
              <c16:uniqueId val="{00000005-1FF7-46B2-98E1-413F29EAB813}"/>
            </c:ext>
          </c:extLst>
        </c:ser>
        <c:ser>
          <c:idx val="6"/>
          <c:order val="6"/>
          <c:tx>
            <c:strRef>
              <c:f>BI!$AK$11</c:f>
              <c:strCache>
                <c:ptCount val="1"/>
                <c:pt idx="0">
                  <c:v>50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BI!$AL$11:$AM$11</c:f>
              <c:numCache>
                <c:formatCode>General</c:formatCode>
                <c:ptCount val="2"/>
                <c:pt idx="0">
                  <c:v>0</c:v>
                </c:pt>
                <c:pt idx="1">
                  <c:v>0</c:v>
                </c:pt>
              </c:numCache>
            </c:numRef>
          </c:yVal>
          <c:smooth val="0"/>
          <c:extLst>
            <c:ext xmlns:c16="http://schemas.microsoft.com/office/drawing/2014/chart" uri="{C3380CC4-5D6E-409C-BE32-E72D297353CC}">
              <c16:uniqueId val="{00000006-1FF7-46B2-98E1-413F29EAB813}"/>
            </c:ext>
          </c:extLst>
        </c:ser>
        <c:ser>
          <c:idx val="7"/>
          <c:order val="7"/>
          <c:tx>
            <c:strRef>
              <c:f>BI!$AK$12</c:f>
              <c:strCache>
                <c:ptCount val="1"/>
                <c:pt idx="0">
                  <c:v>30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BI!$AL$12:$AM$12</c:f>
              <c:numCache>
                <c:formatCode>General</c:formatCode>
                <c:ptCount val="2"/>
                <c:pt idx="0">
                  <c:v>-0.52440051270804089</c:v>
                </c:pt>
                <c:pt idx="1">
                  <c:v>-0.52440051270804089</c:v>
                </c:pt>
              </c:numCache>
            </c:numRef>
          </c:yVal>
          <c:smooth val="0"/>
          <c:extLst>
            <c:ext xmlns:c16="http://schemas.microsoft.com/office/drawing/2014/chart" uri="{C3380CC4-5D6E-409C-BE32-E72D297353CC}">
              <c16:uniqueId val="{00000007-1FF7-46B2-98E1-413F29EAB813}"/>
            </c:ext>
          </c:extLst>
        </c:ser>
        <c:ser>
          <c:idx val="8"/>
          <c:order val="8"/>
          <c:tx>
            <c:strRef>
              <c:f>BI!$AK$13</c:f>
              <c:strCache>
                <c:ptCount val="1"/>
                <c:pt idx="0">
                  <c:v>20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BI!$AL$13:$AM$13</c:f>
              <c:numCache>
                <c:formatCode>General</c:formatCode>
                <c:ptCount val="2"/>
                <c:pt idx="0">
                  <c:v>-0.84162123357291452</c:v>
                </c:pt>
                <c:pt idx="1">
                  <c:v>-0.84162123357291452</c:v>
                </c:pt>
              </c:numCache>
            </c:numRef>
          </c:yVal>
          <c:smooth val="0"/>
          <c:extLst>
            <c:ext xmlns:c16="http://schemas.microsoft.com/office/drawing/2014/chart" uri="{C3380CC4-5D6E-409C-BE32-E72D297353CC}">
              <c16:uniqueId val="{00000008-1FF7-46B2-98E1-413F29EAB813}"/>
            </c:ext>
          </c:extLst>
        </c:ser>
        <c:ser>
          <c:idx val="9"/>
          <c:order val="9"/>
          <c:tx>
            <c:strRef>
              <c:f>BI!$AK$14</c:f>
              <c:strCache>
                <c:ptCount val="1"/>
                <c:pt idx="0">
                  <c:v>10</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BI!$AL$14:$AM$14</c:f>
              <c:numCache>
                <c:formatCode>General</c:formatCode>
                <c:ptCount val="2"/>
                <c:pt idx="0">
                  <c:v>-1.2815515655446006</c:v>
                </c:pt>
                <c:pt idx="1">
                  <c:v>-1.2815515655446006</c:v>
                </c:pt>
              </c:numCache>
            </c:numRef>
          </c:yVal>
          <c:smooth val="0"/>
          <c:extLst>
            <c:ext xmlns:c16="http://schemas.microsoft.com/office/drawing/2014/chart" uri="{C3380CC4-5D6E-409C-BE32-E72D297353CC}">
              <c16:uniqueId val="{00000009-1FF7-46B2-98E1-413F29EAB813}"/>
            </c:ext>
          </c:extLst>
        </c:ser>
        <c:ser>
          <c:idx val="10"/>
          <c:order val="10"/>
          <c:tx>
            <c:strRef>
              <c:f>BI!$AK$15</c:f>
              <c:strCache>
                <c:ptCount val="1"/>
                <c:pt idx="0">
                  <c:v>5</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BI!$AL$15:$AM$15</c:f>
              <c:numCache>
                <c:formatCode>General</c:formatCode>
                <c:ptCount val="2"/>
                <c:pt idx="0">
                  <c:v>-1.6448536269514726</c:v>
                </c:pt>
                <c:pt idx="1">
                  <c:v>-1.6448536269514726</c:v>
                </c:pt>
              </c:numCache>
            </c:numRef>
          </c:yVal>
          <c:smooth val="0"/>
          <c:extLst>
            <c:ext xmlns:c16="http://schemas.microsoft.com/office/drawing/2014/chart" uri="{C3380CC4-5D6E-409C-BE32-E72D297353CC}">
              <c16:uniqueId val="{0000000A-1FF7-46B2-98E1-413F29EAB813}"/>
            </c:ext>
          </c:extLst>
        </c:ser>
        <c:ser>
          <c:idx val="11"/>
          <c:order val="11"/>
          <c:tx>
            <c:strRef>
              <c:f>BI!$AK$16</c:f>
              <c:strCache>
                <c:ptCount val="1"/>
                <c:pt idx="0">
                  <c:v>1</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BI!$AL$16:$AM$16</c:f>
              <c:numCache>
                <c:formatCode>General</c:formatCode>
                <c:ptCount val="2"/>
                <c:pt idx="0">
                  <c:v>-2.3263478740408408</c:v>
                </c:pt>
                <c:pt idx="1">
                  <c:v>-2.3263478740408408</c:v>
                </c:pt>
              </c:numCache>
            </c:numRef>
          </c:yVal>
          <c:smooth val="0"/>
          <c:extLst>
            <c:ext xmlns:c16="http://schemas.microsoft.com/office/drawing/2014/chart" uri="{C3380CC4-5D6E-409C-BE32-E72D297353CC}">
              <c16:uniqueId val="{0000000B-1FF7-46B2-98E1-413F29EAB813}"/>
            </c:ext>
          </c:extLst>
        </c:ser>
        <c:ser>
          <c:idx val="12"/>
          <c:order val="12"/>
          <c:tx>
            <c:strRef>
              <c:f>BI!$AK$17</c:f>
              <c:strCache>
                <c:ptCount val="1"/>
                <c:pt idx="0">
                  <c:v>0.1</c:v>
                </c:pt>
              </c:strCache>
            </c:strRef>
          </c:tx>
          <c:spPr>
            <a:ln w="3175">
              <a:solidFill>
                <a:schemeClr val="tx1"/>
              </a:solidFill>
              <a:prstDash val="dash"/>
            </a:ln>
          </c:spPr>
          <c:marker>
            <c:symbol val="none"/>
          </c:marker>
          <c:xVal>
            <c:numRef>
              <c:f>BI!$AL$3:$AM$3</c:f>
              <c:numCache>
                <c:formatCode>General</c:formatCode>
                <c:ptCount val="2"/>
                <c:pt idx="0">
                  <c:v>-999</c:v>
                </c:pt>
                <c:pt idx="1">
                  <c:v>999</c:v>
                </c:pt>
              </c:numCache>
            </c:numRef>
          </c:xVal>
          <c:yVal>
            <c:numRef>
              <c:f>BI!$AL$17:$AM$17</c:f>
              <c:numCache>
                <c:formatCode>General</c:formatCode>
                <c:ptCount val="2"/>
                <c:pt idx="0">
                  <c:v>-3.0902323061678132</c:v>
                </c:pt>
                <c:pt idx="1">
                  <c:v>-3.0902323061678132</c:v>
                </c:pt>
              </c:numCache>
            </c:numRef>
          </c:yVal>
          <c:smooth val="0"/>
          <c:extLst>
            <c:ext xmlns:c16="http://schemas.microsoft.com/office/drawing/2014/chart" uri="{C3380CC4-5D6E-409C-BE32-E72D297353CC}">
              <c16:uniqueId val="{0000000C-1FF7-46B2-98E1-413F29EAB813}"/>
            </c:ext>
          </c:extLst>
        </c:ser>
        <c:ser>
          <c:idx val="13"/>
          <c:order val="13"/>
          <c:tx>
            <c:strRef>
              <c:f>BI!$K$4</c:f>
              <c:strCache>
                <c:ptCount val="1"/>
                <c:pt idx="0">
                  <c:v>Aa</c:v>
                </c:pt>
              </c:strCache>
            </c:strRef>
          </c:tx>
          <c:spPr>
            <a:ln>
              <a:solidFill>
                <a:srgbClr val="0000FF"/>
              </a:solidFill>
            </a:ln>
          </c:spPr>
          <c:marker>
            <c:symbol val="circle"/>
            <c:size val="8"/>
            <c:spPr>
              <a:solidFill>
                <a:srgbClr val="0000FF"/>
              </a:solidFill>
              <a:ln>
                <a:noFill/>
              </a:ln>
            </c:spPr>
          </c:marker>
          <c:xVal>
            <c:numRef>
              <c:f>BI!$K$5:$K$14</c:f>
              <c:numCache>
                <c:formatCode>General</c:formatCode>
                <c:ptCount val="10"/>
                <c:pt idx="0">
                  <c:v>-2.0061728395061849</c:v>
                </c:pt>
                <c:pt idx="1">
                  <c:v>-1.9592476489028214</c:v>
                </c:pt>
                <c:pt idx="2">
                  <c:v>-1.7884914463452461</c:v>
                </c:pt>
                <c:pt idx="3">
                  <c:v>-1.7309205350118066</c:v>
                </c:pt>
                <c:pt idx="4">
                  <c:v>-1.7200938232994438</c:v>
                </c:pt>
                <c:pt idx="5">
                  <c:v>-1.5993907083016057</c:v>
                </c:pt>
                <c:pt idx="6">
                  <c:v>-1.4297061159650495</c:v>
                </c:pt>
                <c:pt idx="7">
                  <c:v>-1.3291634089132129</c:v>
                </c:pt>
                <c:pt idx="8">
                  <c:v>-1.1441647597253897</c:v>
                </c:pt>
                <c:pt idx="9">
                  <c:v>-1.0971786833855843</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0D-1FF7-46B2-98E1-413F29EAB813}"/>
            </c:ext>
          </c:extLst>
        </c:ser>
        <c:ser>
          <c:idx val="14"/>
          <c:order val="14"/>
          <c:tx>
            <c:strRef>
              <c:f>BI!$L$4</c:f>
              <c:strCache>
                <c:ptCount val="1"/>
                <c:pt idx="0">
                  <c:v>Ah</c:v>
                </c:pt>
              </c:strCache>
            </c:strRef>
          </c:tx>
          <c:spPr>
            <a:ln>
              <a:solidFill>
                <a:srgbClr val="00FF00"/>
              </a:solidFill>
            </a:ln>
          </c:spPr>
          <c:marker>
            <c:symbol val="circle"/>
            <c:size val="8"/>
            <c:spPr>
              <a:solidFill>
                <a:srgbClr val="00FF00"/>
              </a:solidFill>
              <a:ln>
                <a:noFill/>
              </a:ln>
            </c:spPr>
          </c:marker>
          <c:xVal>
            <c:numRef>
              <c:f>BI!$L$5:$L$14</c:f>
              <c:numCache>
                <c:formatCode>General</c:formatCode>
                <c:ptCount val="10"/>
                <c:pt idx="0">
                  <c:v>-2.5806451612903185</c:v>
                </c:pt>
                <c:pt idx="1">
                  <c:v>-2.4602026049204042</c:v>
                </c:pt>
                <c:pt idx="2">
                  <c:v>-2.1183345507669769</c:v>
                </c:pt>
                <c:pt idx="3">
                  <c:v>-2.0028612303290494</c:v>
                </c:pt>
                <c:pt idx="4">
                  <c:v>-1.8348623853210995</c:v>
                </c:pt>
                <c:pt idx="5">
                  <c:v>-1.7216642754662856</c:v>
                </c:pt>
                <c:pt idx="6">
                  <c:v>-1.2073863636363631</c:v>
                </c:pt>
                <c:pt idx="7">
                  <c:v>-0.73583517292126299</c:v>
                </c:pt>
                <c:pt idx="8">
                  <c:v>-0.71123755334281391</c:v>
                </c:pt>
                <c:pt idx="9">
                  <c:v>0.14760147601475698</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0E-1FF7-46B2-98E1-413F29EAB813}"/>
            </c:ext>
          </c:extLst>
        </c:ser>
        <c:ser>
          <c:idx val="15"/>
          <c:order val="15"/>
          <c:tx>
            <c:strRef>
              <c:f>BI!$M$4</c:f>
              <c:strCache>
                <c:ptCount val="1"/>
                <c:pt idx="0">
                  <c:v>Bf</c:v>
                </c:pt>
              </c:strCache>
            </c:strRef>
          </c:tx>
          <c:spPr>
            <a:ln>
              <a:solidFill>
                <a:srgbClr val="00B0F0"/>
              </a:solidFill>
            </a:ln>
          </c:spPr>
          <c:marker>
            <c:symbol val="circle"/>
            <c:size val="8"/>
            <c:spPr>
              <a:solidFill>
                <a:srgbClr val="00B0F0"/>
              </a:solidFill>
              <a:ln>
                <a:noFill/>
              </a:ln>
            </c:spPr>
          </c:marker>
          <c:xVal>
            <c:numRef>
              <c:f>BI!$M$5:$M$14</c:f>
              <c:numCache>
                <c:formatCode>General</c:formatCode>
                <c:ptCount val="10"/>
                <c:pt idx="0">
                  <c:v>-2.5992779783393463</c:v>
                </c:pt>
                <c:pt idx="1">
                  <c:v>-2.5464556090846471</c:v>
                </c:pt>
                <c:pt idx="2">
                  <c:v>-2.5412087912087982</c:v>
                </c:pt>
                <c:pt idx="3">
                  <c:v>-2.4682124158563954</c:v>
                </c:pt>
                <c:pt idx="4">
                  <c:v>-2.22063037249284</c:v>
                </c:pt>
                <c:pt idx="5">
                  <c:v>-2.0482809070958257</c:v>
                </c:pt>
                <c:pt idx="6">
                  <c:v>-1.9823788546255476</c:v>
                </c:pt>
                <c:pt idx="7">
                  <c:v>-1.7421602787456447</c:v>
                </c:pt>
                <c:pt idx="8">
                  <c:v>-1.1691884456671247</c:v>
                </c:pt>
                <c:pt idx="9">
                  <c:v>-1.09011627906977</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0F-1FF7-46B2-98E1-413F29EAB813}"/>
            </c:ext>
          </c:extLst>
        </c:ser>
        <c:ser>
          <c:idx val="16"/>
          <c:order val="16"/>
          <c:tx>
            <c:strRef>
              <c:f>BI!$N$4</c:f>
              <c:strCache>
                <c:ptCount val="1"/>
                <c:pt idx="0">
                  <c:v>Cf</c:v>
                </c:pt>
              </c:strCache>
            </c:strRef>
          </c:tx>
          <c:spPr>
            <a:ln>
              <a:solidFill>
                <a:srgbClr val="7030A0"/>
              </a:solidFill>
            </a:ln>
          </c:spPr>
          <c:marker>
            <c:symbol val="circle"/>
            <c:size val="8"/>
            <c:spPr>
              <a:solidFill>
                <a:srgbClr val="7030A0"/>
              </a:solidFill>
              <a:ln>
                <a:noFill/>
              </a:ln>
            </c:spPr>
          </c:marker>
          <c:xVal>
            <c:numRef>
              <c:f>BI!$N$5:$N$14</c:f>
              <c:numCache>
                <c:formatCode>General</c:formatCode>
                <c:ptCount val="10"/>
                <c:pt idx="0">
                  <c:v>-3.1377899045020521</c:v>
                </c:pt>
                <c:pt idx="1">
                  <c:v>-2.3188405797101468</c:v>
                </c:pt>
                <c:pt idx="2">
                  <c:v>-1.7675050985724103</c:v>
                </c:pt>
                <c:pt idx="3">
                  <c:v>-1.6986706056129885</c:v>
                </c:pt>
                <c:pt idx="4">
                  <c:v>-1.5793251974156415</c:v>
                </c:pt>
                <c:pt idx="5">
                  <c:v>-1.4760147601476092</c:v>
                </c:pt>
                <c:pt idx="6">
                  <c:v>-1.471670345842526</c:v>
                </c:pt>
                <c:pt idx="7">
                  <c:v>-1.3277428371768083</c:v>
                </c:pt>
                <c:pt idx="8">
                  <c:v>-1.3249651324965097</c:v>
                </c:pt>
                <c:pt idx="9">
                  <c:v>-1.0593220338983076</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10-1FF7-46B2-98E1-413F29EAB813}"/>
            </c:ext>
          </c:extLst>
        </c:ser>
        <c:ser>
          <c:idx val="17"/>
          <c:order val="17"/>
          <c:tx>
            <c:strRef>
              <c:f>BI!$O$4</c:f>
              <c:strCache>
                <c:ptCount val="1"/>
                <c:pt idx="0">
                  <c:v>Dh</c:v>
                </c:pt>
              </c:strCache>
            </c:strRef>
          </c:tx>
          <c:spPr>
            <a:ln>
              <a:solidFill>
                <a:srgbClr val="FFC000"/>
              </a:solidFill>
            </a:ln>
          </c:spPr>
          <c:marker>
            <c:symbol val="circle"/>
            <c:size val="8"/>
            <c:spPr>
              <a:solidFill>
                <a:srgbClr val="FFC000"/>
              </a:solidFill>
              <a:ln>
                <a:noFill/>
              </a:ln>
            </c:spPr>
          </c:marker>
          <c:xVal>
            <c:numRef>
              <c:f>BI!$O$5:$O$14</c:f>
              <c:numCache>
                <c:formatCode>General</c:formatCode>
                <c:ptCount val="10"/>
                <c:pt idx="0">
                  <c:v>-3.0868628858578586</c:v>
                </c:pt>
                <c:pt idx="1">
                  <c:v>-2.5641025641025603</c:v>
                </c:pt>
                <c:pt idx="2">
                  <c:v>-1.9780219780219748</c:v>
                </c:pt>
                <c:pt idx="3">
                  <c:v>-1.6862170087976571</c:v>
                </c:pt>
                <c:pt idx="4">
                  <c:v>-1.2454212454212448</c:v>
                </c:pt>
                <c:pt idx="5">
                  <c:v>-1.1772853185595564</c:v>
                </c:pt>
                <c:pt idx="6">
                  <c:v>-0.83507306889352284</c:v>
                </c:pt>
                <c:pt idx="7">
                  <c:v>-0.61728395061728303</c:v>
                </c:pt>
                <c:pt idx="8">
                  <c:v>0.37202380952381481</c:v>
                </c:pt>
                <c:pt idx="9">
                  <c:v>2.9861616897305181</c:v>
                </c:pt>
              </c:numCache>
            </c:numRef>
          </c:xVal>
          <c:yVal>
            <c:numRef>
              <c:f>BI!$E$5:$E$14</c:f>
              <c:numCache>
                <c:formatCode>General</c:formatCode>
                <c:ptCount val="10"/>
                <c:pt idx="0">
                  <c:v>-1.6448536269514726</c:v>
                </c:pt>
                <c:pt idx="1">
                  <c:v>-1.0364333894937898</c:v>
                </c:pt>
                <c:pt idx="2">
                  <c:v>-0.67448975019608193</c:v>
                </c:pt>
                <c:pt idx="3">
                  <c:v>-0.38532046640756784</c:v>
                </c:pt>
                <c:pt idx="4">
                  <c:v>-0.12566134685507402</c:v>
                </c:pt>
                <c:pt idx="5">
                  <c:v>0.12566134685507416</c:v>
                </c:pt>
                <c:pt idx="6">
                  <c:v>0.38532046640756784</c:v>
                </c:pt>
                <c:pt idx="7">
                  <c:v>0.67448975019608193</c:v>
                </c:pt>
                <c:pt idx="8">
                  <c:v>1.0364333894937898</c:v>
                </c:pt>
                <c:pt idx="9">
                  <c:v>1.6448536269514715</c:v>
                </c:pt>
              </c:numCache>
            </c:numRef>
          </c:yVal>
          <c:smooth val="0"/>
          <c:extLst>
            <c:ext xmlns:c16="http://schemas.microsoft.com/office/drawing/2014/chart" uri="{C3380CC4-5D6E-409C-BE32-E72D297353CC}">
              <c16:uniqueId val="{00000011-1FF7-46B2-98E1-413F29EAB813}"/>
            </c:ext>
          </c:extLst>
        </c:ser>
        <c:ser>
          <c:idx val="18"/>
          <c:order val="18"/>
          <c:tx>
            <c:strRef>
              <c:f>BI!$AO$2</c:f>
              <c:strCache>
                <c:ptCount val="1"/>
                <c:pt idx="0">
                  <c:v>min</c:v>
                </c:pt>
              </c:strCache>
            </c:strRef>
          </c:tx>
          <c:spPr>
            <a:ln w="25400">
              <a:solidFill>
                <a:srgbClr val="FF0000"/>
              </a:solidFill>
              <a:prstDash val="dash"/>
            </a:ln>
          </c:spPr>
          <c:marker>
            <c:symbol val="none"/>
          </c:marker>
          <c:xVal>
            <c:numRef>
              <c:f>BI!$AO$3:$AO$4</c:f>
              <c:numCache>
                <c:formatCode>General</c:formatCode>
                <c:ptCount val="2"/>
                <c:pt idx="0">
                  <c:v>-10</c:v>
                </c:pt>
                <c:pt idx="1">
                  <c:v>-10</c:v>
                </c:pt>
              </c:numCache>
            </c:numRef>
          </c:xVal>
          <c:yVal>
            <c:numRef>
              <c:f>BI!$AQ$3:$AQ$4</c:f>
              <c:numCache>
                <c:formatCode>General</c:formatCode>
                <c:ptCount val="2"/>
                <c:pt idx="0">
                  <c:v>-4</c:v>
                </c:pt>
                <c:pt idx="1">
                  <c:v>4</c:v>
                </c:pt>
              </c:numCache>
            </c:numRef>
          </c:yVal>
          <c:smooth val="0"/>
          <c:extLst>
            <c:ext xmlns:c16="http://schemas.microsoft.com/office/drawing/2014/chart" uri="{C3380CC4-5D6E-409C-BE32-E72D297353CC}">
              <c16:uniqueId val="{00000012-1FF7-46B2-98E1-413F29EAB813}"/>
            </c:ext>
          </c:extLst>
        </c:ser>
        <c:ser>
          <c:idx val="19"/>
          <c:order val="19"/>
          <c:tx>
            <c:strRef>
              <c:f>BI!$AP$2</c:f>
              <c:strCache>
                <c:ptCount val="1"/>
                <c:pt idx="0">
                  <c:v>max</c:v>
                </c:pt>
              </c:strCache>
            </c:strRef>
          </c:tx>
          <c:spPr>
            <a:ln w="25400">
              <a:solidFill>
                <a:srgbClr val="FF0000"/>
              </a:solidFill>
              <a:prstDash val="dash"/>
            </a:ln>
          </c:spPr>
          <c:marker>
            <c:symbol val="none"/>
          </c:marker>
          <c:xVal>
            <c:numRef>
              <c:f>BI!$AP$3:$AP$4</c:f>
              <c:numCache>
                <c:formatCode>General</c:formatCode>
                <c:ptCount val="2"/>
                <c:pt idx="0">
                  <c:v>1</c:v>
                </c:pt>
                <c:pt idx="1">
                  <c:v>1</c:v>
                </c:pt>
              </c:numCache>
            </c:numRef>
          </c:xVal>
          <c:yVal>
            <c:numRef>
              <c:f>BI!$AQ$3:$AQ$4</c:f>
              <c:numCache>
                <c:formatCode>General</c:formatCode>
                <c:ptCount val="2"/>
                <c:pt idx="0">
                  <c:v>-4</c:v>
                </c:pt>
                <c:pt idx="1">
                  <c:v>4</c:v>
                </c:pt>
              </c:numCache>
            </c:numRef>
          </c:yVal>
          <c:smooth val="0"/>
          <c:extLst>
            <c:ext xmlns:c16="http://schemas.microsoft.com/office/drawing/2014/chart" uri="{C3380CC4-5D6E-409C-BE32-E72D297353CC}">
              <c16:uniqueId val="{00000013-1FF7-46B2-98E1-413F29EAB813}"/>
            </c:ext>
          </c:extLst>
        </c:ser>
        <c:dLbls>
          <c:showLegendKey val="0"/>
          <c:showVal val="0"/>
          <c:showCatName val="0"/>
          <c:showSerName val="0"/>
          <c:showPercent val="0"/>
          <c:showBubbleSize val="0"/>
        </c:dLbls>
        <c:axId val="183058432"/>
        <c:axId val="183060352"/>
        <c:extLst/>
      </c:scatterChart>
      <c:valAx>
        <c:axId val="183058432"/>
        <c:scaling>
          <c:orientation val="minMax"/>
          <c:max val="10"/>
          <c:min val="-10"/>
        </c:scaling>
        <c:delete val="0"/>
        <c:axPos val="b"/>
        <c:majorGridlines/>
        <c:title>
          <c:tx>
            <c:rich>
              <a:bodyPr/>
              <a:lstStyle/>
              <a:p>
                <a:pPr>
                  <a:defRPr lang="ja-JP"/>
                </a:pPr>
                <a:r>
                  <a:rPr lang="en-US" altLang="ja-JP"/>
                  <a:t>ΔIth(%)</a:t>
                </a:r>
                <a:endParaRPr lang="ja-JP" altLang="en-US"/>
              </a:p>
            </c:rich>
          </c:tx>
          <c:overlay val="0"/>
        </c:title>
        <c:numFmt formatCode="General" sourceLinked="1"/>
        <c:majorTickMark val="in"/>
        <c:minorTickMark val="in"/>
        <c:tickLblPos val="nextTo"/>
        <c:spPr>
          <a:ln>
            <a:solidFill>
              <a:schemeClr val="tx1"/>
            </a:solidFill>
          </a:ln>
        </c:spPr>
        <c:txPr>
          <a:bodyPr/>
          <a:lstStyle/>
          <a:p>
            <a:pPr>
              <a:defRPr lang="ja-JP"/>
            </a:pPr>
            <a:endParaRPr lang="ja-JP"/>
          </a:p>
        </c:txPr>
        <c:crossAx val="183060352"/>
        <c:crossesAt val="-1000000"/>
        <c:crossBetween val="midCat"/>
        <c:majorUnit val="5"/>
        <c:minorUnit val="1"/>
      </c:valAx>
      <c:valAx>
        <c:axId val="183060352"/>
        <c:scaling>
          <c:orientation val="minMax"/>
          <c:max val="3.71901648545543"/>
          <c:min val="-3.71901648545543"/>
        </c:scaling>
        <c:delete val="1"/>
        <c:axPos val="l"/>
        <c:numFmt formatCode="General" sourceLinked="1"/>
        <c:majorTickMark val="out"/>
        <c:minorTickMark val="none"/>
        <c:tickLblPos val="nextTo"/>
        <c:crossAx val="183058432"/>
        <c:crosses val="autoZero"/>
        <c:crossBetween val="midCat"/>
      </c:valAx>
      <c:spPr>
        <a:ln w="3175">
          <a:solidFill>
            <a:schemeClr val="tx1"/>
          </a:solidFill>
        </a:ln>
      </c:spPr>
    </c:plotArea>
    <c:legend>
      <c:legendPos val="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8"/>
        <c:delete val="1"/>
      </c:legendEntry>
      <c:legendEntry>
        <c:idx val="19"/>
        <c:delete val="1"/>
      </c:legendEntry>
      <c:overlay val="0"/>
      <c:txPr>
        <a:bodyPr/>
        <a:lstStyle/>
        <a:p>
          <a:pPr>
            <a:defRPr lang="ja-JP"/>
          </a:pPr>
          <a:endParaRPr lang="ja-JP"/>
        </a:p>
      </c:txPr>
    </c:legend>
    <c:plotVisOnly val="1"/>
    <c:dispBlanksAs val="gap"/>
    <c:showDLblsOverMax val="0"/>
  </c:chart>
  <c:spPr>
    <a:ln w="3175">
      <a:noFill/>
    </a:ln>
  </c:spPr>
  <c:txPr>
    <a:bodyPr/>
    <a:lstStyle/>
    <a:p>
      <a:pPr>
        <a:defRPr sz="1400"/>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HL13E1ﾃﾞｰﾀ!$C$22</c:f>
              <c:strCache>
                <c:ptCount val="1"/>
                <c:pt idx="0">
                  <c:v>NL053Aa1</c:v>
                </c:pt>
              </c:strCache>
            </c:strRef>
          </c:tx>
          <c:spPr>
            <a:ln>
              <a:solidFill>
                <a:srgbClr val="00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HL13E1ﾃﾞｰﾀ!$GS$22:$HP$22</c:f>
              <c:numCache>
                <c:formatCode>0.00_ </c:formatCode>
                <c:ptCount val="24"/>
                <c:pt idx="0">
                  <c:v>0</c:v>
                </c:pt>
                <c:pt idx="1">
                  <c:v>-0.05</c:v>
                </c:pt>
                <c:pt idx="2">
                  <c:v>-0.56000000000000005</c:v>
                </c:pt>
                <c:pt idx="3">
                  <c:v>-3.28</c:v>
                </c:pt>
                <c:pt idx="4">
                  <c:v>-4.84</c:v>
                </c:pt>
                <c:pt idx="5">
                  <c:v>-5.78</c:v>
                </c:pt>
                <c:pt idx="6">
                  <c:v>-6.1</c:v>
                </c:pt>
                <c:pt idx="7">
                  <c:v>-6.05</c:v>
                </c:pt>
                <c:pt idx="8">
                  <c:v>-6</c:v>
                </c:pt>
                <c:pt idx="9">
                  <c:v>-5.9</c:v>
                </c:pt>
                <c:pt idx="10">
                  <c:v>-5.86</c:v>
                </c:pt>
                <c:pt idx="11">
                  <c:v>-5.89</c:v>
                </c:pt>
                <c:pt idx="12">
                  <c:v>-5.96</c:v>
                </c:pt>
                <c:pt idx="13">
                  <c:v>-5.92</c:v>
                </c:pt>
                <c:pt idx="14">
                  <c:v>-5.8</c:v>
                </c:pt>
                <c:pt idx="15">
                  <c:v>-5.66</c:v>
                </c:pt>
                <c:pt idx="16">
                  <c:v>-5.76</c:v>
                </c:pt>
                <c:pt idx="17">
                  <c:v>-5.7</c:v>
                </c:pt>
                <c:pt idx="18">
                  <c:v>-5.82</c:v>
                </c:pt>
                <c:pt idx="19">
                  <c:v>-5.76</c:v>
                </c:pt>
                <c:pt idx="20">
                  <c:v>-5.72</c:v>
                </c:pt>
                <c:pt idx="21">
                  <c:v>-5.76</c:v>
                </c:pt>
                <c:pt idx="22">
                  <c:v>-5.73</c:v>
                </c:pt>
                <c:pt idx="23">
                  <c:v>-5.73</c:v>
                </c:pt>
              </c:numCache>
            </c:numRef>
          </c:yVal>
          <c:smooth val="0"/>
          <c:extLst>
            <c:ext xmlns:c16="http://schemas.microsoft.com/office/drawing/2014/chart" uri="{C3380CC4-5D6E-409C-BE32-E72D297353CC}">
              <c16:uniqueId val="{00000000-E7FF-44C2-9DCF-ED55609B5712}"/>
            </c:ext>
          </c:extLst>
        </c:ser>
        <c:ser>
          <c:idx val="1"/>
          <c:order val="1"/>
          <c:tx>
            <c:strRef>
              <c:f>HL13E1ﾃﾞｰﾀ!$C$23</c:f>
              <c:strCache>
                <c:ptCount val="1"/>
                <c:pt idx="0">
                  <c:v>NL053Aa2</c:v>
                </c:pt>
              </c:strCache>
            </c:strRef>
          </c:tx>
          <c:spPr>
            <a:ln>
              <a:solidFill>
                <a:srgbClr val="00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HL13E1ﾃﾞｰﾀ!$GS$23:$HP$23</c:f>
              <c:numCache>
                <c:formatCode>0.00_ </c:formatCode>
                <c:ptCount val="24"/>
                <c:pt idx="0">
                  <c:v>0</c:v>
                </c:pt>
                <c:pt idx="1">
                  <c:v>-0.28999999999999998</c:v>
                </c:pt>
                <c:pt idx="2">
                  <c:v>-1.17</c:v>
                </c:pt>
                <c:pt idx="3">
                  <c:v>-4.33</c:v>
                </c:pt>
                <c:pt idx="4">
                  <c:v>-6.35</c:v>
                </c:pt>
                <c:pt idx="5">
                  <c:v>-7.79</c:v>
                </c:pt>
                <c:pt idx="6">
                  <c:v>-8.0399999999999991</c:v>
                </c:pt>
                <c:pt idx="7">
                  <c:v>-8.1999999999999993</c:v>
                </c:pt>
                <c:pt idx="8">
                  <c:v>-8.15</c:v>
                </c:pt>
                <c:pt idx="9">
                  <c:v>-8.2200000000000006</c:v>
                </c:pt>
                <c:pt idx="10">
                  <c:v>-8.1199999999999992</c:v>
                </c:pt>
                <c:pt idx="11">
                  <c:v>-7.91</c:v>
                </c:pt>
                <c:pt idx="12">
                  <c:v>-8.02</c:v>
                </c:pt>
                <c:pt idx="13">
                  <c:v>-7.92</c:v>
                </c:pt>
                <c:pt idx="14">
                  <c:v>-7.81</c:v>
                </c:pt>
                <c:pt idx="15">
                  <c:v>-7.84</c:v>
                </c:pt>
                <c:pt idx="16">
                  <c:v>-7.97</c:v>
                </c:pt>
                <c:pt idx="17">
                  <c:v>-7.84</c:v>
                </c:pt>
                <c:pt idx="18">
                  <c:v>-7.86</c:v>
                </c:pt>
                <c:pt idx="19">
                  <c:v>-7.8</c:v>
                </c:pt>
                <c:pt idx="20">
                  <c:v>-7.79</c:v>
                </c:pt>
                <c:pt idx="21">
                  <c:v>-7.76</c:v>
                </c:pt>
                <c:pt idx="22">
                  <c:v>-7.84</c:v>
                </c:pt>
                <c:pt idx="23">
                  <c:v>-7.69</c:v>
                </c:pt>
              </c:numCache>
            </c:numRef>
          </c:yVal>
          <c:smooth val="0"/>
          <c:extLst>
            <c:ext xmlns:c16="http://schemas.microsoft.com/office/drawing/2014/chart" uri="{C3380CC4-5D6E-409C-BE32-E72D297353CC}">
              <c16:uniqueId val="{00000001-E7FF-44C2-9DCF-ED55609B5712}"/>
            </c:ext>
          </c:extLst>
        </c:ser>
        <c:ser>
          <c:idx val="2"/>
          <c:order val="2"/>
          <c:tx>
            <c:strRef>
              <c:f>HL13E1ﾃﾞｰﾀ!$C$24</c:f>
              <c:strCache>
                <c:ptCount val="1"/>
                <c:pt idx="0">
                  <c:v>NL053Aa3</c:v>
                </c:pt>
              </c:strCache>
            </c:strRef>
          </c:tx>
          <c:spPr>
            <a:ln>
              <a:solidFill>
                <a:srgbClr val="00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HL13E1ﾃﾞｰﾀ!$GS$24:$HP$24</c:f>
              <c:numCache>
                <c:formatCode>0.00_ </c:formatCode>
                <c:ptCount val="24"/>
                <c:pt idx="0">
                  <c:v>0</c:v>
                </c:pt>
                <c:pt idx="1">
                  <c:v>-0.26</c:v>
                </c:pt>
                <c:pt idx="2">
                  <c:v>-1.02</c:v>
                </c:pt>
                <c:pt idx="3">
                  <c:v>-5</c:v>
                </c:pt>
                <c:pt idx="4">
                  <c:v>-6.92</c:v>
                </c:pt>
                <c:pt idx="5">
                  <c:v>-8.49</c:v>
                </c:pt>
                <c:pt idx="6">
                  <c:v>-8.61</c:v>
                </c:pt>
                <c:pt idx="7">
                  <c:v>-8.6999999999999993</c:v>
                </c:pt>
                <c:pt idx="8">
                  <c:v>-8.7899999999999991</c:v>
                </c:pt>
                <c:pt idx="9">
                  <c:v>-8.52</c:v>
                </c:pt>
                <c:pt idx="10">
                  <c:v>-8.64</c:v>
                </c:pt>
                <c:pt idx="11">
                  <c:v>-8.7100000000000009</c:v>
                </c:pt>
                <c:pt idx="12">
                  <c:v>-8.58</c:v>
                </c:pt>
                <c:pt idx="13">
                  <c:v>-8.68</c:v>
                </c:pt>
                <c:pt idx="14">
                  <c:v>-8.58</c:v>
                </c:pt>
                <c:pt idx="15">
                  <c:v>-8.49</c:v>
                </c:pt>
                <c:pt idx="16">
                  <c:v>-8.5399999999999991</c:v>
                </c:pt>
                <c:pt idx="17">
                  <c:v>-8.44</c:v>
                </c:pt>
                <c:pt idx="18">
                  <c:v>-8.44</c:v>
                </c:pt>
                <c:pt idx="19">
                  <c:v>-8.48</c:v>
                </c:pt>
                <c:pt idx="20">
                  <c:v>-8.57</c:v>
                </c:pt>
                <c:pt idx="21">
                  <c:v>-8.3699999999999992</c:v>
                </c:pt>
                <c:pt idx="22">
                  <c:v>-8.39</c:v>
                </c:pt>
                <c:pt idx="23">
                  <c:v>-8.4499999999999993</c:v>
                </c:pt>
              </c:numCache>
            </c:numRef>
          </c:yVal>
          <c:smooth val="0"/>
          <c:extLst>
            <c:ext xmlns:c16="http://schemas.microsoft.com/office/drawing/2014/chart" uri="{C3380CC4-5D6E-409C-BE32-E72D297353CC}">
              <c16:uniqueId val="{00000002-E7FF-44C2-9DCF-ED55609B5712}"/>
            </c:ext>
          </c:extLst>
        </c:ser>
        <c:ser>
          <c:idx val="3"/>
          <c:order val="3"/>
          <c:tx>
            <c:strRef>
              <c:f>HL13E1ﾃﾞｰﾀ!$C$25</c:f>
              <c:strCache>
                <c:ptCount val="1"/>
                <c:pt idx="0">
                  <c:v>NL053Aa4</c:v>
                </c:pt>
              </c:strCache>
            </c:strRef>
          </c:tx>
          <c:spPr>
            <a:ln>
              <a:solidFill>
                <a:srgbClr val="00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HL13E1ﾃﾞｰﾀ!$GS$25:$HP$25</c:f>
              <c:numCache>
                <c:formatCode>0.00_ </c:formatCode>
                <c:ptCount val="24"/>
                <c:pt idx="0">
                  <c:v>0</c:v>
                </c:pt>
                <c:pt idx="1">
                  <c:v>-0.03</c:v>
                </c:pt>
                <c:pt idx="2">
                  <c:v>-1.04</c:v>
                </c:pt>
                <c:pt idx="3">
                  <c:v>-4.92</c:v>
                </c:pt>
                <c:pt idx="4">
                  <c:v>-7.04</c:v>
                </c:pt>
                <c:pt idx="5">
                  <c:v>-8.73</c:v>
                </c:pt>
                <c:pt idx="6">
                  <c:v>-9.15</c:v>
                </c:pt>
                <c:pt idx="7">
                  <c:v>-9.27</c:v>
                </c:pt>
                <c:pt idx="8">
                  <c:v>-9.06</c:v>
                </c:pt>
                <c:pt idx="9">
                  <c:v>-9.2200000000000006</c:v>
                </c:pt>
                <c:pt idx="10">
                  <c:v>-8.9700000000000006</c:v>
                </c:pt>
                <c:pt idx="11">
                  <c:v>-9.0299999999999994</c:v>
                </c:pt>
                <c:pt idx="12">
                  <c:v>-8.91</c:v>
                </c:pt>
                <c:pt idx="13">
                  <c:v>-8.9499999999999993</c:v>
                </c:pt>
                <c:pt idx="14">
                  <c:v>-8.91</c:v>
                </c:pt>
                <c:pt idx="15">
                  <c:v>-8.98</c:v>
                </c:pt>
                <c:pt idx="16">
                  <c:v>-9.09</c:v>
                </c:pt>
                <c:pt idx="17">
                  <c:v>-8.86</c:v>
                </c:pt>
                <c:pt idx="18">
                  <c:v>-9.01</c:v>
                </c:pt>
                <c:pt idx="19">
                  <c:v>-9.1999999999999993</c:v>
                </c:pt>
                <c:pt idx="20">
                  <c:v>-8.81</c:v>
                </c:pt>
                <c:pt idx="21">
                  <c:v>-8.98</c:v>
                </c:pt>
                <c:pt idx="22">
                  <c:v>-8.9</c:v>
                </c:pt>
                <c:pt idx="23">
                  <c:v>-9.0299999999999994</c:v>
                </c:pt>
              </c:numCache>
            </c:numRef>
          </c:yVal>
          <c:smooth val="0"/>
          <c:extLst>
            <c:ext xmlns:c16="http://schemas.microsoft.com/office/drawing/2014/chart" uri="{C3380CC4-5D6E-409C-BE32-E72D297353CC}">
              <c16:uniqueId val="{00000003-E7FF-44C2-9DCF-ED55609B5712}"/>
            </c:ext>
          </c:extLst>
        </c:ser>
        <c:ser>
          <c:idx val="4"/>
          <c:order val="4"/>
          <c:tx>
            <c:strRef>
              <c:f>HL13E1ﾃﾞｰﾀ!$C$26</c:f>
              <c:strCache>
                <c:ptCount val="1"/>
                <c:pt idx="0">
                  <c:v>NL053Aa5</c:v>
                </c:pt>
              </c:strCache>
            </c:strRef>
          </c:tx>
          <c:spPr>
            <a:ln>
              <a:solidFill>
                <a:srgbClr val="00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HL13E1ﾃﾞｰﾀ!$GS$26:$HP$26</c:f>
              <c:numCache>
                <c:formatCode>0.00_ </c:formatCode>
                <c:ptCount val="24"/>
                <c:pt idx="0">
                  <c:v>0</c:v>
                </c:pt>
                <c:pt idx="1">
                  <c:v>-0.38</c:v>
                </c:pt>
                <c:pt idx="2">
                  <c:v>-1.32</c:v>
                </c:pt>
                <c:pt idx="3">
                  <c:v>-5.33</c:v>
                </c:pt>
                <c:pt idx="4">
                  <c:v>-7.67</c:v>
                </c:pt>
                <c:pt idx="5">
                  <c:v>-9.43</c:v>
                </c:pt>
                <c:pt idx="6">
                  <c:v>-9.82</c:v>
                </c:pt>
                <c:pt idx="7">
                  <c:v>-9.94</c:v>
                </c:pt>
                <c:pt idx="8">
                  <c:v>-10.039999999999999</c:v>
                </c:pt>
                <c:pt idx="9">
                  <c:v>-9.94</c:v>
                </c:pt>
                <c:pt idx="10">
                  <c:v>-9.8800000000000008</c:v>
                </c:pt>
                <c:pt idx="11">
                  <c:v>-9.77</c:v>
                </c:pt>
                <c:pt idx="12">
                  <c:v>-9.9</c:v>
                </c:pt>
                <c:pt idx="13">
                  <c:v>-9.7799999999999994</c:v>
                </c:pt>
                <c:pt idx="14">
                  <c:v>-9.73</c:v>
                </c:pt>
                <c:pt idx="15">
                  <c:v>-9.7100000000000009</c:v>
                </c:pt>
                <c:pt idx="16">
                  <c:v>-9.66</c:v>
                </c:pt>
                <c:pt idx="17">
                  <c:v>-9.82</c:v>
                </c:pt>
                <c:pt idx="18">
                  <c:v>-9.7899999999999991</c:v>
                </c:pt>
                <c:pt idx="19">
                  <c:v>-9.49</c:v>
                </c:pt>
                <c:pt idx="20">
                  <c:v>-9.82</c:v>
                </c:pt>
                <c:pt idx="21">
                  <c:v>-9.6199999999999992</c:v>
                </c:pt>
                <c:pt idx="22">
                  <c:v>-9.52</c:v>
                </c:pt>
                <c:pt idx="23">
                  <c:v>-9.48</c:v>
                </c:pt>
              </c:numCache>
            </c:numRef>
          </c:yVal>
          <c:smooth val="0"/>
          <c:extLst>
            <c:ext xmlns:c16="http://schemas.microsoft.com/office/drawing/2014/chart" uri="{C3380CC4-5D6E-409C-BE32-E72D297353CC}">
              <c16:uniqueId val="{00000004-E7FF-44C2-9DCF-ED55609B5712}"/>
            </c:ext>
          </c:extLst>
        </c:ser>
        <c:ser>
          <c:idx val="5"/>
          <c:order val="5"/>
          <c:tx>
            <c:strRef>
              <c:f>HL13E1ﾃﾞｰﾀ!$C$27</c:f>
              <c:strCache>
                <c:ptCount val="1"/>
                <c:pt idx="0">
                  <c:v>NL053Aa6</c:v>
                </c:pt>
              </c:strCache>
            </c:strRef>
          </c:tx>
          <c:spPr>
            <a:ln>
              <a:solidFill>
                <a:srgbClr val="00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HL13E1ﾃﾞｰﾀ!$GS$27:$HP$27</c:f>
              <c:numCache>
                <c:formatCode>0.00_ </c:formatCode>
                <c:ptCount val="24"/>
                <c:pt idx="0">
                  <c:v>0</c:v>
                </c:pt>
                <c:pt idx="1">
                  <c:v>-0.1</c:v>
                </c:pt>
                <c:pt idx="2">
                  <c:v>-1.27</c:v>
                </c:pt>
                <c:pt idx="3">
                  <c:v>-4.9000000000000004</c:v>
                </c:pt>
                <c:pt idx="4">
                  <c:v>-7.31</c:v>
                </c:pt>
                <c:pt idx="5">
                  <c:v>-9.0500000000000007</c:v>
                </c:pt>
                <c:pt idx="6">
                  <c:v>-9.4600000000000009</c:v>
                </c:pt>
                <c:pt idx="7">
                  <c:v>-9.49</c:v>
                </c:pt>
                <c:pt idx="8">
                  <c:v>-9.35</c:v>
                </c:pt>
                <c:pt idx="9">
                  <c:v>-9.52</c:v>
                </c:pt>
                <c:pt idx="10">
                  <c:v>-9.6</c:v>
                </c:pt>
                <c:pt idx="11">
                  <c:v>-9.5399999999999991</c:v>
                </c:pt>
                <c:pt idx="12">
                  <c:v>-9.33</c:v>
                </c:pt>
                <c:pt idx="13">
                  <c:v>-9.5299999999999994</c:v>
                </c:pt>
                <c:pt idx="14">
                  <c:v>-9.49</c:v>
                </c:pt>
                <c:pt idx="15">
                  <c:v>-9.51</c:v>
                </c:pt>
                <c:pt idx="16">
                  <c:v>-9.49</c:v>
                </c:pt>
                <c:pt idx="17">
                  <c:v>-9.51</c:v>
                </c:pt>
                <c:pt idx="18">
                  <c:v>-9.57</c:v>
                </c:pt>
                <c:pt idx="19">
                  <c:v>-9.4600000000000009</c:v>
                </c:pt>
                <c:pt idx="20">
                  <c:v>-9.51</c:v>
                </c:pt>
                <c:pt idx="21">
                  <c:v>-9.6</c:v>
                </c:pt>
                <c:pt idx="22">
                  <c:v>-9.48</c:v>
                </c:pt>
                <c:pt idx="23">
                  <c:v>-9.3000000000000007</c:v>
                </c:pt>
              </c:numCache>
            </c:numRef>
          </c:yVal>
          <c:smooth val="0"/>
          <c:extLst>
            <c:ext xmlns:c16="http://schemas.microsoft.com/office/drawing/2014/chart" uri="{C3380CC4-5D6E-409C-BE32-E72D297353CC}">
              <c16:uniqueId val="{00000005-E7FF-44C2-9DCF-ED55609B5712}"/>
            </c:ext>
          </c:extLst>
        </c:ser>
        <c:ser>
          <c:idx val="6"/>
          <c:order val="6"/>
          <c:tx>
            <c:strRef>
              <c:f>HL13E1ﾃﾞｰﾀ!$C$28</c:f>
              <c:strCache>
                <c:ptCount val="1"/>
                <c:pt idx="0">
                  <c:v>NL053Aa7</c:v>
                </c:pt>
              </c:strCache>
            </c:strRef>
          </c:tx>
          <c:spPr>
            <a:ln>
              <a:solidFill>
                <a:srgbClr val="00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HL13E1ﾃﾞｰﾀ!$GS$28:$HP$28</c:f>
              <c:numCache>
                <c:formatCode>0.00_ </c:formatCode>
                <c:ptCount val="24"/>
                <c:pt idx="0">
                  <c:v>0</c:v>
                </c:pt>
                <c:pt idx="1">
                  <c:v>-0.21</c:v>
                </c:pt>
                <c:pt idx="2">
                  <c:v>-0.93</c:v>
                </c:pt>
                <c:pt idx="3">
                  <c:v>-4.93</c:v>
                </c:pt>
                <c:pt idx="4">
                  <c:v>-7.01</c:v>
                </c:pt>
                <c:pt idx="5">
                  <c:v>-8.9</c:v>
                </c:pt>
                <c:pt idx="6">
                  <c:v>-9.24</c:v>
                </c:pt>
                <c:pt idx="7">
                  <c:v>-9.3800000000000008</c:v>
                </c:pt>
                <c:pt idx="8">
                  <c:v>-9.4499999999999993</c:v>
                </c:pt>
                <c:pt idx="9">
                  <c:v>-9.36</c:v>
                </c:pt>
                <c:pt idx="10">
                  <c:v>-9.32</c:v>
                </c:pt>
                <c:pt idx="11">
                  <c:v>-9.23</c:v>
                </c:pt>
                <c:pt idx="12">
                  <c:v>-9.2200000000000006</c:v>
                </c:pt>
                <c:pt idx="13">
                  <c:v>-9.1300000000000008</c:v>
                </c:pt>
                <c:pt idx="14">
                  <c:v>-9.3800000000000008</c:v>
                </c:pt>
                <c:pt idx="15">
                  <c:v>-9.36</c:v>
                </c:pt>
                <c:pt idx="16">
                  <c:v>-9.2799999999999994</c:v>
                </c:pt>
                <c:pt idx="17">
                  <c:v>-9.33</c:v>
                </c:pt>
                <c:pt idx="18">
                  <c:v>-9.5</c:v>
                </c:pt>
                <c:pt idx="19">
                  <c:v>-9.32</c:v>
                </c:pt>
                <c:pt idx="20">
                  <c:v>-9.39</c:v>
                </c:pt>
                <c:pt idx="21">
                  <c:v>-9.14</c:v>
                </c:pt>
                <c:pt idx="22">
                  <c:v>-9.4</c:v>
                </c:pt>
                <c:pt idx="23">
                  <c:v>-9.2799999999999994</c:v>
                </c:pt>
              </c:numCache>
            </c:numRef>
          </c:yVal>
          <c:smooth val="0"/>
          <c:extLst>
            <c:ext xmlns:c16="http://schemas.microsoft.com/office/drawing/2014/chart" uri="{C3380CC4-5D6E-409C-BE32-E72D297353CC}">
              <c16:uniqueId val="{00000006-E7FF-44C2-9DCF-ED55609B5712}"/>
            </c:ext>
          </c:extLst>
        </c:ser>
        <c:ser>
          <c:idx val="7"/>
          <c:order val="7"/>
          <c:tx>
            <c:strRef>
              <c:f>HL13E1ﾃﾞｰﾀ!$C$29</c:f>
              <c:strCache>
                <c:ptCount val="1"/>
                <c:pt idx="0">
                  <c:v>NL053Aa8</c:v>
                </c:pt>
              </c:strCache>
            </c:strRef>
          </c:tx>
          <c:spPr>
            <a:ln>
              <a:solidFill>
                <a:srgbClr val="00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HL13E1ﾃﾞｰﾀ!$GS$29:$HP$29</c:f>
              <c:numCache>
                <c:formatCode>0.00_ </c:formatCode>
                <c:ptCount val="24"/>
                <c:pt idx="0">
                  <c:v>0</c:v>
                </c:pt>
                <c:pt idx="1">
                  <c:v>-0.22</c:v>
                </c:pt>
                <c:pt idx="2">
                  <c:v>-1.1499999999999999</c:v>
                </c:pt>
                <c:pt idx="3">
                  <c:v>-4.5999999999999996</c:v>
                </c:pt>
                <c:pt idx="4">
                  <c:v>-6.71</c:v>
                </c:pt>
                <c:pt idx="5">
                  <c:v>-8.33</c:v>
                </c:pt>
                <c:pt idx="6">
                  <c:v>-8.74</c:v>
                </c:pt>
                <c:pt idx="7">
                  <c:v>-8.74</c:v>
                </c:pt>
                <c:pt idx="8">
                  <c:v>-8.64</c:v>
                </c:pt>
                <c:pt idx="9">
                  <c:v>-8.84</c:v>
                </c:pt>
                <c:pt idx="10">
                  <c:v>-8.59</c:v>
                </c:pt>
                <c:pt idx="11">
                  <c:v>-8.59</c:v>
                </c:pt>
                <c:pt idx="12">
                  <c:v>-8.69</c:v>
                </c:pt>
                <c:pt idx="13">
                  <c:v>-8.7100000000000009</c:v>
                </c:pt>
                <c:pt idx="14">
                  <c:v>-8.7100000000000009</c:v>
                </c:pt>
                <c:pt idx="15">
                  <c:v>-8.68</c:v>
                </c:pt>
                <c:pt idx="16">
                  <c:v>-8.5500000000000007</c:v>
                </c:pt>
                <c:pt idx="17">
                  <c:v>-8.7100000000000009</c:v>
                </c:pt>
                <c:pt idx="18">
                  <c:v>-8.75</c:v>
                </c:pt>
                <c:pt idx="19">
                  <c:v>-8.61</c:v>
                </c:pt>
                <c:pt idx="20">
                  <c:v>-8.5500000000000007</c:v>
                </c:pt>
                <c:pt idx="21">
                  <c:v>-8.5399999999999991</c:v>
                </c:pt>
                <c:pt idx="22">
                  <c:v>-8.36</c:v>
                </c:pt>
                <c:pt idx="23">
                  <c:v>-8.51</c:v>
                </c:pt>
              </c:numCache>
            </c:numRef>
          </c:yVal>
          <c:smooth val="0"/>
          <c:extLst>
            <c:ext xmlns:c16="http://schemas.microsoft.com/office/drawing/2014/chart" uri="{C3380CC4-5D6E-409C-BE32-E72D297353CC}">
              <c16:uniqueId val="{00000007-E7FF-44C2-9DCF-ED55609B5712}"/>
            </c:ext>
          </c:extLst>
        </c:ser>
        <c:ser>
          <c:idx val="8"/>
          <c:order val="8"/>
          <c:tx>
            <c:strRef>
              <c:f>HL13E1ﾃﾞｰﾀ!$C$30</c:f>
              <c:strCache>
                <c:ptCount val="1"/>
                <c:pt idx="0">
                  <c:v>NL053Aa9</c:v>
                </c:pt>
              </c:strCache>
            </c:strRef>
          </c:tx>
          <c:spPr>
            <a:ln>
              <a:solidFill>
                <a:srgbClr val="00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HL13E1ﾃﾞｰﾀ!$GS$30:$HP$30</c:f>
              <c:numCache>
                <c:formatCode>0.00_ </c:formatCode>
                <c:ptCount val="24"/>
                <c:pt idx="0">
                  <c:v>0</c:v>
                </c:pt>
                <c:pt idx="1">
                  <c:v>-0.11</c:v>
                </c:pt>
                <c:pt idx="2">
                  <c:v>-0.66</c:v>
                </c:pt>
                <c:pt idx="3">
                  <c:v>-4.09</c:v>
                </c:pt>
                <c:pt idx="4">
                  <c:v>-6.13</c:v>
                </c:pt>
                <c:pt idx="5">
                  <c:v>-7.74</c:v>
                </c:pt>
                <c:pt idx="6">
                  <c:v>-8.11</c:v>
                </c:pt>
                <c:pt idx="7">
                  <c:v>-8.15</c:v>
                </c:pt>
                <c:pt idx="8">
                  <c:v>-8.1</c:v>
                </c:pt>
                <c:pt idx="9">
                  <c:v>-8.1199999999999992</c:v>
                </c:pt>
                <c:pt idx="10">
                  <c:v>-8</c:v>
                </c:pt>
                <c:pt idx="11">
                  <c:v>-7.86</c:v>
                </c:pt>
                <c:pt idx="12">
                  <c:v>-8</c:v>
                </c:pt>
                <c:pt idx="13">
                  <c:v>-7.94</c:v>
                </c:pt>
                <c:pt idx="14">
                  <c:v>-7.89</c:v>
                </c:pt>
                <c:pt idx="15">
                  <c:v>-8.14</c:v>
                </c:pt>
                <c:pt idx="16">
                  <c:v>-8.0500000000000007</c:v>
                </c:pt>
                <c:pt idx="17">
                  <c:v>-7.98</c:v>
                </c:pt>
                <c:pt idx="18">
                  <c:v>-7.96</c:v>
                </c:pt>
                <c:pt idx="19">
                  <c:v>-7.92</c:v>
                </c:pt>
                <c:pt idx="20">
                  <c:v>-7.88</c:v>
                </c:pt>
                <c:pt idx="21">
                  <c:v>-8.0399999999999991</c:v>
                </c:pt>
                <c:pt idx="22">
                  <c:v>-7.78</c:v>
                </c:pt>
                <c:pt idx="23">
                  <c:v>-7.88</c:v>
                </c:pt>
              </c:numCache>
            </c:numRef>
          </c:yVal>
          <c:smooth val="0"/>
          <c:extLst>
            <c:ext xmlns:c16="http://schemas.microsoft.com/office/drawing/2014/chart" uri="{C3380CC4-5D6E-409C-BE32-E72D297353CC}">
              <c16:uniqueId val="{00000008-E7FF-44C2-9DCF-ED55609B5712}"/>
            </c:ext>
          </c:extLst>
        </c:ser>
        <c:ser>
          <c:idx val="9"/>
          <c:order val="9"/>
          <c:tx>
            <c:strRef>
              <c:f>HL13E1ﾃﾞｰﾀ!$C$31</c:f>
              <c:strCache>
                <c:ptCount val="1"/>
                <c:pt idx="0">
                  <c:v>NL053Aa10</c:v>
                </c:pt>
              </c:strCache>
            </c:strRef>
          </c:tx>
          <c:spPr>
            <a:ln>
              <a:solidFill>
                <a:srgbClr val="00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HL13E1ﾃﾞｰﾀ!$GS$31:$HP$31</c:f>
              <c:numCache>
                <c:formatCode>0.00_ </c:formatCode>
                <c:ptCount val="24"/>
                <c:pt idx="0">
                  <c:v>0</c:v>
                </c:pt>
                <c:pt idx="1">
                  <c:v>-0.4</c:v>
                </c:pt>
                <c:pt idx="2">
                  <c:v>-1.33</c:v>
                </c:pt>
                <c:pt idx="3">
                  <c:v>-3.66</c:v>
                </c:pt>
                <c:pt idx="4">
                  <c:v>-5.34</c:v>
                </c:pt>
                <c:pt idx="5">
                  <c:v>-6.51</c:v>
                </c:pt>
                <c:pt idx="6">
                  <c:v>-6.49</c:v>
                </c:pt>
                <c:pt idx="7">
                  <c:v>-6.63</c:v>
                </c:pt>
                <c:pt idx="8">
                  <c:v>-6.03</c:v>
                </c:pt>
                <c:pt idx="9">
                  <c:v>-6.13</c:v>
                </c:pt>
                <c:pt idx="10">
                  <c:v>-6.21</c:v>
                </c:pt>
                <c:pt idx="11">
                  <c:v>-5.81</c:v>
                </c:pt>
                <c:pt idx="12">
                  <c:v>-5.81</c:v>
                </c:pt>
                <c:pt idx="13">
                  <c:v>-5.71</c:v>
                </c:pt>
                <c:pt idx="14">
                  <c:v>-5.36</c:v>
                </c:pt>
                <c:pt idx="15">
                  <c:v>-5.85</c:v>
                </c:pt>
                <c:pt idx="16">
                  <c:v>-5.71</c:v>
                </c:pt>
                <c:pt idx="17">
                  <c:v>-5.32</c:v>
                </c:pt>
                <c:pt idx="18">
                  <c:v>-6.13</c:v>
                </c:pt>
                <c:pt idx="19">
                  <c:v>-5.79</c:v>
                </c:pt>
                <c:pt idx="20">
                  <c:v>-5.55</c:v>
                </c:pt>
                <c:pt idx="21">
                  <c:v>-5.95</c:v>
                </c:pt>
                <c:pt idx="22">
                  <c:v>-5.69</c:v>
                </c:pt>
                <c:pt idx="23">
                  <c:v>-5.91</c:v>
                </c:pt>
              </c:numCache>
            </c:numRef>
          </c:yVal>
          <c:smooth val="0"/>
          <c:extLst>
            <c:ext xmlns:c16="http://schemas.microsoft.com/office/drawing/2014/chart" uri="{C3380CC4-5D6E-409C-BE32-E72D297353CC}">
              <c16:uniqueId val="{00000009-E7FF-44C2-9DCF-ED55609B5712}"/>
            </c:ext>
          </c:extLst>
        </c:ser>
        <c:dLbls>
          <c:showLegendKey val="0"/>
          <c:showVal val="0"/>
          <c:showCatName val="0"/>
          <c:showSerName val="0"/>
          <c:showPercent val="0"/>
          <c:showBubbleSize val="0"/>
        </c:dLbls>
        <c:axId val="183171712"/>
        <c:axId val="183448320"/>
      </c:scatterChart>
      <c:valAx>
        <c:axId val="183171712"/>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183448320"/>
        <c:crosses val="autoZero"/>
        <c:crossBetween val="midCat"/>
        <c:majorUnit val="2"/>
      </c:valAx>
      <c:valAx>
        <c:axId val="183448320"/>
        <c:scaling>
          <c:orientation val="minMax"/>
          <c:max val="20"/>
          <c:min val="-20"/>
        </c:scaling>
        <c:delete val="0"/>
        <c:axPos val="l"/>
        <c:majorGridlines/>
        <c:title>
          <c:tx>
            <c:rich>
              <a:bodyPr rot="-5400000" vert="horz"/>
              <a:lstStyle/>
              <a:p>
                <a:pPr>
                  <a:defRPr lang="ja-JP"/>
                </a:pPr>
                <a:r>
                  <a:rPr lang="el-GR" altLang="en-US"/>
                  <a:t>Δ</a:t>
                </a:r>
                <a:r>
                  <a:rPr lang="en-US" altLang="en-US"/>
                  <a:t>Po[%]</a:t>
                </a:r>
              </a:p>
            </c:rich>
          </c:tx>
          <c:overlay val="0"/>
        </c:title>
        <c:numFmt formatCode="0.00_ " sourceLinked="1"/>
        <c:majorTickMark val="out"/>
        <c:minorTickMark val="none"/>
        <c:tickLblPos val="nextTo"/>
        <c:txPr>
          <a:bodyPr/>
          <a:lstStyle/>
          <a:p>
            <a:pPr>
              <a:defRPr lang="ja-JP" sz="800"/>
            </a:pPr>
            <a:endParaRPr lang="ja-JP"/>
          </a:p>
        </c:txPr>
        <c:crossAx val="183171712"/>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HL13E1ﾃﾞｰﾀ!$C$22</c:f>
              <c:strCache>
                <c:ptCount val="1"/>
                <c:pt idx="0">
                  <c:v>NL053Aa1</c:v>
                </c:pt>
              </c:strCache>
            </c:strRef>
          </c:tx>
          <c:spPr>
            <a:ln>
              <a:solidFill>
                <a:srgbClr val="00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HL13E1ﾃﾞｰﾀ!$HQ$22:$IN$22</c:f>
              <c:numCache>
                <c:formatCode>0.00_ </c:formatCode>
                <c:ptCount val="24"/>
                <c:pt idx="0">
                  <c:v>1.51</c:v>
                </c:pt>
                <c:pt idx="1">
                  <c:v>1.51</c:v>
                </c:pt>
                <c:pt idx="2">
                  <c:v>1.51</c:v>
                </c:pt>
                <c:pt idx="3">
                  <c:v>1.51</c:v>
                </c:pt>
                <c:pt idx="4">
                  <c:v>1.51</c:v>
                </c:pt>
                <c:pt idx="5">
                  <c:v>1.51</c:v>
                </c:pt>
                <c:pt idx="6">
                  <c:v>1.51</c:v>
                </c:pt>
                <c:pt idx="7">
                  <c:v>1.51</c:v>
                </c:pt>
                <c:pt idx="8">
                  <c:v>1.51</c:v>
                </c:pt>
                <c:pt idx="9">
                  <c:v>1.51</c:v>
                </c:pt>
                <c:pt idx="10">
                  <c:v>1.51</c:v>
                </c:pt>
                <c:pt idx="11">
                  <c:v>1.51</c:v>
                </c:pt>
                <c:pt idx="12">
                  <c:v>1.51</c:v>
                </c:pt>
                <c:pt idx="13">
                  <c:v>1.51</c:v>
                </c:pt>
                <c:pt idx="14">
                  <c:v>1.51</c:v>
                </c:pt>
                <c:pt idx="15">
                  <c:v>1.51</c:v>
                </c:pt>
                <c:pt idx="16">
                  <c:v>1.5</c:v>
                </c:pt>
                <c:pt idx="17">
                  <c:v>1.51</c:v>
                </c:pt>
                <c:pt idx="18">
                  <c:v>1.51</c:v>
                </c:pt>
                <c:pt idx="19">
                  <c:v>1.5</c:v>
                </c:pt>
                <c:pt idx="20">
                  <c:v>1.51</c:v>
                </c:pt>
                <c:pt idx="21">
                  <c:v>1.51</c:v>
                </c:pt>
                <c:pt idx="22">
                  <c:v>1.5</c:v>
                </c:pt>
                <c:pt idx="23">
                  <c:v>1.5</c:v>
                </c:pt>
              </c:numCache>
            </c:numRef>
          </c:yVal>
          <c:smooth val="0"/>
          <c:extLst>
            <c:ext xmlns:c16="http://schemas.microsoft.com/office/drawing/2014/chart" uri="{C3380CC4-5D6E-409C-BE32-E72D297353CC}">
              <c16:uniqueId val="{00000000-2993-4FEE-8158-00D7B1742525}"/>
            </c:ext>
          </c:extLst>
        </c:ser>
        <c:ser>
          <c:idx val="1"/>
          <c:order val="1"/>
          <c:tx>
            <c:strRef>
              <c:f>HL13E1ﾃﾞｰﾀ!$C$23</c:f>
              <c:strCache>
                <c:ptCount val="1"/>
                <c:pt idx="0">
                  <c:v>NL053Aa2</c:v>
                </c:pt>
              </c:strCache>
            </c:strRef>
          </c:tx>
          <c:spPr>
            <a:ln>
              <a:solidFill>
                <a:srgbClr val="00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HL13E1ﾃﾞｰﾀ!$HQ$23:$IN$23</c:f>
              <c:numCache>
                <c:formatCode>0.00_ </c:formatCode>
                <c:ptCount val="24"/>
                <c:pt idx="0">
                  <c:v>1.51</c:v>
                </c:pt>
                <c:pt idx="1">
                  <c:v>1.51</c:v>
                </c:pt>
                <c:pt idx="2">
                  <c:v>1.51</c:v>
                </c:pt>
                <c:pt idx="3">
                  <c:v>1.51</c:v>
                </c:pt>
                <c:pt idx="4">
                  <c:v>1.51</c:v>
                </c:pt>
                <c:pt idx="5">
                  <c:v>1.51</c:v>
                </c:pt>
                <c:pt idx="6">
                  <c:v>1.51</c:v>
                </c:pt>
                <c:pt idx="7">
                  <c:v>1.51</c:v>
                </c:pt>
                <c:pt idx="8">
                  <c:v>1.51</c:v>
                </c:pt>
                <c:pt idx="9">
                  <c:v>1.51</c:v>
                </c:pt>
                <c:pt idx="10">
                  <c:v>1.51</c:v>
                </c:pt>
                <c:pt idx="11">
                  <c:v>1.51</c:v>
                </c:pt>
                <c:pt idx="12">
                  <c:v>1.51</c:v>
                </c:pt>
                <c:pt idx="13">
                  <c:v>1.51</c:v>
                </c:pt>
                <c:pt idx="14">
                  <c:v>1.51</c:v>
                </c:pt>
                <c:pt idx="15">
                  <c:v>1.51</c:v>
                </c:pt>
                <c:pt idx="16">
                  <c:v>1.51</c:v>
                </c:pt>
                <c:pt idx="17">
                  <c:v>1.51</c:v>
                </c:pt>
                <c:pt idx="18">
                  <c:v>1.51</c:v>
                </c:pt>
                <c:pt idx="19">
                  <c:v>1.51</c:v>
                </c:pt>
                <c:pt idx="20">
                  <c:v>1.51</c:v>
                </c:pt>
                <c:pt idx="21">
                  <c:v>1.51</c:v>
                </c:pt>
                <c:pt idx="22">
                  <c:v>1.51</c:v>
                </c:pt>
                <c:pt idx="23">
                  <c:v>1.51</c:v>
                </c:pt>
              </c:numCache>
            </c:numRef>
          </c:yVal>
          <c:smooth val="0"/>
          <c:extLst>
            <c:ext xmlns:c16="http://schemas.microsoft.com/office/drawing/2014/chart" uri="{C3380CC4-5D6E-409C-BE32-E72D297353CC}">
              <c16:uniqueId val="{00000001-2993-4FEE-8158-00D7B1742525}"/>
            </c:ext>
          </c:extLst>
        </c:ser>
        <c:ser>
          <c:idx val="2"/>
          <c:order val="2"/>
          <c:tx>
            <c:strRef>
              <c:f>HL13E1ﾃﾞｰﾀ!$C$24</c:f>
              <c:strCache>
                <c:ptCount val="1"/>
                <c:pt idx="0">
                  <c:v>NL053Aa3</c:v>
                </c:pt>
              </c:strCache>
            </c:strRef>
          </c:tx>
          <c:spPr>
            <a:ln>
              <a:solidFill>
                <a:srgbClr val="00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HL13E1ﾃﾞｰﾀ!$HQ$24:$IN$24</c:f>
              <c:numCache>
                <c:formatCode>0.00_ </c:formatCode>
                <c:ptCount val="24"/>
                <c:pt idx="0">
                  <c:v>1.51</c:v>
                </c:pt>
                <c:pt idx="1">
                  <c:v>1.51</c:v>
                </c:pt>
                <c:pt idx="2">
                  <c:v>1.51</c:v>
                </c:pt>
                <c:pt idx="3">
                  <c:v>1.51</c:v>
                </c:pt>
                <c:pt idx="4">
                  <c:v>1.51</c:v>
                </c:pt>
                <c:pt idx="5">
                  <c:v>1.51</c:v>
                </c:pt>
                <c:pt idx="6">
                  <c:v>1.51</c:v>
                </c:pt>
                <c:pt idx="7">
                  <c:v>1.51</c:v>
                </c:pt>
                <c:pt idx="8">
                  <c:v>1.51</c:v>
                </c:pt>
                <c:pt idx="9">
                  <c:v>1.51</c:v>
                </c:pt>
                <c:pt idx="10">
                  <c:v>1.51</c:v>
                </c:pt>
                <c:pt idx="11">
                  <c:v>1.51</c:v>
                </c:pt>
                <c:pt idx="12">
                  <c:v>1.51</c:v>
                </c:pt>
                <c:pt idx="13">
                  <c:v>1.51</c:v>
                </c:pt>
                <c:pt idx="14">
                  <c:v>1.51</c:v>
                </c:pt>
                <c:pt idx="15">
                  <c:v>1.51</c:v>
                </c:pt>
                <c:pt idx="16">
                  <c:v>1.51</c:v>
                </c:pt>
                <c:pt idx="17">
                  <c:v>1.51</c:v>
                </c:pt>
                <c:pt idx="18">
                  <c:v>1.51</c:v>
                </c:pt>
                <c:pt idx="19">
                  <c:v>1.51</c:v>
                </c:pt>
                <c:pt idx="20">
                  <c:v>1.51</c:v>
                </c:pt>
                <c:pt idx="21">
                  <c:v>1.51</c:v>
                </c:pt>
                <c:pt idx="22">
                  <c:v>1.51</c:v>
                </c:pt>
                <c:pt idx="23">
                  <c:v>1.51</c:v>
                </c:pt>
              </c:numCache>
            </c:numRef>
          </c:yVal>
          <c:smooth val="0"/>
          <c:extLst>
            <c:ext xmlns:c16="http://schemas.microsoft.com/office/drawing/2014/chart" uri="{C3380CC4-5D6E-409C-BE32-E72D297353CC}">
              <c16:uniqueId val="{00000002-2993-4FEE-8158-00D7B1742525}"/>
            </c:ext>
          </c:extLst>
        </c:ser>
        <c:ser>
          <c:idx val="3"/>
          <c:order val="3"/>
          <c:tx>
            <c:strRef>
              <c:f>HL13E1ﾃﾞｰﾀ!$C$25</c:f>
              <c:strCache>
                <c:ptCount val="1"/>
                <c:pt idx="0">
                  <c:v>NL053Aa4</c:v>
                </c:pt>
              </c:strCache>
            </c:strRef>
          </c:tx>
          <c:spPr>
            <a:ln>
              <a:solidFill>
                <a:srgbClr val="00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HL13E1ﾃﾞｰﾀ!$HQ$25:$IN$25</c:f>
              <c:numCache>
                <c:formatCode>0.00_ </c:formatCode>
                <c:ptCount val="24"/>
                <c:pt idx="0">
                  <c:v>1.51</c:v>
                </c:pt>
                <c:pt idx="1">
                  <c:v>1.51</c:v>
                </c:pt>
                <c:pt idx="2">
                  <c:v>1.51</c:v>
                </c:pt>
                <c:pt idx="3">
                  <c:v>1.51</c:v>
                </c:pt>
                <c:pt idx="4">
                  <c:v>1.51</c:v>
                </c:pt>
                <c:pt idx="5">
                  <c:v>1.51</c:v>
                </c:pt>
                <c:pt idx="6">
                  <c:v>1.51</c:v>
                </c:pt>
                <c:pt idx="7">
                  <c:v>1.51</c:v>
                </c:pt>
                <c:pt idx="8">
                  <c:v>1.51</c:v>
                </c:pt>
                <c:pt idx="9">
                  <c:v>1.51</c:v>
                </c:pt>
                <c:pt idx="10">
                  <c:v>1.51</c:v>
                </c:pt>
                <c:pt idx="11">
                  <c:v>1.51</c:v>
                </c:pt>
                <c:pt idx="12">
                  <c:v>1.51</c:v>
                </c:pt>
                <c:pt idx="13">
                  <c:v>1.51</c:v>
                </c:pt>
                <c:pt idx="14">
                  <c:v>1.51</c:v>
                </c:pt>
                <c:pt idx="15">
                  <c:v>1.51</c:v>
                </c:pt>
                <c:pt idx="16">
                  <c:v>1.51</c:v>
                </c:pt>
                <c:pt idx="17">
                  <c:v>1.51</c:v>
                </c:pt>
                <c:pt idx="18">
                  <c:v>1.51</c:v>
                </c:pt>
                <c:pt idx="19">
                  <c:v>1.51</c:v>
                </c:pt>
                <c:pt idx="20">
                  <c:v>1.51</c:v>
                </c:pt>
                <c:pt idx="21">
                  <c:v>1.51</c:v>
                </c:pt>
                <c:pt idx="22">
                  <c:v>1.51</c:v>
                </c:pt>
                <c:pt idx="23">
                  <c:v>1.51</c:v>
                </c:pt>
              </c:numCache>
            </c:numRef>
          </c:yVal>
          <c:smooth val="0"/>
          <c:extLst>
            <c:ext xmlns:c16="http://schemas.microsoft.com/office/drawing/2014/chart" uri="{C3380CC4-5D6E-409C-BE32-E72D297353CC}">
              <c16:uniqueId val="{00000003-2993-4FEE-8158-00D7B1742525}"/>
            </c:ext>
          </c:extLst>
        </c:ser>
        <c:ser>
          <c:idx val="4"/>
          <c:order val="4"/>
          <c:tx>
            <c:strRef>
              <c:f>HL13E1ﾃﾞｰﾀ!$C$26</c:f>
              <c:strCache>
                <c:ptCount val="1"/>
                <c:pt idx="0">
                  <c:v>NL053Aa5</c:v>
                </c:pt>
              </c:strCache>
            </c:strRef>
          </c:tx>
          <c:spPr>
            <a:ln>
              <a:solidFill>
                <a:srgbClr val="00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HL13E1ﾃﾞｰﾀ!$HQ$26:$IN$26</c:f>
              <c:numCache>
                <c:formatCode>0.00_ </c:formatCode>
                <c:ptCount val="24"/>
                <c:pt idx="0">
                  <c:v>1.52</c:v>
                </c:pt>
                <c:pt idx="1">
                  <c:v>1.52</c:v>
                </c:pt>
                <c:pt idx="2">
                  <c:v>1.52</c:v>
                </c:pt>
                <c:pt idx="3">
                  <c:v>1.52</c:v>
                </c:pt>
                <c:pt idx="4">
                  <c:v>1.52</c:v>
                </c:pt>
                <c:pt idx="5">
                  <c:v>1.51</c:v>
                </c:pt>
                <c:pt idx="6">
                  <c:v>1.51</c:v>
                </c:pt>
                <c:pt idx="7">
                  <c:v>1.51</c:v>
                </c:pt>
                <c:pt idx="8">
                  <c:v>1.51</c:v>
                </c:pt>
                <c:pt idx="9">
                  <c:v>1.51</c:v>
                </c:pt>
                <c:pt idx="10">
                  <c:v>1.51</c:v>
                </c:pt>
                <c:pt idx="11">
                  <c:v>1.51</c:v>
                </c:pt>
                <c:pt idx="12">
                  <c:v>1.51</c:v>
                </c:pt>
                <c:pt idx="13">
                  <c:v>1.51</c:v>
                </c:pt>
                <c:pt idx="14">
                  <c:v>1.51</c:v>
                </c:pt>
                <c:pt idx="15">
                  <c:v>1.51</c:v>
                </c:pt>
                <c:pt idx="16">
                  <c:v>1.51</c:v>
                </c:pt>
                <c:pt idx="17">
                  <c:v>1.51</c:v>
                </c:pt>
                <c:pt idx="18">
                  <c:v>1.51</c:v>
                </c:pt>
                <c:pt idx="19">
                  <c:v>1.51</c:v>
                </c:pt>
                <c:pt idx="20">
                  <c:v>1.51</c:v>
                </c:pt>
                <c:pt idx="21">
                  <c:v>1.51</c:v>
                </c:pt>
                <c:pt idx="22">
                  <c:v>1.51</c:v>
                </c:pt>
                <c:pt idx="23">
                  <c:v>1.51</c:v>
                </c:pt>
              </c:numCache>
            </c:numRef>
          </c:yVal>
          <c:smooth val="0"/>
          <c:extLst>
            <c:ext xmlns:c16="http://schemas.microsoft.com/office/drawing/2014/chart" uri="{C3380CC4-5D6E-409C-BE32-E72D297353CC}">
              <c16:uniqueId val="{00000004-2993-4FEE-8158-00D7B1742525}"/>
            </c:ext>
          </c:extLst>
        </c:ser>
        <c:ser>
          <c:idx val="5"/>
          <c:order val="5"/>
          <c:tx>
            <c:strRef>
              <c:f>HL13E1ﾃﾞｰﾀ!$C$27</c:f>
              <c:strCache>
                <c:ptCount val="1"/>
                <c:pt idx="0">
                  <c:v>NL053Aa6</c:v>
                </c:pt>
              </c:strCache>
            </c:strRef>
          </c:tx>
          <c:spPr>
            <a:ln>
              <a:solidFill>
                <a:srgbClr val="00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HL13E1ﾃﾞｰﾀ!$HQ$27:$IN$27</c:f>
              <c:numCache>
                <c:formatCode>0.00_ </c:formatCode>
                <c:ptCount val="24"/>
                <c:pt idx="0">
                  <c:v>1.53</c:v>
                </c:pt>
                <c:pt idx="1">
                  <c:v>1.53</c:v>
                </c:pt>
                <c:pt idx="2">
                  <c:v>1.53</c:v>
                </c:pt>
                <c:pt idx="3">
                  <c:v>1.52</c:v>
                </c:pt>
                <c:pt idx="4">
                  <c:v>1.52</c:v>
                </c:pt>
                <c:pt idx="5">
                  <c:v>1.52</c:v>
                </c:pt>
                <c:pt idx="6">
                  <c:v>1.52</c:v>
                </c:pt>
                <c:pt idx="7">
                  <c:v>1.52</c:v>
                </c:pt>
                <c:pt idx="8">
                  <c:v>1.52</c:v>
                </c:pt>
                <c:pt idx="9">
                  <c:v>1.52</c:v>
                </c:pt>
                <c:pt idx="10">
                  <c:v>1.52</c:v>
                </c:pt>
                <c:pt idx="11">
                  <c:v>1.52</c:v>
                </c:pt>
                <c:pt idx="12">
                  <c:v>1.52</c:v>
                </c:pt>
                <c:pt idx="13">
                  <c:v>1.52</c:v>
                </c:pt>
                <c:pt idx="14">
                  <c:v>1.52</c:v>
                </c:pt>
                <c:pt idx="15">
                  <c:v>1.52</c:v>
                </c:pt>
                <c:pt idx="16">
                  <c:v>1.52</c:v>
                </c:pt>
                <c:pt idx="17">
                  <c:v>1.52</c:v>
                </c:pt>
                <c:pt idx="18">
                  <c:v>1.52</c:v>
                </c:pt>
                <c:pt idx="19">
                  <c:v>1.52</c:v>
                </c:pt>
                <c:pt idx="20">
                  <c:v>1.52</c:v>
                </c:pt>
                <c:pt idx="21">
                  <c:v>1.52</c:v>
                </c:pt>
                <c:pt idx="22">
                  <c:v>1.52</c:v>
                </c:pt>
                <c:pt idx="23">
                  <c:v>1.52</c:v>
                </c:pt>
              </c:numCache>
            </c:numRef>
          </c:yVal>
          <c:smooth val="0"/>
          <c:extLst>
            <c:ext xmlns:c16="http://schemas.microsoft.com/office/drawing/2014/chart" uri="{C3380CC4-5D6E-409C-BE32-E72D297353CC}">
              <c16:uniqueId val="{00000005-2993-4FEE-8158-00D7B1742525}"/>
            </c:ext>
          </c:extLst>
        </c:ser>
        <c:ser>
          <c:idx val="6"/>
          <c:order val="6"/>
          <c:tx>
            <c:strRef>
              <c:f>HL13E1ﾃﾞｰﾀ!$C$28</c:f>
              <c:strCache>
                <c:ptCount val="1"/>
                <c:pt idx="0">
                  <c:v>NL053Aa7</c:v>
                </c:pt>
              </c:strCache>
            </c:strRef>
          </c:tx>
          <c:spPr>
            <a:ln>
              <a:solidFill>
                <a:srgbClr val="00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HL13E1ﾃﾞｰﾀ!$HQ$28:$IN$28</c:f>
              <c:numCache>
                <c:formatCode>0.00_ </c:formatCode>
                <c:ptCount val="24"/>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numCache>
            </c:numRef>
          </c:yVal>
          <c:smooth val="0"/>
          <c:extLst>
            <c:ext xmlns:c16="http://schemas.microsoft.com/office/drawing/2014/chart" uri="{C3380CC4-5D6E-409C-BE32-E72D297353CC}">
              <c16:uniqueId val="{00000006-2993-4FEE-8158-00D7B1742525}"/>
            </c:ext>
          </c:extLst>
        </c:ser>
        <c:ser>
          <c:idx val="7"/>
          <c:order val="7"/>
          <c:tx>
            <c:strRef>
              <c:f>HL13E1ﾃﾞｰﾀ!$C$29</c:f>
              <c:strCache>
                <c:ptCount val="1"/>
                <c:pt idx="0">
                  <c:v>NL053Aa8</c:v>
                </c:pt>
              </c:strCache>
            </c:strRef>
          </c:tx>
          <c:spPr>
            <a:ln>
              <a:solidFill>
                <a:srgbClr val="00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HL13E1ﾃﾞｰﾀ!$HQ$29:$IN$29</c:f>
              <c:numCache>
                <c:formatCode>0.00_ </c:formatCode>
                <c:ptCount val="24"/>
                <c:pt idx="0">
                  <c:v>1.52</c:v>
                </c:pt>
                <c:pt idx="1">
                  <c:v>1.52</c:v>
                </c:pt>
                <c:pt idx="2">
                  <c:v>1.52</c:v>
                </c:pt>
                <c:pt idx="3">
                  <c:v>1.52</c:v>
                </c:pt>
                <c:pt idx="4">
                  <c:v>1.52</c:v>
                </c:pt>
                <c:pt idx="5">
                  <c:v>1.51</c:v>
                </c:pt>
                <c:pt idx="6">
                  <c:v>1.51</c:v>
                </c:pt>
                <c:pt idx="7">
                  <c:v>1.51</c:v>
                </c:pt>
                <c:pt idx="8">
                  <c:v>1.51</c:v>
                </c:pt>
                <c:pt idx="9">
                  <c:v>1.51</c:v>
                </c:pt>
                <c:pt idx="10">
                  <c:v>1.51</c:v>
                </c:pt>
                <c:pt idx="11">
                  <c:v>1.51</c:v>
                </c:pt>
                <c:pt idx="12">
                  <c:v>1.51</c:v>
                </c:pt>
                <c:pt idx="13">
                  <c:v>1.51</c:v>
                </c:pt>
                <c:pt idx="14">
                  <c:v>1.51</c:v>
                </c:pt>
                <c:pt idx="15">
                  <c:v>1.51</c:v>
                </c:pt>
                <c:pt idx="16">
                  <c:v>1.51</c:v>
                </c:pt>
                <c:pt idx="17">
                  <c:v>1.51</c:v>
                </c:pt>
                <c:pt idx="18">
                  <c:v>1.51</c:v>
                </c:pt>
                <c:pt idx="19">
                  <c:v>1.51</c:v>
                </c:pt>
                <c:pt idx="20">
                  <c:v>1.51</c:v>
                </c:pt>
                <c:pt idx="21">
                  <c:v>1.51</c:v>
                </c:pt>
                <c:pt idx="22">
                  <c:v>1.51</c:v>
                </c:pt>
                <c:pt idx="23">
                  <c:v>1.51</c:v>
                </c:pt>
              </c:numCache>
            </c:numRef>
          </c:yVal>
          <c:smooth val="0"/>
          <c:extLst>
            <c:ext xmlns:c16="http://schemas.microsoft.com/office/drawing/2014/chart" uri="{C3380CC4-5D6E-409C-BE32-E72D297353CC}">
              <c16:uniqueId val="{00000007-2993-4FEE-8158-00D7B1742525}"/>
            </c:ext>
          </c:extLst>
        </c:ser>
        <c:ser>
          <c:idx val="8"/>
          <c:order val="8"/>
          <c:tx>
            <c:strRef>
              <c:f>HL13E1ﾃﾞｰﾀ!$C$30</c:f>
              <c:strCache>
                <c:ptCount val="1"/>
                <c:pt idx="0">
                  <c:v>NL053Aa9</c:v>
                </c:pt>
              </c:strCache>
            </c:strRef>
          </c:tx>
          <c:spPr>
            <a:ln>
              <a:solidFill>
                <a:srgbClr val="00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HL13E1ﾃﾞｰﾀ!$HQ$30:$IN$30</c:f>
              <c:numCache>
                <c:formatCode>0.00_ </c:formatCode>
                <c:ptCount val="24"/>
                <c:pt idx="0">
                  <c:v>1.51</c:v>
                </c:pt>
                <c:pt idx="1">
                  <c:v>1.51</c:v>
                </c:pt>
                <c:pt idx="2">
                  <c:v>1.51</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numCache>
            </c:numRef>
          </c:yVal>
          <c:smooth val="0"/>
          <c:extLst>
            <c:ext xmlns:c16="http://schemas.microsoft.com/office/drawing/2014/chart" uri="{C3380CC4-5D6E-409C-BE32-E72D297353CC}">
              <c16:uniqueId val="{00000008-2993-4FEE-8158-00D7B1742525}"/>
            </c:ext>
          </c:extLst>
        </c:ser>
        <c:ser>
          <c:idx val="9"/>
          <c:order val="9"/>
          <c:tx>
            <c:strRef>
              <c:f>HL13E1ﾃﾞｰﾀ!$C$31</c:f>
              <c:strCache>
                <c:ptCount val="1"/>
                <c:pt idx="0">
                  <c:v>NL053Aa10</c:v>
                </c:pt>
              </c:strCache>
            </c:strRef>
          </c:tx>
          <c:spPr>
            <a:ln>
              <a:solidFill>
                <a:srgbClr val="00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HL13E1ﾃﾞｰﾀ!$HQ$31:$IN$31</c:f>
              <c:numCache>
                <c:formatCode>0.00_ </c:formatCode>
                <c:ptCount val="24"/>
                <c:pt idx="0">
                  <c:v>1.49</c:v>
                </c:pt>
                <c:pt idx="1">
                  <c:v>1.49</c:v>
                </c:pt>
                <c:pt idx="2">
                  <c:v>1.49</c:v>
                </c:pt>
                <c:pt idx="3">
                  <c:v>1.49</c:v>
                </c:pt>
                <c:pt idx="4">
                  <c:v>1.49</c:v>
                </c:pt>
                <c:pt idx="5">
                  <c:v>1.49</c:v>
                </c:pt>
                <c:pt idx="6">
                  <c:v>1.49</c:v>
                </c:pt>
                <c:pt idx="7">
                  <c:v>1.49</c:v>
                </c:pt>
                <c:pt idx="8">
                  <c:v>1.49</c:v>
                </c:pt>
                <c:pt idx="9">
                  <c:v>1.49</c:v>
                </c:pt>
                <c:pt idx="10">
                  <c:v>1.49</c:v>
                </c:pt>
                <c:pt idx="11">
                  <c:v>1.49</c:v>
                </c:pt>
                <c:pt idx="12">
                  <c:v>1.49</c:v>
                </c:pt>
                <c:pt idx="13">
                  <c:v>1.49</c:v>
                </c:pt>
                <c:pt idx="14">
                  <c:v>1.49</c:v>
                </c:pt>
                <c:pt idx="15">
                  <c:v>1.49</c:v>
                </c:pt>
                <c:pt idx="16">
                  <c:v>1.49</c:v>
                </c:pt>
                <c:pt idx="17">
                  <c:v>1.49</c:v>
                </c:pt>
                <c:pt idx="18">
                  <c:v>1.49</c:v>
                </c:pt>
                <c:pt idx="19">
                  <c:v>1.49</c:v>
                </c:pt>
                <c:pt idx="20">
                  <c:v>1.49</c:v>
                </c:pt>
                <c:pt idx="21">
                  <c:v>1.49</c:v>
                </c:pt>
                <c:pt idx="22">
                  <c:v>1.49</c:v>
                </c:pt>
                <c:pt idx="23">
                  <c:v>1.49</c:v>
                </c:pt>
              </c:numCache>
            </c:numRef>
          </c:yVal>
          <c:smooth val="0"/>
          <c:extLst>
            <c:ext xmlns:c16="http://schemas.microsoft.com/office/drawing/2014/chart" uri="{C3380CC4-5D6E-409C-BE32-E72D297353CC}">
              <c16:uniqueId val="{00000009-2993-4FEE-8158-00D7B1742525}"/>
            </c:ext>
          </c:extLst>
        </c:ser>
        <c:dLbls>
          <c:showLegendKey val="0"/>
          <c:showVal val="0"/>
          <c:showCatName val="0"/>
          <c:showSerName val="0"/>
          <c:showPercent val="0"/>
          <c:showBubbleSize val="0"/>
        </c:dLbls>
        <c:axId val="249081856"/>
        <c:axId val="249083776"/>
      </c:scatterChart>
      <c:valAx>
        <c:axId val="249081856"/>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49083776"/>
        <c:crosses val="autoZero"/>
        <c:crossBetween val="midCat"/>
        <c:majorUnit val="2"/>
      </c:valAx>
      <c:valAx>
        <c:axId val="249083776"/>
        <c:scaling>
          <c:orientation val="minMax"/>
          <c:max val="3"/>
          <c:min val="0"/>
        </c:scaling>
        <c:delete val="0"/>
        <c:axPos val="l"/>
        <c:majorGridlines/>
        <c:title>
          <c:tx>
            <c:rich>
              <a:bodyPr rot="-5400000" vert="horz"/>
              <a:lstStyle/>
              <a:p>
                <a:pPr>
                  <a:defRPr lang="ja-JP"/>
                </a:pPr>
                <a:r>
                  <a:rPr lang="en-US" altLang="en-US"/>
                  <a:t>Vf[V]</a:t>
                </a:r>
              </a:p>
            </c:rich>
          </c:tx>
          <c:overlay val="0"/>
        </c:title>
        <c:numFmt formatCode="0.00_ " sourceLinked="1"/>
        <c:majorTickMark val="out"/>
        <c:minorTickMark val="none"/>
        <c:tickLblPos val="nextTo"/>
        <c:txPr>
          <a:bodyPr/>
          <a:lstStyle/>
          <a:p>
            <a:pPr>
              <a:defRPr lang="ja-JP" sz="800"/>
            </a:pPr>
            <a:endParaRPr lang="ja-JP"/>
          </a:p>
        </c:txPr>
        <c:crossAx val="249081856"/>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HL13E1ﾃﾞｰﾀ!$C$22</c:f>
              <c:strCache>
                <c:ptCount val="1"/>
                <c:pt idx="0">
                  <c:v>NL053Aa1</c:v>
                </c:pt>
              </c:strCache>
            </c:strRef>
          </c:tx>
          <c:spPr>
            <a:ln>
              <a:solidFill>
                <a:srgbClr val="00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HL13E1ﾃﾞｰﾀ!$IP$22:$JF$22</c:f>
              <c:numCache>
                <c:formatCode>0.00_ </c:formatCode>
                <c:ptCount val="17"/>
                <c:pt idx="0">
                  <c:v>0</c:v>
                </c:pt>
                <c:pt idx="1">
                  <c:v>0</c:v>
                </c:pt>
                <c:pt idx="2">
                  <c:v>0</c:v>
                </c:pt>
                <c:pt idx="3">
                  <c:v>-0.03</c:v>
                </c:pt>
                <c:pt idx="4">
                  <c:v>0</c:v>
                </c:pt>
                <c:pt idx="5">
                  <c:v>-0.01</c:v>
                </c:pt>
                <c:pt idx="6">
                  <c:v>-0.01</c:v>
                </c:pt>
                <c:pt idx="7">
                  <c:v>-0.05</c:v>
                </c:pt>
                <c:pt idx="8">
                  <c:v>-0.04</c:v>
                </c:pt>
                <c:pt idx="9">
                  <c:v>-0.04</c:v>
                </c:pt>
                <c:pt idx="10">
                  <c:v>-0.05</c:v>
                </c:pt>
                <c:pt idx="11">
                  <c:v>-0.06</c:v>
                </c:pt>
                <c:pt idx="12">
                  <c:v>-7.0000000000000007E-2</c:v>
                </c:pt>
                <c:pt idx="13">
                  <c:v>-0.09</c:v>
                </c:pt>
                <c:pt idx="14">
                  <c:v>-7.0000000000000007E-2</c:v>
                </c:pt>
                <c:pt idx="15">
                  <c:v>-0.09</c:v>
                </c:pt>
                <c:pt idx="16">
                  <c:v>-0.05</c:v>
                </c:pt>
              </c:numCache>
            </c:numRef>
          </c:yVal>
          <c:smooth val="0"/>
          <c:extLst>
            <c:ext xmlns:c16="http://schemas.microsoft.com/office/drawing/2014/chart" uri="{C3380CC4-5D6E-409C-BE32-E72D297353CC}">
              <c16:uniqueId val="{00000000-90F9-46BA-BFC0-B9119B6512F6}"/>
            </c:ext>
          </c:extLst>
        </c:ser>
        <c:ser>
          <c:idx val="1"/>
          <c:order val="1"/>
          <c:tx>
            <c:strRef>
              <c:f>HL13E1ﾃﾞｰﾀ!$C$23</c:f>
              <c:strCache>
                <c:ptCount val="1"/>
                <c:pt idx="0">
                  <c:v>NL053Aa2</c:v>
                </c:pt>
              </c:strCache>
            </c:strRef>
          </c:tx>
          <c:spPr>
            <a:ln>
              <a:solidFill>
                <a:srgbClr val="00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HL13E1ﾃﾞｰﾀ!$IP$23:$JF$23</c:f>
              <c:numCache>
                <c:formatCode>0.00_ </c:formatCode>
                <c:ptCount val="17"/>
                <c:pt idx="0">
                  <c:v>0</c:v>
                </c:pt>
                <c:pt idx="1">
                  <c:v>-0.01</c:v>
                </c:pt>
                <c:pt idx="2">
                  <c:v>-0.02</c:v>
                </c:pt>
                <c:pt idx="3">
                  <c:v>-0.01</c:v>
                </c:pt>
                <c:pt idx="4">
                  <c:v>-0.02</c:v>
                </c:pt>
                <c:pt idx="5">
                  <c:v>-0.02</c:v>
                </c:pt>
                <c:pt idx="6">
                  <c:v>-0.03</c:v>
                </c:pt>
                <c:pt idx="7">
                  <c:v>-0.04</c:v>
                </c:pt>
                <c:pt idx="8">
                  <c:v>-0.05</c:v>
                </c:pt>
                <c:pt idx="9">
                  <c:v>-0.03</c:v>
                </c:pt>
                <c:pt idx="10">
                  <c:v>-0.04</c:v>
                </c:pt>
                <c:pt idx="11">
                  <c:v>-0.08</c:v>
                </c:pt>
                <c:pt idx="12">
                  <c:v>-0.09</c:v>
                </c:pt>
                <c:pt idx="13">
                  <c:v>-0.09</c:v>
                </c:pt>
                <c:pt idx="14">
                  <c:v>-0.08</c:v>
                </c:pt>
                <c:pt idx="15">
                  <c:v>-7.0000000000000007E-2</c:v>
                </c:pt>
                <c:pt idx="16">
                  <c:v>-0.06</c:v>
                </c:pt>
              </c:numCache>
            </c:numRef>
          </c:yVal>
          <c:smooth val="0"/>
          <c:extLst>
            <c:ext xmlns:c16="http://schemas.microsoft.com/office/drawing/2014/chart" uri="{C3380CC4-5D6E-409C-BE32-E72D297353CC}">
              <c16:uniqueId val="{00000001-90F9-46BA-BFC0-B9119B6512F6}"/>
            </c:ext>
          </c:extLst>
        </c:ser>
        <c:ser>
          <c:idx val="2"/>
          <c:order val="2"/>
          <c:tx>
            <c:strRef>
              <c:f>HL13E1ﾃﾞｰﾀ!$C$24</c:f>
              <c:strCache>
                <c:ptCount val="1"/>
                <c:pt idx="0">
                  <c:v>NL053Aa3</c:v>
                </c:pt>
              </c:strCache>
            </c:strRef>
          </c:tx>
          <c:spPr>
            <a:ln>
              <a:solidFill>
                <a:srgbClr val="00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HL13E1ﾃﾞｰﾀ!$IP$24:$JF$24</c:f>
              <c:numCache>
                <c:formatCode>0.00_ </c:formatCode>
                <c:ptCount val="17"/>
                <c:pt idx="0">
                  <c:v>0</c:v>
                </c:pt>
                <c:pt idx="1">
                  <c:v>-0.01</c:v>
                </c:pt>
                <c:pt idx="2">
                  <c:v>-0.02</c:v>
                </c:pt>
                <c:pt idx="3">
                  <c:v>0</c:v>
                </c:pt>
                <c:pt idx="4">
                  <c:v>-0.02</c:v>
                </c:pt>
                <c:pt idx="5">
                  <c:v>-0.01</c:v>
                </c:pt>
                <c:pt idx="6">
                  <c:v>-0.01</c:v>
                </c:pt>
                <c:pt idx="7">
                  <c:v>-0.03</c:v>
                </c:pt>
                <c:pt idx="8">
                  <c:v>-0.05</c:v>
                </c:pt>
                <c:pt idx="9">
                  <c:v>-0.01</c:v>
                </c:pt>
                <c:pt idx="10">
                  <c:v>-0.02</c:v>
                </c:pt>
                <c:pt idx="11">
                  <c:v>-0.02</c:v>
                </c:pt>
                <c:pt idx="12">
                  <c:v>0</c:v>
                </c:pt>
                <c:pt idx="13">
                  <c:v>-0.04</c:v>
                </c:pt>
                <c:pt idx="14">
                  <c:v>-0.01</c:v>
                </c:pt>
                <c:pt idx="15">
                  <c:v>-0.01</c:v>
                </c:pt>
                <c:pt idx="16">
                  <c:v>0</c:v>
                </c:pt>
              </c:numCache>
            </c:numRef>
          </c:yVal>
          <c:smooth val="0"/>
          <c:extLst>
            <c:ext xmlns:c16="http://schemas.microsoft.com/office/drawing/2014/chart" uri="{C3380CC4-5D6E-409C-BE32-E72D297353CC}">
              <c16:uniqueId val="{00000002-90F9-46BA-BFC0-B9119B6512F6}"/>
            </c:ext>
          </c:extLst>
        </c:ser>
        <c:ser>
          <c:idx val="3"/>
          <c:order val="3"/>
          <c:tx>
            <c:strRef>
              <c:f>HL13E1ﾃﾞｰﾀ!$C$25</c:f>
              <c:strCache>
                <c:ptCount val="1"/>
                <c:pt idx="0">
                  <c:v>NL053Aa4</c:v>
                </c:pt>
              </c:strCache>
            </c:strRef>
          </c:tx>
          <c:spPr>
            <a:ln>
              <a:solidFill>
                <a:srgbClr val="00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HL13E1ﾃﾞｰﾀ!$IP$25:$JF$25</c:f>
              <c:numCache>
                <c:formatCode>0.00_ </c:formatCode>
                <c:ptCount val="17"/>
                <c:pt idx="0">
                  <c:v>0</c:v>
                </c:pt>
                <c:pt idx="1">
                  <c:v>0.01</c:v>
                </c:pt>
                <c:pt idx="2">
                  <c:v>0</c:v>
                </c:pt>
                <c:pt idx="3">
                  <c:v>0.01</c:v>
                </c:pt>
                <c:pt idx="4">
                  <c:v>-0.01</c:v>
                </c:pt>
                <c:pt idx="5">
                  <c:v>0</c:v>
                </c:pt>
                <c:pt idx="6">
                  <c:v>-0.01</c:v>
                </c:pt>
                <c:pt idx="7">
                  <c:v>-0.05</c:v>
                </c:pt>
                <c:pt idx="8">
                  <c:v>-0.05</c:v>
                </c:pt>
                <c:pt idx="9">
                  <c:v>-0.02</c:v>
                </c:pt>
                <c:pt idx="10">
                  <c:v>-0.03</c:v>
                </c:pt>
                <c:pt idx="11">
                  <c:v>-0.06</c:v>
                </c:pt>
                <c:pt idx="12">
                  <c:v>-0.04</c:v>
                </c:pt>
                <c:pt idx="13">
                  <c:v>-0.03</c:v>
                </c:pt>
                <c:pt idx="14">
                  <c:v>-0.04</c:v>
                </c:pt>
                <c:pt idx="15">
                  <c:v>-0.04</c:v>
                </c:pt>
                <c:pt idx="16">
                  <c:v>-0.02</c:v>
                </c:pt>
              </c:numCache>
            </c:numRef>
          </c:yVal>
          <c:smooth val="0"/>
          <c:extLst>
            <c:ext xmlns:c16="http://schemas.microsoft.com/office/drawing/2014/chart" uri="{C3380CC4-5D6E-409C-BE32-E72D297353CC}">
              <c16:uniqueId val="{00000003-90F9-46BA-BFC0-B9119B6512F6}"/>
            </c:ext>
          </c:extLst>
        </c:ser>
        <c:ser>
          <c:idx val="4"/>
          <c:order val="4"/>
          <c:tx>
            <c:strRef>
              <c:f>HL13E1ﾃﾞｰﾀ!$C$26</c:f>
              <c:strCache>
                <c:ptCount val="1"/>
                <c:pt idx="0">
                  <c:v>NL053Aa5</c:v>
                </c:pt>
              </c:strCache>
            </c:strRef>
          </c:tx>
          <c:spPr>
            <a:ln>
              <a:solidFill>
                <a:srgbClr val="00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HL13E1ﾃﾞｰﾀ!$IP$26:$JF$26</c:f>
              <c:numCache>
                <c:formatCode>0.00_ </c:formatCode>
                <c:ptCount val="17"/>
                <c:pt idx="0">
                  <c:v>0</c:v>
                </c:pt>
                <c:pt idx="1">
                  <c:v>0</c:v>
                </c:pt>
                <c:pt idx="2">
                  <c:v>0</c:v>
                </c:pt>
                <c:pt idx="3">
                  <c:v>0</c:v>
                </c:pt>
                <c:pt idx="4">
                  <c:v>-0.01</c:v>
                </c:pt>
                <c:pt idx="5">
                  <c:v>-0.02</c:v>
                </c:pt>
                <c:pt idx="6">
                  <c:v>-0.02</c:v>
                </c:pt>
                <c:pt idx="7">
                  <c:v>-0.01</c:v>
                </c:pt>
                <c:pt idx="8">
                  <c:v>-0.03</c:v>
                </c:pt>
                <c:pt idx="9">
                  <c:v>-0.03</c:v>
                </c:pt>
                <c:pt idx="10">
                  <c:v>-0.05</c:v>
                </c:pt>
                <c:pt idx="11">
                  <c:v>-7.0000000000000007E-2</c:v>
                </c:pt>
                <c:pt idx="12">
                  <c:v>-0.09</c:v>
                </c:pt>
                <c:pt idx="13">
                  <c:v>-0.08</c:v>
                </c:pt>
                <c:pt idx="14">
                  <c:v>-0.09</c:v>
                </c:pt>
                <c:pt idx="15">
                  <c:v>-0.06</c:v>
                </c:pt>
                <c:pt idx="16">
                  <c:v>-0.05</c:v>
                </c:pt>
              </c:numCache>
            </c:numRef>
          </c:yVal>
          <c:smooth val="0"/>
          <c:extLst>
            <c:ext xmlns:c16="http://schemas.microsoft.com/office/drawing/2014/chart" uri="{C3380CC4-5D6E-409C-BE32-E72D297353CC}">
              <c16:uniqueId val="{00000004-90F9-46BA-BFC0-B9119B6512F6}"/>
            </c:ext>
          </c:extLst>
        </c:ser>
        <c:ser>
          <c:idx val="5"/>
          <c:order val="5"/>
          <c:tx>
            <c:strRef>
              <c:f>HL13E1ﾃﾞｰﾀ!$C$27</c:f>
              <c:strCache>
                <c:ptCount val="1"/>
                <c:pt idx="0">
                  <c:v>NL053Aa6</c:v>
                </c:pt>
              </c:strCache>
            </c:strRef>
          </c:tx>
          <c:spPr>
            <a:ln>
              <a:solidFill>
                <a:srgbClr val="00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HL13E1ﾃﾞｰﾀ!$IP$27:$JF$27</c:f>
              <c:numCache>
                <c:formatCode>0.00_ </c:formatCode>
                <c:ptCount val="17"/>
                <c:pt idx="0">
                  <c:v>0</c:v>
                </c:pt>
                <c:pt idx="1">
                  <c:v>0.01</c:v>
                </c:pt>
                <c:pt idx="2">
                  <c:v>-0.01</c:v>
                </c:pt>
                <c:pt idx="3">
                  <c:v>0.02</c:v>
                </c:pt>
                <c:pt idx="4">
                  <c:v>0</c:v>
                </c:pt>
                <c:pt idx="5">
                  <c:v>0.01</c:v>
                </c:pt>
                <c:pt idx="6">
                  <c:v>-0.01</c:v>
                </c:pt>
                <c:pt idx="7">
                  <c:v>0</c:v>
                </c:pt>
                <c:pt idx="8">
                  <c:v>-0.01</c:v>
                </c:pt>
                <c:pt idx="9">
                  <c:v>-0.02</c:v>
                </c:pt>
                <c:pt idx="10">
                  <c:v>-0.01</c:v>
                </c:pt>
                <c:pt idx="11">
                  <c:v>-0.02</c:v>
                </c:pt>
                <c:pt idx="12">
                  <c:v>0</c:v>
                </c:pt>
                <c:pt idx="13">
                  <c:v>0.01</c:v>
                </c:pt>
                <c:pt idx="14">
                  <c:v>0</c:v>
                </c:pt>
                <c:pt idx="15">
                  <c:v>0.03</c:v>
                </c:pt>
                <c:pt idx="16">
                  <c:v>0.02</c:v>
                </c:pt>
              </c:numCache>
            </c:numRef>
          </c:yVal>
          <c:smooth val="0"/>
          <c:extLst>
            <c:ext xmlns:c16="http://schemas.microsoft.com/office/drawing/2014/chart" uri="{C3380CC4-5D6E-409C-BE32-E72D297353CC}">
              <c16:uniqueId val="{00000005-90F9-46BA-BFC0-B9119B6512F6}"/>
            </c:ext>
          </c:extLst>
        </c:ser>
        <c:ser>
          <c:idx val="6"/>
          <c:order val="6"/>
          <c:tx>
            <c:strRef>
              <c:f>HL13E1ﾃﾞｰﾀ!$C$28</c:f>
              <c:strCache>
                <c:ptCount val="1"/>
                <c:pt idx="0">
                  <c:v>NL053Aa7</c:v>
                </c:pt>
              </c:strCache>
            </c:strRef>
          </c:tx>
          <c:spPr>
            <a:ln>
              <a:solidFill>
                <a:srgbClr val="00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HL13E1ﾃﾞｰﾀ!$IP$28:$JF$28</c:f>
              <c:numCache>
                <c:formatCode>0.00_ </c:formatCode>
                <c:ptCount val="17"/>
                <c:pt idx="0">
                  <c:v>0</c:v>
                </c:pt>
                <c:pt idx="1">
                  <c:v>-0.01</c:v>
                </c:pt>
                <c:pt idx="2">
                  <c:v>-0.01</c:v>
                </c:pt>
                <c:pt idx="3">
                  <c:v>0</c:v>
                </c:pt>
                <c:pt idx="4">
                  <c:v>-0.02</c:v>
                </c:pt>
                <c:pt idx="5">
                  <c:v>-0.01</c:v>
                </c:pt>
                <c:pt idx="6">
                  <c:v>0</c:v>
                </c:pt>
                <c:pt idx="7">
                  <c:v>-0.03</c:v>
                </c:pt>
                <c:pt idx="8">
                  <c:v>-0.02</c:v>
                </c:pt>
                <c:pt idx="9">
                  <c:v>-0.02</c:v>
                </c:pt>
                <c:pt idx="10">
                  <c:v>-0.01</c:v>
                </c:pt>
                <c:pt idx="11">
                  <c:v>-0.05</c:v>
                </c:pt>
                <c:pt idx="12">
                  <c:v>-0.03</c:v>
                </c:pt>
                <c:pt idx="13">
                  <c:v>-0.03</c:v>
                </c:pt>
                <c:pt idx="14">
                  <c:v>-0.01</c:v>
                </c:pt>
                <c:pt idx="15">
                  <c:v>0</c:v>
                </c:pt>
                <c:pt idx="16">
                  <c:v>0</c:v>
                </c:pt>
              </c:numCache>
            </c:numRef>
          </c:yVal>
          <c:smooth val="0"/>
          <c:extLst>
            <c:ext xmlns:c16="http://schemas.microsoft.com/office/drawing/2014/chart" uri="{C3380CC4-5D6E-409C-BE32-E72D297353CC}">
              <c16:uniqueId val="{00000006-90F9-46BA-BFC0-B9119B6512F6}"/>
            </c:ext>
          </c:extLst>
        </c:ser>
        <c:ser>
          <c:idx val="7"/>
          <c:order val="7"/>
          <c:tx>
            <c:strRef>
              <c:f>HL13E1ﾃﾞｰﾀ!$C$29</c:f>
              <c:strCache>
                <c:ptCount val="1"/>
                <c:pt idx="0">
                  <c:v>NL053Aa8</c:v>
                </c:pt>
              </c:strCache>
            </c:strRef>
          </c:tx>
          <c:spPr>
            <a:ln>
              <a:solidFill>
                <a:srgbClr val="00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HL13E1ﾃﾞｰﾀ!$IP$29:$JF$29</c:f>
              <c:numCache>
                <c:formatCode>0.00_ </c:formatCode>
                <c:ptCount val="17"/>
                <c:pt idx="0">
                  <c:v>0</c:v>
                </c:pt>
                <c:pt idx="1">
                  <c:v>0.02</c:v>
                </c:pt>
                <c:pt idx="2">
                  <c:v>0.01</c:v>
                </c:pt>
                <c:pt idx="3">
                  <c:v>-0.02</c:v>
                </c:pt>
                <c:pt idx="4">
                  <c:v>0.01</c:v>
                </c:pt>
                <c:pt idx="5">
                  <c:v>-0.01</c:v>
                </c:pt>
                <c:pt idx="6">
                  <c:v>-0.04</c:v>
                </c:pt>
                <c:pt idx="7">
                  <c:v>-0.02</c:v>
                </c:pt>
                <c:pt idx="8">
                  <c:v>-0.03</c:v>
                </c:pt>
                <c:pt idx="9">
                  <c:v>-0.04</c:v>
                </c:pt>
                <c:pt idx="10">
                  <c:v>-0.04</c:v>
                </c:pt>
                <c:pt idx="11">
                  <c:v>-0.04</c:v>
                </c:pt>
                <c:pt idx="12">
                  <c:v>-0.05</c:v>
                </c:pt>
                <c:pt idx="13">
                  <c:v>-0.05</c:v>
                </c:pt>
                <c:pt idx="14">
                  <c:v>-0.04</c:v>
                </c:pt>
                <c:pt idx="15">
                  <c:v>-0.04</c:v>
                </c:pt>
                <c:pt idx="16">
                  <c:v>-0.01</c:v>
                </c:pt>
              </c:numCache>
            </c:numRef>
          </c:yVal>
          <c:smooth val="0"/>
          <c:extLst>
            <c:ext xmlns:c16="http://schemas.microsoft.com/office/drawing/2014/chart" uri="{C3380CC4-5D6E-409C-BE32-E72D297353CC}">
              <c16:uniqueId val="{00000007-90F9-46BA-BFC0-B9119B6512F6}"/>
            </c:ext>
          </c:extLst>
        </c:ser>
        <c:ser>
          <c:idx val="8"/>
          <c:order val="8"/>
          <c:tx>
            <c:strRef>
              <c:f>HL13E1ﾃﾞｰﾀ!$C$30</c:f>
              <c:strCache>
                <c:ptCount val="1"/>
                <c:pt idx="0">
                  <c:v>NL053Aa9</c:v>
                </c:pt>
              </c:strCache>
            </c:strRef>
          </c:tx>
          <c:spPr>
            <a:ln>
              <a:solidFill>
                <a:srgbClr val="00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HL13E1ﾃﾞｰﾀ!$IP$30:$JF$30</c:f>
              <c:numCache>
                <c:formatCode>0.00_ </c:formatCode>
                <c:ptCount val="17"/>
                <c:pt idx="0">
                  <c:v>0</c:v>
                </c:pt>
                <c:pt idx="1">
                  <c:v>0</c:v>
                </c:pt>
                <c:pt idx="2">
                  <c:v>0.01</c:v>
                </c:pt>
                <c:pt idx="3">
                  <c:v>0</c:v>
                </c:pt>
                <c:pt idx="4">
                  <c:v>0</c:v>
                </c:pt>
                <c:pt idx="5">
                  <c:v>-0.02</c:v>
                </c:pt>
                <c:pt idx="6">
                  <c:v>0.01</c:v>
                </c:pt>
                <c:pt idx="7">
                  <c:v>-0.02</c:v>
                </c:pt>
                <c:pt idx="8">
                  <c:v>-0.03</c:v>
                </c:pt>
                <c:pt idx="9">
                  <c:v>-0.01</c:v>
                </c:pt>
                <c:pt idx="10">
                  <c:v>-0.02</c:v>
                </c:pt>
                <c:pt idx="11">
                  <c:v>-0.06</c:v>
                </c:pt>
                <c:pt idx="12">
                  <c:v>-0.03</c:v>
                </c:pt>
                <c:pt idx="13">
                  <c:v>-0.04</c:v>
                </c:pt>
                <c:pt idx="14">
                  <c:v>-0.04</c:v>
                </c:pt>
                <c:pt idx="15">
                  <c:v>-0.06</c:v>
                </c:pt>
                <c:pt idx="16">
                  <c:v>-0.03</c:v>
                </c:pt>
              </c:numCache>
            </c:numRef>
          </c:yVal>
          <c:smooth val="0"/>
          <c:extLst>
            <c:ext xmlns:c16="http://schemas.microsoft.com/office/drawing/2014/chart" uri="{C3380CC4-5D6E-409C-BE32-E72D297353CC}">
              <c16:uniqueId val="{00000008-90F9-46BA-BFC0-B9119B6512F6}"/>
            </c:ext>
          </c:extLst>
        </c:ser>
        <c:ser>
          <c:idx val="9"/>
          <c:order val="9"/>
          <c:tx>
            <c:strRef>
              <c:f>HL13E1ﾃﾞｰﾀ!$C$31</c:f>
              <c:strCache>
                <c:ptCount val="1"/>
                <c:pt idx="0">
                  <c:v>NL053Aa10</c:v>
                </c:pt>
              </c:strCache>
            </c:strRef>
          </c:tx>
          <c:spPr>
            <a:ln>
              <a:solidFill>
                <a:srgbClr val="00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HL13E1ﾃﾞｰﾀ!$IP$31:$JF$31</c:f>
              <c:numCache>
                <c:formatCode>0.00_ </c:formatCode>
                <c:ptCount val="17"/>
                <c:pt idx="0">
                  <c:v>0</c:v>
                </c:pt>
                <c:pt idx="1">
                  <c:v>0.02</c:v>
                </c:pt>
                <c:pt idx="2">
                  <c:v>0.02</c:v>
                </c:pt>
                <c:pt idx="3">
                  <c:v>0.04</c:v>
                </c:pt>
                <c:pt idx="4">
                  <c:v>0.03</c:v>
                </c:pt>
                <c:pt idx="5">
                  <c:v>0.03</c:v>
                </c:pt>
                <c:pt idx="6">
                  <c:v>0.01</c:v>
                </c:pt>
                <c:pt idx="7">
                  <c:v>0.02</c:v>
                </c:pt>
                <c:pt idx="8">
                  <c:v>-0.01</c:v>
                </c:pt>
                <c:pt idx="9">
                  <c:v>0.05</c:v>
                </c:pt>
                <c:pt idx="10">
                  <c:v>0.05</c:v>
                </c:pt>
                <c:pt idx="11">
                  <c:v>0.03</c:v>
                </c:pt>
                <c:pt idx="12">
                  <c:v>0.02</c:v>
                </c:pt>
                <c:pt idx="13">
                  <c:v>0.03</c:v>
                </c:pt>
                <c:pt idx="14">
                  <c:v>0.02</c:v>
                </c:pt>
                <c:pt idx="15">
                  <c:v>0.03</c:v>
                </c:pt>
                <c:pt idx="16">
                  <c:v>0.03</c:v>
                </c:pt>
              </c:numCache>
            </c:numRef>
          </c:yVal>
          <c:smooth val="0"/>
          <c:extLst>
            <c:ext xmlns:c16="http://schemas.microsoft.com/office/drawing/2014/chart" uri="{C3380CC4-5D6E-409C-BE32-E72D297353CC}">
              <c16:uniqueId val="{00000009-90F9-46BA-BFC0-B9119B6512F6}"/>
            </c:ext>
          </c:extLst>
        </c:ser>
        <c:dLbls>
          <c:showLegendKey val="0"/>
          <c:showVal val="0"/>
          <c:showCatName val="0"/>
          <c:showSerName val="0"/>
          <c:showPercent val="0"/>
          <c:showBubbleSize val="0"/>
        </c:dLbls>
        <c:axId val="252109952"/>
        <c:axId val="252111872"/>
      </c:scatterChart>
      <c:valAx>
        <c:axId val="252109952"/>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52111872"/>
        <c:crosses val="autoZero"/>
        <c:crossBetween val="midCat"/>
        <c:majorUnit val="2"/>
      </c:valAx>
      <c:valAx>
        <c:axId val="252111872"/>
        <c:scaling>
          <c:orientation val="minMax"/>
          <c:max val="0.5"/>
          <c:min val="-0.5"/>
        </c:scaling>
        <c:delete val="0"/>
        <c:axPos val="l"/>
        <c:majorGridlines/>
        <c:title>
          <c:tx>
            <c:rich>
              <a:bodyPr rot="-5400000" vert="horz"/>
              <a:lstStyle/>
              <a:p>
                <a:pPr>
                  <a:defRPr lang="ja-JP"/>
                </a:pPr>
                <a:r>
                  <a:rPr lang="el-GR" altLang="en-US"/>
                  <a:t>Δ</a:t>
                </a:r>
                <a:r>
                  <a:rPr lang="en-US" altLang="en-US"/>
                  <a:t>If[%]</a:t>
                </a:r>
              </a:p>
            </c:rich>
          </c:tx>
          <c:overlay val="0"/>
        </c:title>
        <c:numFmt formatCode="0.00_ " sourceLinked="1"/>
        <c:majorTickMark val="out"/>
        <c:minorTickMark val="none"/>
        <c:tickLblPos val="nextTo"/>
        <c:txPr>
          <a:bodyPr/>
          <a:lstStyle/>
          <a:p>
            <a:pPr>
              <a:defRPr lang="ja-JP" sz="800"/>
            </a:pPr>
            <a:endParaRPr lang="ja-JP"/>
          </a:p>
        </c:txPr>
        <c:crossAx val="252109952"/>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HL13E1ﾃﾞｰﾀ!$C$22</c:f>
              <c:strCache>
                <c:ptCount val="1"/>
                <c:pt idx="0">
                  <c:v>NL053Aa1</c:v>
                </c:pt>
              </c:strCache>
            </c:strRef>
          </c:tx>
          <c:spPr>
            <a:ln>
              <a:solidFill>
                <a:srgbClr val="00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HL13E1ﾃﾞｰﾀ!$JI$22:$JY$22</c:f>
              <c:numCache>
                <c:formatCode>0.00_ </c:formatCode>
                <c:ptCount val="17"/>
                <c:pt idx="0">
                  <c:v>1.27</c:v>
                </c:pt>
                <c:pt idx="1">
                  <c:v>1.27</c:v>
                </c:pt>
                <c:pt idx="2">
                  <c:v>1.27</c:v>
                </c:pt>
                <c:pt idx="3">
                  <c:v>1.27</c:v>
                </c:pt>
                <c:pt idx="4">
                  <c:v>1.27</c:v>
                </c:pt>
                <c:pt idx="5">
                  <c:v>1.27</c:v>
                </c:pt>
                <c:pt idx="6">
                  <c:v>1.27</c:v>
                </c:pt>
                <c:pt idx="7">
                  <c:v>1.27</c:v>
                </c:pt>
                <c:pt idx="8">
                  <c:v>1.27</c:v>
                </c:pt>
                <c:pt idx="9">
                  <c:v>1.27</c:v>
                </c:pt>
                <c:pt idx="10">
                  <c:v>1.27</c:v>
                </c:pt>
                <c:pt idx="11">
                  <c:v>1.27</c:v>
                </c:pt>
                <c:pt idx="12">
                  <c:v>1.27</c:v>
                </c:pt>
                <c:pt idx="13">
                  <c:v>1.27</c:v>
                </c:pt>
                <c:pt idx="14">
                  <c:v>1.27</c:v>
                </c:pt>
                <c:pt idx="15">
                  <c:v>1.27</c:v>
                </c:pt>
                <c:pt idx="16">
                  <c:v>1.27</c:v>
                </c:pt>
              </c:numCache>
            </c:numRef>
          </c:yVal>
          <c:smooth val="0"/>
          <c:extLst>
            <c:ext xmlns:c16="http://schemas.microsoft.com/office/drawing/2014/chart" uri="{C3380CC4-5D6E-409C-BE32-E72D297353CC}">
              <c16:uniqueId val="{00000000-CA74-4637-B31D-B1D59453227B}"/>
            </c:ext>
          </c:extLst>
        </c:ser>
        <c:ser>
          <c:idx val="1"/>
          <c:order val="1"/>
          <c:tx>
            <c:strRef>
              <c:f>HL13E1ﾃﾞｰﾀ!$C$23</c:f>
              <c:strCache>
                <c:ptCount val="1"/>
                <c:pt idx="0">
                  <c:v>NL053Aa2</c:v>
                </c:pt>
              </c:strCache>
            </c:strRef>
          </c:tx>
          <c:spPr>
            <a:ln>
              <a:solidFill>
                <a:srgbClr val="00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HL13E1ﾃﾞｰﾀ!$JI$23:$JY$23</c:f>
              <c:numCache>
                <c:formatCode>0.00_ </c:formatCode>
                <c:ptCount val="17"/>
                <c:pt idx="0">
                  <c:v>1.27</c:v>
                </c:pt>
                <c:pt idx="1">
                  <c:v>1.27</c:v>
                </c:pt>
                <c:pt idx="2">
                  <c:v>1.27</c:v>
                </c:pt>
                <c:pt idx="3">
                  <c:v>1.27</c:v>
                </c:pt>
                <c:pt idx="4">
                  <c:v>1.27</c:v>
                </c:pt>
                <c:pt idx="5">
                  <c:v>1.27</c:v>
                </c:pt>
                <c:pt idx="6">
                  <c:v>1.27</c:v>
                </c:pt>
                <c:pt idx="7">
                  <c:v>1.27</c:v>
                </c:pt>
                <c:pt idx="8">
                  <c:v>1.27</c:v>
                </c:pt>
                <c:pt idx="9">
                  <c:v>1.27</c:v>
                </c:pt>
                <c:pt idx="10">
                  <c:v>1.27</c:v>
                </c:pt>
                <c:pt idx="11">
                  <c:v>1.27</c:v>
                </c:pt>
                <c:pt idx="12">
                  <c:v>1.27</c:v>
                </c:pt>
                <c:pt idx="13">
                  <c:v>1.27</c:v>
                </c:pt>
                <c:pt idx="14">
                  <c:v>1.27</c:v>
                </c:pt>
                <c:pt idx="15">
                  <c:v>1.27</c:v>
                </c:pt>
                <c:pt idx="16">
                  <c:v>1.27</c:v>
                </c:pt>
              </c:numCache>
            </c:numRef>
          </c:yVal>
          <c:smooth val="0"/>
          <c:extLst>
            <c:ext xmlns:c16="http://schemas.microsoft.com/office/drawing/2014/chart" uri="{C3380CC4-5D6E-409C-BE32-E72D297353CC}">
              <c16:uniqueId val="{00000001-CA74-4637-B31D-B1D59453227B}"/>
            </c:ext>
          </c:extLst>
        </c:ser>
        <c:ser>
          <c:idx val="2"/>
          <c:order val="2"/>
          <c:tx>
            <c:strRef>
              <c:f>HL13E1ﾃﾞｰﾀ!$C$24</c:f>
              <c:strCache>
                <c:ptCount val="1"/>
                <c:pt idx="0">
                  <c:v>NL053Aa3</c:v>
                </c:pt>
              </c:strCache>
            </c:strRef>
          </c:tx>
          <c:spPr>
            <a:ln>
              <a:solidFill>
                <a:srgbClr val="00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HL13E1ﾃﾞｰﾀ!$JI$24:$JY$24</c:f>
              <c:numCache>
                <c:formatCode>0.00_ </c:formatCode>
                <c:ptCount val="17"/>
                <c:pt idx="0">
                  <c:v>1.27</c:v>
                </c:pt>
                <c:pt idx="1">
                  <c:v>1.27</c:v>
                </c:pt>
                <c:pt idx="2">
                  <c:v>1.27</c:v>
                </c:pt>
                <c:pt idx="3">
                  <c:v>1.27</c:v>
                </c:pt>
                <c:pt idx="4">
                  <c:v>1.27</c:v>
                </c:pt>
                <c:pt idx="5">
                  <c:v>1.27</c:v>
                </c:pt>
                <c:pt idx="6">
                  <c:v>1.27</c:v>
                </c:pt>
                <c:pt idx="7">
                  <c:v>1.27</c:v>
                </c:pt>
                <c:pt idx="8">
                  <c:v>1.27</c:v>
                </c:pt>
                <c:pt idx="9">
                  <c:v>1.27</c:v>
                </c:pt>
                <c:pt idx="10">
                  <c:v>1.27</c:v>
                </c:pt>
                <c:pt idx="11">
                  <c:v>1.27</c:v>
                </c:pt>
                <c:pt idx="12">
                  <c:v>1.27</c:v>
                </c:pt>
                <c:pt idx="13">
                  <c:v>1.27</c:v>
                </c:pt>
                <c:pt idx="14">
                  <c:v>1.27</c:v>
                </c:pt>
                <c:pt idx="15">
                  <c:v>1.27</c:v>
                </c:pt>
                <c:pt idx="16">
                  <c:v>1.27</c:v>
                </c:pt>
              </c:numCache>
            </c:numRef>
          </c:yVal>
          <c:smooth val="0"/>
          <c:extLst>
            <c:ext xmlns:c16="http://schemas.microsoft.com/office/drawing/2014/chart" uri="{C3380CC4-5D6E-409C-BE32-E72D297353CC}">
              <c16:uniqueId val="{00000002-CA74-4637-B31D-B1D59453227B}"/>
            </c:ext>
          </c:extLst>
        </c:ser>
        <c:ser>
          <c:idx val="3"/>
          <c:order val="3"/>
          <c:tx>
            <c:strRef>
              <c:f>HL13E1ﾃﾞｰﾀ!$C$25</c:f>
              <c:strCache>
                <c:ptCount val="1"/>
                <c:pt idx="0">
                  <c:v>NL053Aa4</c:v>
                </c:pt>
              </c:strCache>
            </c:strRef>
          </c:tx>
          <c:spPr>
            <a:ln>
              <a:solidFill>
                <a:srgbClr val="00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HL13E1ﾃﾞｰﾀ!$JI$25:$JY$25</c:f>
              <c:numCache>
                <c:formatCode>0.00_ </c:formatCode>
                <c:ptCount val="17"/>
                <c:pt idx="0">
                  <c:v>1.27</c:v>
                </c:pt>
                <c:pt idx="1">
                  <c:v>1.27</c:v>
                </c:pt>
                <c:pt idx="2">
                  <c:v>1.27</c:v>
                </c:pt>
                <c:pt idx="3">
                  <c:v>1.27</c:v>
                </c:pt>
                <c:pt idx="4">
                  <c:v>1.27</c:v>
                </c:pt>
                <c:pt idx="5">
                  <c:v>1.27</c:v>
                </c:pt>
                <c:pt idx="6">
                  <c:v>1.27</c:v>
                </c:pt>
                <c:pt idx="7">
                  <c:v>1.27</c:v>
                </c:pt>
                <c:pt idx="8">
                  <c:v>1.27</c:v>
                </c:pt>
                <c:pt idx="9">
                  <c:v>1.27</c:v>
                </c:pt>
                <c:pt idx="10">
                  <c:v>1.27</c:v>
                </c:pt>
                <c:pt idx="11">
                  <c:v>1.27</c:v>
                </c:pt>
                <c:pt idx="12">
                  <c:v>1.27</c:v>
                </c:pt>
                <c:pt idx="13">
                  <c:v>1.27</c:v>
                </c:pt>
                <c:pt idx="14">
                  <c:v>1.27</c:v>
                </c:pt>
                <c:pt idx="15">
                  <c:v>1.27</c:v>
                </c:pt>
                <c:pt idx="16">
                  <c:v>1.27</c:v>
                </c:pt>
              </c:numCache>
            </c:numRef>
          </c:yVal>
          <c:smooth val="0"/>
          <c:extLst>
            <c:ext xmlns:c16="http://schemas.microsoft.com/office/drawing/2014/chart" uri="{C3380CC4-5D6E-409C-BE32-E72D297353CC}">
              <c16:uniqueId val="{00000003-CA74-4637-B31D-B1D59453227B}"/>
            </c:ext>
          </c:extLst>
        </c:ser>
        <c:ser>
          <c:idx val="4"/>
          <c:order val="4"/>
          <c:tx>
            <c:strRef>
              <c:f>HL13E1ﾃﾞｰﾀ!$C$26</c:f>
              <c:strCache>
                <c:ptCount val="1"/>
                <c:pt idx="0">
                  <c:v>NL053Aa5</c:v>
                </c:pt>
              </c:strCache>
            </c:strRef>
          </c:tx>
          <c:spPr>
            <a:ln>
              <a:solidFill>
                <a:srgbClr val="00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HL13E1ﾃﾞｰﾀ!$JI$26:$JY$26</c:f>
              <c:numCache>
                <c:formatCode>0.00_ </c:formatCode>
                <c:ptCount val="17"/>
                <c:pt idx="0">
                  <c:v>1.28</c:v>
                </c:pt>
                <c:pt idx="1">
                  <c:v>1.28</c:v>
                </c:pt>
                <c:pt idx="2">
                  <c:v>1.28</c:v>
                </c:pt>
                <c:pt idx="3">
                  <c:v>1.28</c:v>
                </c:pt>
                <c:pt idx="4">
                  <c:v>1.28</c:v>
                </c:pt>
                <c:pt idx="5">
                  <c:v>1.28</c:v>
                </c:pt>
                <c:pt idx="6">
                  <c:v>1.28</c:v>
                </c:pt>
                <c:pt idx="7">
                  <c:v>1.28</c:v>
                </c:pt>
                <c:pt idx="8">
                  <c:v>1.28</c:v>
                </c:pt>
                <c:pt idx="9">
                  <c:v>1.28</c:v>
                </c:pt>
                <c:pt idx="10">
                  <c:v>1.28</c:v>
                </c:pt>
                <c:pt idx="11">
                  <c:v>1.28</c:v>
                </c:pt>
                <c:pt idx="12">
                  <c:v>1.28</c:v>
                </c:pt>
                <c:pt idx="13">
                  <c:v>1.28</c:v>
                </c:pt>
                <c:pt idx="14">
                  <c:v>1.28</c:v>
                </c:pt>
                <c:pt idx="15">
                  <c:v>1.28</c:v>
                </c:pt>
                <c:pt idx="16">
                  <c:v>1.28</c:v>
                </c:pt>
              </c:numCache>
            </c:numRef>
          </c:yVal>
          <c:smooth val="0"/>
          <c:extLst>
            <c:ext xmlns:c16="http://schemas.microsoft.com/office/drawing/2014/chart" uri="{C3380CC4-5D6E-409C-BE32-E72D297353CC}">
              <c16:uniqueId val="{00000004-CA74-4637-B31D-B1D59453227B}"/>
            </c:ext>
          </c:extLst>
        </c:ser>
        <c:ser>
          <c:idx val="5"/>
          <c:order val="5"/>
          <c:tx>
            <c:strRef>
              <c:f>HL13E1ﾃﾞｰﾀ!$C$27</c:f>
              <c:strCache>
                <c:ptCount val="1"/>
                <c:pt idx="0">
                  <c:v>NL053Aa6</c:v>
                </c:pt>
              </c:strCache>
            </c:strRef>
          </c:tx>
          <c:spPr>
            <a:ln>
              <a:solidFill>
                <a:srgbClr val="00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HL13E1ﾃﾞｰﾀ!$JI$27:$JY$27</c:f>
              <c:numCache>
                <c:formatCode>0.00_ </c:formatCode>
                <c:ptCount val="17"/>
                <c:pt idx="0">
                  <c:v>1.28</c:v>
                </c:pt>
                <c:pt idx="1">
                  <c:v>1.27</c:v>
                </c:pt>
                <c:pt idx="2">
                  <c:v>1.27</c:v>
                </c:pt>
                <c:pt idx="3">
                  <c:v>1.28</c:v>
                </c:pt>
                <c:pt idx="4">
                  <c:v>1.28</c:v>
                </c:pt>
                <c:pt idx="5">
                  <c:v>1.27</c:v>
                </c:pt>
                <c:pt idx="6">
                  <c:v>1.28</c:v>
                </c:pt>
                <c:pt idx="7">
                  <c:v>1.27</c:v>
                </c:pt>
                <c:pt idx="8">
                  <c:v>1.27</c:v>
                </c:pt>
                <c:pt idx="9">
                  <c:v>1.27</c:v>
                </c:pt>
                <c:pt idx="10">
                  <c:v>1.27</c:v>
                </c:pt>
                <c:pt idx="11">
                  <c:v>1.27</c:v>
                </c:pt>
                <c:pt idx="12">
                  <c:v>1.27</c:v>
                </c:pt>
                <c:pt idx="13">
                  <c:v>1.27</c:v>
                </c:pt>
                <c:pt idx="14">
                  <c:v>1.27</c:v>
                </c:pt>
                <c:pt idx="15">
                  <c:v>1.27</c:v>
                </c:pt>
                <c:pt idx="16">
                  <c:v>1.27</c:v>
                </c:pt>
              </c:numCache>
            </c:numRef>
          </c:yVal>
          <c:smooth val="0"/>
          <c:extLst>
            <c:ext xmlns:c16="http://schemas.microsoft.com/office/drawing/2014/chart" uri="{C3380CC4-5D6E-409C-BE32-E72D297353CC}">
              <c16:uniqueId val="{00000005-CA74-4637-B31D-B1D59453227B}"/>
            </c:ext>
          </c:extLst>
        </c:ser>
        <c:ser>
          <c:idx val="6"/>
          <c:order val="6"/>
          <c:tx>
            <c:strRef>
              <c:f>HL13E1ﾃﾞｰﾀ!$C$28</c:f>
              <c:strCache>
                <c:ptCount val="1"/>
                <c:pt idx="0">
                  <c:v>NL053Aa7</c:v>
                </c:pt>
              </c:strCache>
            </c:strRef>
          </c:tx>
          <c:spPr>
            <a:ln>
              <a:solidFill>
                <a:srgbClr val="00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HL13E1ﾃﾞｰﾀ!$JI$28:$JY$28</c:f>
              <c:numCache>
                <c:formatCode>0.00_ </c:formatCode>
                <c:ptCount val="17"/>
                <c:pt idx="0">
                  <c:v>1.27</c:v>
                </c:pt>
                <c:pt idx="1">
                  <c:v>1.27</c:v>
                </c:pt>
                <c:pt idx="2">
                  <c:v>1.27</c:v>
                </c:pt>
                <c:pt idx="3">
                  <c:v>1.27</c:v>
                </c:pt>
                <c:pt idx="4">
                  <c:v>1.27</c:v>
                </c:pt>
                <c:pt idx="5">
                  <c:v>1.27</c:v>
                </c:pt>
                <c:pt idx="6">
                  <c:v>1.27</c:v>
                </c:pt>
                <c:pt idx="7">
                  <c:v>1.27</c:v>
                </c:pt>
                <c:pt idx="8">
                  <c:v>1.27</c:v>
                </c:pt>
                <c:pt idx="9">
                  <c:v>1.27</c:v>
                </c:pt>
                <c:pt idx="10">
                  <c:v>1.27</c:v>
                </c:pt>
                <c:pt idx="11">
                  <c:v>1.27</c:v>
                </c:pt>
                <c:pt idx="12">
                  <c:v>1.27</c:v>
                </c:pt>
                <c:pt idx="13">
                  <c:v>1.27</c:v>
                </c:pt>
                <c:pt idx="14">
                  <c:v>1.27</c:v>
                </c:pt>
                <c:pt idx="15">
                  <c:v>1.27</c:v>
                </c:pt>
                <c:pt idx="16">
                  <c:v>1.27</c:v>
                </c:pt>
              </c:numCache>
            </c:numRef>
          </c:yVal>
          <c:smooth val="0"/>
          <c:extLst>
            <c:ext xmlns:c16="http://schemas.microsoft.com/office/drawing/2014/chart" uri="{C3380CC4-5D6E-409C-BE32-E72D297353CC}">
              <c16:uniqueId val="{00000006-CA74-4637-B31D-B1D59453227B}"/>
            </c:ext>
          </c:extLst>
        </c:ser>
        <c:ser>
          <c:idx val="7"/>
          <c:order val="7"/>
          <c:tx>
            <c:strRef>
              <c:f>HL13E1ﾃﾞｰﾀ!$C$29</c:f>
              <c:strCache>
                <c:ptCount val="1"/>
                <c:pt idx="0">
                  <c:v>NL053Aa8</c:v>
                </c:pt>
              </c:strCache>
            </c:strRef>
          </c:tx>
          <c:spPr>
            <a:ln>
              <a:solidFill>
                <a:srgbClr val="00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HL13E1ﾃﾞｰﾀ!$JI$29:$JY$29</c:f>
              <c:numCache>
                <c:formatCode>0.00_ </c:formatCode>
                <c:ptCount val="17"/>
                <c:pt idx="0">
                  <c:v>1.27</c:v>
                </c:pt>
                <c:pt idx="1">
                  <c:v>1.27</c:v>
                </c:pt>
                <c:pt idx="2">
                  <c:v>1.27</c:v>
                </c:pt>
                <c:pt idx="3">
                  <c:v>1.27</c:v>
                </c:pt>
                <c:pt idx="4">
                  <c:v>1.27</c:v>
                </c:pt>
                <c:pt idx="5">
                  <c:v>1.27</c:v>
                </c:pt>
                <c:pt idx="6">
                  <c:v>1.27</c:v>
                </c:pt>
                <c:pt idx="7">
                  <c:v>1.27</c:v>
                </c:pt>
                <c:pt idx="8">
                  <c:v>1.27</c:v>
                </c:pt>
                <c:pt idx="9">
                  <c:v>1.27</c:v>
                </c:pt>
                <c:pt idx="10">
                  <c:v>1.27</c:v>
                </c:pt>
                <c:pt idx="11">
                  <c:v>1.27</c:v>
                </c:pt>
                <c:pt idx="12">
                  <c:v>1.27</c:v>
                </c:pt>
                <c:pt idx="13">
                  <c:v>1.27</c:v>
                </c:pt>
                <c:pt idx="14">
                  <c:v>1.27</c:v>
                </c:pt>
                <c:pt idx="15">
                  <c:v>1.27</c:v>
                </c:pt>
                <c:pt idx="16">
                  <c:v>1.27</c:v>
                </c:pt>
              </c:numCache>
            </c:numRef>
          </c:yVal>
          <c:smooth val="0"/>
          <c:extLst>
            <c:ext xmlns:c16="http://schemas.microsoft.com/office/drawing/2014/chart" uri="{C3380CC4-5D6E-409C-BE32-E72D297353CC}">
              <c16:uniqueId val="{00000007-CA74-4637-B31D-B1D59453227B}"/>
            </c:ext>
          </c:extLst>
        </c:ser>
        <c:ser>
          <c:idx val="8"/>
          <c:order val="8"/>
          <c:tx>
            <c:strRef>
              <c:f>HL13E1ﾃﾞｰﾀ!$C$30</c:f>
              <c:strCache>
                <c:ptCount val="1"/>
                <c:pt idx="0">
                  <c:v>NL053Aa9</c:v>
                </c:pt>
              </c:strCache>
            </c:strRef>
          </c:tx>
          <c:spPr>
            <a:ln>
              <a:solidFill>
                <a:srgbClr val="00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HL13E1ﾃﾞｰﾀ!$JI$30:$JY$30</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8-CA74-4637-B31D-B1D59453227B}"/>
            </c:ext>
          </c:extLst>
        </c:ser>
        <c:ser>
          <c:idx val="9"/>
          <c:order val="9"/>
          <c:tx>
            <c:strRef>
              <c:f>HL13E1ﾃﾞｰﾀ!$C$31</c:f>
              <c:strCache>
                <c:ptCount val="1"/>
                <c:pt idx="0">
                  <c:v>NL053Aa10</c:v>
                </c:pt>
              </c:strCache>
            </c:strRef>
          </c:tx>
          <c:spPr>
            <a:ln>
              <a:solidFill>
                <a:srgbClr val="00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HL13E1ﾃﾞｰﾀ!$JI$31:$JY$31</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9-CA74-4637-B31D-B1D59453227B}"/>
            </c:ext>
          </c:extLst>
        </c:ser>
        <c:dLbls>
          <c:showLegendKey val="0"/>
          <c:showVal val="0"/>
          <c:showCatName val="0"/>
          <c:showSerName val="0"/>
          <c:showPercent val="0"/>
          <c:showBubbleSize val="0"/>
        </c:dLbls>
        <c:axId val="271108352"/>
        <c:axId val="271118720"/>
      </c:scatterChart>
      <c:valAx>
        <c:axId val="271108352"/>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1118720"/>
        <c:crosses val="autoZero"/>
        <c:crossBetween val="midCat"/>
        <c:majorUnit val="2"/>
      </c:valAx>
      <c:valAx>
        <c:axId val="271118720"/>
        <c:scaling>
          <c:orientation val="minMax"/>
          <c:max val="3"/>
          <c:min val="0"/>
        </c:scaling>
        <c:delete val="0"/>
        <c:axPos val="l"/>
        <c:majorGridlines/>
        <c:title>
          <c:tx>
            <c:rich>
              <a:bodyPr rot="-5400000" vert="horz"/>
              <a:lstStyle/>
              <a:p>
                <a:pPr>
                  <a:defRPr lang="ja-JP"/>
                </a:pPr>
                <a:r>
                  <a:rPr lang="en-US" altLang="en-US"/>
                  <a:t>Vf[V]</a:t>
                </a:r>
              </a:p>
            </c:rich>
          </c:tx>
          <c:overlay val="0"/>
        </c:title>
        <c:numFmt formatCode="0.00_ " sourceLinked="1"/>
        <c:majorTickMark val="out"/>
        <c:minorTickMark val="none"/>
        <c:tickLblPos val="nextTo"/>
        <c:txPr>
          <a:bodyPr/>
          <a:lstStyle/>
          <a:p>
            <a:pPr>
              <a:defRPr lang="ja-JP" sz="800"/>
            </a:pPr>
            <a:endParaRPr lang="ja-JP"/>
          </a:p>
        </c:txPr>
        <c:crossAx val="271108352"/>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HL13E1ﾃﾞｰﾀ!$C$32</c:f>
              <c:strCache>
                <c:ptCount val="1"/>
                <c:pt idx="0">
                  <c:v>NL053Ah11</c:v>
                </c:pt>
              </c:strCache>
            </c:strRef>
          </c:tx>
          <c:spPr>
            <a:ln>
              <a:solidFill>
                <a:srgbClr val="00FF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HL13E1ﾃﾞｰﾀ!$GS$32:$HP$32</c:f>
              <c:numCache>
                <c:formatCode>0.00_ </c:formatCode>
                <c:ptCount val="24"/>
                <c:pt idx="0">
                  <c:v>0</c:v>
                </c:pt>
                <c:pt idx="1">
                  <c:v>0.31</c:v>
                </c:pt>
                <c:pt idx="2">
                  <c:v>-0.75</c:v>
                </c:pt>
                <c:pt idx="3">
                  <c:v>-4.09</c:v>
                </c:pt>
                <c:pt idx="4">
                  <c:v>-5.4</c:v>
                </c:pt>
                <c:pt idx="5">
                  <c:v>-7.19</c:v>
                </c:pt>
                <c:pt idx="6">
                  <c:v>-7.19</c:v>
                </c:pt>
                <c:pt idx="7">
                  <c:v>-6.97</c:v>
                </c:pt>
                <c:pt idx="8">
                  <c:v>-6.96</c:v>
                </c:pt>
                <c:pt idx="9">
                  <c:v>-6.13</c:v>
                </c:pt>
                <c:pt idx="10">
                  <c:v>-6.26</c:v>
                </c:pt>
                <c:pt idx="11">
                  <c:v>-6.44</c:v>
                </c:pt>
                <c:pt idx="12">
                  <c:v>-6.8</c:v>
                </c:pt>
                <c:pt idx="13">
                  <c:v>-6.38</c:v>
                </c:pt>
                <c:pt idx="14">
                  <c:v>-6.59</c:v>
                </c:pt>
                <c:pt idx="15">
                  <c:v>-6.3</c:v>
                </c:pt>
                <c:pt idx="16">
                  <c:v>-6.26</c:v>
                </c:pt>
                <c:pt idx="17">
                  <c:v>-6.38</c:v>
                </c:pt>
                <c:pt idx="18">
                  <c:v>-5.9</c:v>
                </c:pt>
                <c:pt idx="19">
                  <c:v>-6.13</c:v>
                </c:pt>
                <c:pt idx="20">
                  <c:v>-6.23</c:v>
                </c:pt>
                <c:pt idx="21">
                  <c:v>-6.28</c:v>
                </c:pt>
                <c:pt idx="22">
                  <c:v>-5.92</c:v>
                </c:pt>
                <c:pt idx="23">
                  <c:v>-6.53</c:v>
                </c:pt>
              </c:numCache>
            </c:numRef>
          </c:yVal>
          <c:smooth val="0"/>
          <c:extLst>
            <c:ext xmlns:c16="http://schemas.microsoft.com/office/drawing/2014/chart" uri="{C3380CC4-5D6E-409C-BE32-E72D297353CC}">
              <c16:uniqueId val="{00000000-745E-4A7E-8E13-DD20F7C95EBB}"/>
            </c:ext>
          </c:extLst>
        </c:ser>
        <c:ser>
          <c:idx val="1"/>
          <c:order val="1"/>
          <c:tx>
            <c:strRef>
              <c:f>HL13E1ﾃﾞｰﾀ!$C$33</c:f>
              <c:strCache>
                <c:ptCount val="1"/>
                <c:pt idx="0">
                  <c:v>NL053Ah12</c:v>
                </c:pt>
              </c:strCache>
            </c:strRef>
          </c:tx>
          <c:spPr>
            <a:ln>
              <a:solidFill>
                <a:srgbClr val="00FF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HL13E1ﾃﾞｰﾀ!$GS$33:$HP$33</c:f>
              <c:numCache>
                <c:formatCode>0.00_ </c:formatCode>
                <c:ptCount val="24"/>
                <c:pt idx="0">
                  <c:v>0</c:v>
                </c:pt>
                <c:pt idx="1">
                  <c:v>0.53</c:v>
                </c:pt>
                <c:pt idx="2">
                  <c:v>-1.02</c:v>
                </c:pt>
                <c:pt idx="3">
                  <c:v>-3.91</c:v>
                </c:pt>
                <c:pt idx="4">
                  <c:v>-5.86</c:v>
                </c:pt>
                <c:pt idx="5">
                  <c:v>-8.17</c:v>
                </c:pt>
                <c:pt idx="6">
                  <c:v>-8.14</c:v>
                </c:pt>
                <c:pt idx="7">
                  <c:v>-8.02</c:v>
                </c:pt>
                <c:pt idx="8">
                  <c:v>-8.14</c:v>
                </c:pt>
                <c:pt idx="9">
                  <c:v>-8.2899999999999991</c:v>
                </c:pt>
                <c:pt idx="10">
                  <c:v>-7.95</c:v>
                </c:pt>
                <c:pt idx="11">
                  <c:v>-7.8</c:v>
                </c:pt>
                <c:pt idx="12">
                  <c:v>-8.02</c:v>
                </c:pt>
                <c:pt idx="13">
                  <c:v>-8.19</c:v>
                </c:pt>
                <c:pt idx="14">
                  <c:v>-8.19</c:v>
                </c:pt>
                <c:pt idx="15">
                  <c:v>-7.99</c:v>
                </c:pt>
                <c:pt idx="16">
                  <c:v>-8</c:v>
                </c:pt>
                <c:pt idx="17">
                  <c:v>-7.87</c:v>
                </c:pt>
                <c:pt idx="18">
                  <c:v>-8.1199999999999992</c:v>
                </c:pt>
                <c:pt idx="19">
                  <c:v>-7.76</c:v>
                </c:pt>
                <c:pt idx="20">
                  <c:v>-7.81</c:v>
                </c:pt>
                <c:pt idx="21">
                  <c:v>-7.66</c:v>
                </c:pt>
                <c:pt idx="22">
                  <c:v>-7.72</c:v>
                </c:pt>
                <c:pt idx="23">
                  <c:v>-7.7</c:v>
                </c:pt>
              </c:numCache>
            </c:numRef>
          </c:yVal>
          <c:smooth val="0"/>
          <c:extLst>
            <c:ext xmlns:c16="http://schemas.microsoft.com/office/drawing/2014/chart" uri="{C3380CC4-5D6E-409C-BE32-E72D297353CC}">
              <c16:uniqueId val="{00000001-745E-4A7E-8E13-DD20F7C95EBB}"/>
            </c:ext>
          </c:extLst>
        </c:ser>
        <c:ser>
          <c:idx val="2"/>
          <c:order val="2"/>
          <c:tx>
            <c:strRef>
              <c:f>HL13E1ﾃﾞｰﾀ!$C$34</c:f>
              <c:strCache>
                <c:ptCount val="1"/>
                <c:pt idx="0">
                  <c:v>NL053Ah13</c:v>
                </c:pt>
              </c:strCache>
            </c:strRef>
          </c:tx>
          <c:spPr>
            <a:ln>
              <a:solidFill>
                <a:srgbClr val="00FF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HL13E1ﾃﾞｰﾀ!$GS$34:$HP$34</c:f>
              <c:numCache>
                <c:formatCode>0.00_ </c:formatCode>
                <c:ptCount val="24"/>
                <c:pt idx="0">
                  <c:v>0</c:v>
                </c:pt>
                <c:pt idx="1">
                  <c:v>-0.46</c:v>
                </c:pt>
                <c:pt idx="2">
                  <c:v>-1.36</c:v>
                </c:pt>
                <c:pt idx="3">
                  <c:v>-5.08</c:v>
                </c:pt>
                <c:pt idx="4">
                  <c:v>-7.2</c:v>
                </c:pt>
                <c:pt idx="5">
                  <c:v>-8.91</c:v>
                </c:pt>
                <c:pt idx="6">
                  <c:v>-9.32</c:v>
                </c:pt>
                <c:pt idx="7">
                  <c:v>-9.41</c:v>
                </c:pt>
                <c:pt idx="8">
                  <c:v>-8.94</c:v>
                </c:pt>
                <c:pt idx="9">
                  <c:v>-9.17</c:v>
                </c:pt>
                <c:pt idx="10">
                  <c:v>-9.07</c:v>
                </c:pt>
                <c:pt idx="11">
                  <c:v>-9.1</c:v>
                </c:pt>
                <c:pt idx="12">
                  <c:v>-9.4600000000000009</c:v>
                </c:pt>
                <c:pt idx="13">
                  <c:v>-9.1999999999999993</c:v>
                </c:pt>
                <c:pt idx="14">
                  <c:v>-9.23</c:v>
                </c:pt>
                <c:pt idx="15">
                  <c:v>-9.1199999999999992</c:v>
                </c:pt>
                <c:pt idx="16">
                  <c:v>-9.09</c:v>
                </c:pt>
                <c:pt idx="17">
                  <c:v>-9.1</c:v>
                </c:pt>
                <c:pt idx="18">
                  <c:v>-9.2200000000000006</c:v>
                </c:pt>
                <c:pt idx="19">
                  <c:v>-9.1</c:v>
                </c:pt>
                <c:pt idx="20">
                  <c:v>-9.07</c:v>
                </c:pt>
                <c:pt idx="21">
                  <c:v>-8.91</c:v>
                </c:pt>
                <c:pt idx="22">
                  <c:v>-9.1199999999999992</c:v>
                </c:pt>
                <c:pt idx="23">
                  <c:v>-9.0399999999999991</c:v>
                </c:pt>
              </c:numCache>
            </c:numRef>
          </c:yVal>
          <c:smooth val="0"/>
          <c:extLst>
            <c:ext xmlns:c16="http://schemas.microsoft.com/office/drawing/2014/chart" uri="{C3380CC4-5D6E-409C-BE32-E72D297353CC}">
              <c16:uniqueId val="{00000002-745E-4A7E-8E13-DD20F7C95EBB}"/>
            </c:ext>
          </c:extLst>
        </c:ser>
        <c:ser>
          <c:idx val="3"/>
          <c:order val="3"/>
          <c:tx>
            <c:strRef>
              <c:f>HL13E1ﾃﾞｰﾀ!$C$35</c:f>
              <c:strCache>
                <c:ptCount val="1"/>
                <c:pt idx="0">
                  <c:v>NL053Ah14</c:v>
                </c:pt>
              </c:strCache>
            </c:strRef>
          </c:tx>
          <c:spPr>
            <a:ln>
              <a:solidFill>
                <a:srgbClr val="00FF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HL13E1ﾃﾞｰﾀ!$GS$35:$HP$35</c:f>
              <c:numCache>
                <c:formatCode>0.00_ </c:formatCode>
                <c:ptCount val="24"/>
                <c:pt idx="0">
                  <c:v>0</c:v>
                </c:pt>
                <c:pt idx="1">
                  <c:v>-0.04</c:v>
                </c:pt>
                <c:pt idx="2">
                  <c:v>-0.8</c:v>
                </c:pt>
                <c:pt idx="3">
                  <c:v>-4.84</c:v>
                </c:pt>
                <c:pt idx="4">
                  <c:v>-6.95</c:v>
                </c:pt>
                <c:pt idx="5">
                  <c:v>-9.2899999999999991</c:v>
                </c:pt>
                <c:pt idx="6">
                  <c:v>-9.43</c:v>
                </c:pt>
                <c:pt idx="7">
                  <c:v>-9.67</c:v>
                </c:pt>
                <c:pt idx="8">
                  <c:v>-9.82</c:v>
                </c:pt>
                <c:pt idx="9">
                  <c:v>-9.9</c:v>
                </c:pt>
                <c:pt idx="10">
                  <c:v>-9.49</c:v>
                </c:pt>
                <c:pt idx="11">
                  <c:v>-9.57</c:v>
                </c:pt>
                <c:pt idx="12">
                  <c:v>-9.2200000000000006</c:v>
                </c:pt>
                <c:pt idx="13">
                  <c:v>-9.41</c:v>
                </c:pt>
                <c:pt idx="14">
                  <c:v>-9.4499999999999993</c:v>
                </c:pt>
                <c:pt idx="15">
                  <c:v>-9.57</c:v>
                </c:pt>
                <c:pt idx="16">
                  <c:v>-9.43</c:v>
                </c:pt>
                <c:pt idx="17">
                  <c:v>-9.51</c:v>
                </c:pt>
                <c:pt idx="18">
                  <c:v>-9.6300000000000008</c:v>
                </c:pt>
                <c:pt idx="19">
                  <c:v>-9.31</c:v>
                </c:pt>
                <c:pt idx="20">
                  <c:v>-9.59</c:v>
                </c:pt>
                <c:pt idx="21">
                  <c:v>-9.2200000000000006</c:v>
                </c:pt>
                <c:pt idx="22">
                  <c:v>-10</c:v>
                </c:pt>
                <c:pt idx="23">
                  <c:v>-9.35</c:v>
                </c:pt>
              </c:numCache>
            </c:numRef>
          </c:yVal>
          <c:smooth val="0"/>
          <c:extLst>
            <c:ext xmlns:c16="http://schemas.microsoft.com/office/drawing/2014/chart" uri="{C3380CC4-5D6E-409C-BE32-E72D297353CC}">
              <c16:uniqueId val="{00000003-745E-4A7E-8E13-DD20F7C95EBB}"/>
            </c:ext>
          </c:extLst>
        </c:ser>
        <c:ser>
          <c:idx val="4"/>
          <c:order val="4"/>
          <c:tx>
            <c:strRef>
              <c:f>HL13E1ﾃﾞｰﾀ!$C$36</c:f>
              <c:strCache>
                <c:ptCount val="1"/>
                <c:pt idx="0">
                  <c:v>NL053Ah15</c:v>
                </c:pt>
              </c:strCache>
            </c:strRef>
          </c:tx>
          <c:spPr>
            <a:ln>
              <a:solidFill>
                <a:srgbClr val="00FF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HL13E1ﾃﾞｰﾀ!$GS$36:$HP$36</c:f>
              <c:numCache>
                <c:formatCode>0.00_ </c:formatCode>
                <c:ptCount val="24"/>
                <c:pt idx="0">
                  <c:v>0</c:v>
                </c:pt>
                <c:pt idx="1">
                  <c:v>-0.25</c:v>
                </c:pt>
                <c:pt idx="2">
                  <c:v>-0.89</c:v>
                </c:pt>
                <c:pt idx="3">
                  <c:v>-5.51</c:v>
                </c:pt>
                <c:pt idx="4">
                  <c:v>-7.84</c:v>
                </c:pt>
                <c:pt idx="5">
                  <c:v>-9.6300000000000008</c:v>
                </c:pt>
                <c:pt idx="6">
                  <c:v>-9.73</c:v>
                </c:pt>
                <c:pt idx="7">
                  <c:v>-10.16</c:v>
                </c:pt>
                <c:pt idx="8">
                  <c:v>-10.46</c:v>
                </c:pt>
                <c:pt idx="9">
                  <c:v>-10.039999999999999</c:v>
                </c:pt>
                <c:pt idx="10">
                  <c:v>-10.27</c:v>
                </c:pt>
                <c:pt idx="11">
                  <c:v>-9.9600000000000009</c:v>
                </c:pt>
                <c:pt idx="12">
                  <c:v>-10.18</c:v>
                </c:pt>
                <c:pt idx="13">
                  <c:v>-9.75</c:v>
                </c:pt>
                <c:pt idx="14">
                  <c:v>-10.199999999999999</c:v>
                </c:pt>
                <c:pt idx="15">
                  <c:v>-10.02</c:v>
                </c:pt>
                <c:pt idx="16">
                  <c:v>-9.84</c:v>
                </c:pt>
                <c:pt idx="17">
                  <c:v>-10.050000000000001</c:v>
                </c:pt>
                <c:pt idx="18">
                  <c:v>-10.050000000000001</c:v>
                </c:pt>
                <c:pt idx="19">
                  <c:v>-10.210000000000001</c:v>
                </c:pt>
                <c:pt idx="20">
                  <c:v>-10.3</c:v>
                </c:pt>
                <c:pt idx="21">
                  <c:v>-9.82</c:v>
                </c:pt>
                <c:pt idx="22">
                  <c:v>-9.8699999999999992</c:v>
                </c:pt>
                <c:pt idx="23">
                  <c:v>-10.02</c:v>
                </c:pt>
              </c:numCache>
            </c:numRef>
          </c:yVal>
          <c:smooth val="0"/>
          <c:extLst>
            <c:ext xmlns:c16="http://schemas.microsoft.com/office/drawing/2014/chart" uri="{C3380CC4-5D6E-409C-BE32-E72D297353CC}">
              <c16:uniqueId val="{00000004-745E-4A7E-8E13-DD20F7C95EBB}"/>
            </c:ext>
          </c:extLst>
        </c:ser>
        <c:ser>
          <c:idx val="5"/>
          <c:order val="5"/>
          <c:tx>
            <c:strRef>
              <c:f>HL13E1ﾃﾞｰﾀ!$C$37</c:f>
              <c:strCache>
                <c:ptCount val="1"/>
                <c:pt idx="0">
                  <c:v>NL053Ah16</c:v>
                </c:pt>
              </c:strCache>
            </c:strRef>
          </c:tx>
          <c:spPr>
            <a:ln>
              <a:solidFill>
                <a:srgbClr val="00FF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HL13E1ﾃﾞｰﾀ!$GS$37:$HP$37</c:f>
              <c:numCache>
                <c:formatCode>0.00_ </c:formatCode>
                <c:ptCount val="24"/>
                <c:pt idx="0">
                  <c:v>0</c:v>
                </c:pt>
                <c:pt idx="1">
                  <c:v>0.33</c:v>
                </c:pt>
                <c:pt idx="2">
                  <c:v>-1.06</c:v>
                </c:pt>
                <c:pt idx="3">
                  <c:v>-4.3</c:v>
                </c:pt>
                <c:pt idx="4">
                  <c:v>-6.55</c:v>
                </c:pt>
                <c:pt idx="5">
                  <c:v>-8.9600000000000009</c:v>
                </c:pt>
                <c:pt idx="6">
                  <c:v>-9.3000000000000007</c:v>
                </c:pt>
                <c:pt idx="7">
                  <c:v>-9.02</c:v>
                </c:pt>
                <c:pt idx="8">
                  <c:v>-9.14</c:v>
                </c:pt>
                <c:pt idx="9">
                  <c:v>-9.18</c:v>
                </c:pt>
                <c:pt idx="10">
                  <c:v>-8.73</c:v>
                </c:pt>
                <c:pt idx="11">
                  <c:v>-9.32</c:v>
                </c:pt>
                <c:pt idx="12">
                  <c:v>-9.14</c:v>
                </c:pt>
                <c:pt idx="13">
                  <c:v>-8.61</c:v>
                </c:pt>
                <c:pt idx="14">
                  <c:v>-8.61</c:v>
                </c:pt>
                <c:pt idx="15">
                  <c:v>-8.69</c:v>
                </c:pt>
                <c:pt idx="16">
                  <c:v>-8.73</c:v>
                </c:pt>
                <c:pt idx="17">
                  <c:v>-8.9600000000000009</c:v>
                </c:pt>
                <c:pt idx="18">
                  <c:v>-8.94</c:v>
                </c:pt>
                <c:pt idx="19">
                  <c:v>-8.83</c:v>
                </c:pt>
                <c:pt idx="20">
                  <c:v>-9.1199999999999992</c:v>
                </c:pt>
                <c:pt idx="21">
                  <c:v>-8.61</c:v>
                </c:pt>
                <c:pt idx="22">
                  <c:v>-8.57</c:v>
                </c:pt>
                <c:pt idx="23">
                  <c:v>-8.6300000000000008</c:v>
                </c:pt>
              </c:numCache>
            </c:numRef>
          </c:yVal>
          <c:smooth val="0"/>
          <c:extLst>
            <c:ext xmlns:c16="http://schemas.microsoft.com/office/drawing/2014/chart" uri="{C3380CC4-5D6E-409C-BE32-E72D297353CC}">
              <c16:uniqueId val="{00000005-745E-4A7E-8E13-DD20F7C95EBB}"/>
            </c:ext>
          </c:extLst>
        </c:ser>
        <c:ser>
          <c:idx val="6"/>
          <c:order val="6"/>
          <c:tx>
            <c:strRef>
              <c:f>HL13E1ﾃﾞｰﾀ!$C$38</c:f>
              <c:strCache>
                <c:ptCount val="1"/>
                <c:pt idx="0">
                  <c:v>NL053Ah17</c:v>
                </c:pt>
              </c:strCache>
            </c:strRef>
          </c:tx>
          <c:spPr>
            <a:ln>
              <a:solidFill>
                <a:srgbClr val="00FF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HL13E1ﾃﾞｰﾀ!$GS$38:$HP$38</c:f>
              <c:numCache>
                <c:formatCode>0.00_ </c:formatCode>
                <c:ptCount val="24"/>
                <c:pt idx="0">
                  <c:v>0</c:v>
                </c:pt>
                <c:pt idx="1">
                  <c:v>-0.57999999999999996</c:v>
                </c:pt>
                <c:pt idx="2">
                  <c:v>-1.1200000000000001</c:v>
                </c:pt>
                <c:pt idx="3">
                  <c:v>-4.79</c:v>
                </c:pt>
                <c:pt idx="4">
                  <c:v>-7.46</c:v>
                </c:pt>
                <c:pt idx="5">
                  <c:v>-8.6199999999999992</c:v>
                </c:pt>
                <c:pt idx="6">
                  <c:v>-9</c:v>
                </c:pt>
                <c:pt idx="7">
                  <c:v>-9.67</c:v>
                </c:pt>
                <c:pt idx="8">
                  <c:v>-9.34</c:v>
                </c:pt>
                <c:pt idx="9">
                  <c:v>-9</c:v>
                </c:pt>
                <c:pt idx="10">
                  <c:v>-9.25</c:v>
                </c:pt>
                <c:pt idx="11">
                  <c:v>-9.52</c:v>
                </c:pt>
                <c:pt idx="12">
                  <c:v>-8.8000000000000007</c:v>
                </c:pt>
                <c:pt idx="13">
                  <c:v>-8.82</c:v>
                </c:pt>
                <c:pt idx="14">
                  <c:v>-8.91</c:v>
                </c:pt>
                <c:pt idx="15">
                  <c:v>-9.1999999999999993</c:v>
                </c:pt>
                <c:pt idx="16">
                  <c:v>-8.76</c:v>
                </c:pt>
                <c:pt idx="17">
                  <c:v>-9.02</c:v>
                </c:pt>
                <c:pt idx="18">
                  <c:v>-8.82</c:v>
                </c:pt>
                <c:pt idx="19">
                  <c:v>-8.51</c:v>
                </c:pt>
                <c:pt idx="20">
                  <c:v>-8.51</c:v>
                </c:pt>
                <c:pt idx="21">
                  <c:v>-8.73</c:v>
                </c:pt>
                <c:pt idx="22">
                  <c:v>-8.51</c:v>
                </c:pt>
                <c:pt idx="23">
                  <c:v>-8.6199999999999992</c:v>
                </c:pt>
              </c:numCache>
            </c:numRef>
          </c:yVal>
          <c:smooth val="0"/>
          <c:extLst>
            <c:ext xmlns:c16="http://schemas.microsoft.com/office/drawing/2014/chart" uri="{C3380CC4-5D6E-409C-BE32-E72D297353CC}">
              <c16:uniqueId val="{00000006-745E-4A7E-8E13-DD20F7C95EBB}"/>
            </c:ext>
          </c:extLst>
        </c:ser>
        <c:ser>
          <c:idx val="7"/>
          <c:order val="7"/>
          <c:tx>
            <c:strRef>
              <c:f>HL13E1ﾃﾞｰﾀ!$C$39</c:f>
              <c:strCache>
                <c:ptCount val="1"/>
                <c:pt idx="0">
                  <c:v>NL053Ah18</c:v>
                </c:pt>
              </c:strCache>
            </c:strRef>
          </c:tx>
          <c:spPr>
            <a:ln>
              <a:solidFill>
                <a:srgbClr val="00FF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HL13E1ﾃﾞｰﾀ!$GS$39:$HP$39</c:f>
              <c:numCache>
                <c:formatCode>0.00_ </c:formatCode>
                <c:ptCount val="24"/>
                <c:pt idx="0">
                  <c:v>0</c:v>
                </c:pt>
                <c:pt idx="1">
                  <c:v>-0.28000000000000003</c:v>
                </c:pt>
                <c:pt idx="2">
                  <c:v>-1.58</c:v>
                </c:pt>
                <c:pt idx="3">
                  <c:v>-6.84</c:v>
                </c:pt>
                <c:pt idx="4">
                  <c:v>-10.210000000000001</c:v>
                </c:pt>
                <c:pt idx="5">
                  <c:v>-12.28</c:v>
                </c:pt>
                <c:pt idx="6">
                  <c:v>-13.08</c:v>
                </c:pt>
                <c:pt idx="7">
                  <c:v>-13.32</c:v>
                </c:pt>
                <c:pt idx="8">
                  <c:v>-13.42</c:v>
                </c:pt>
                <c:pt idx="9">
                  <c:v>-13.26</c:v>
                </c:pt>
                <c:pt idx="10">
                  <c:v>-13.21</c:v>
                </c:pt>
                <c:pt idx="11">
                  <c:v>-13</c:v>
                </c:pt>
                <c:pt idx="12">
                  <c:v>-13.14</c:v>
                </c:pt>
                <c:pt idx="13">
                  <c:v>-13.03</c:v>
                </c:pt>
                <c:pt idx="14">
                  <c:v>-13.08</c:v>
                </c:pt>
                <c:pt idx="15">
                  <c:v>-13.02</c:v>
                </c:pt>
                <c:pt idx="16">
                  <c:v>-12.87</c:v>
                </c:pt>
                <c:pt idx="17">
                  <c:v>-12.86</c:v>
                </c:pt>
                <c:pt idx="18">
                  <c:v>-12.83</c:v>
                </c:pt>
                <c:pt idx="19">
                  <c:v>-12.97</c:v>
                </c:pt>
                <c:pt idx="20">
                  <c:v>-12.92</c:v>
                </c:pt>
                <c:pt idx="21">
                  <c:v>-13.01</c:v>
                </c:pt>
                <c:pt idx="22">
                  <c:v>-12.84</c:v>
                </c:pt>
                <c:pt idx="23">
                  <c:v>-13.17</c:v>
                </c:pt>
              </c:numCache>
            </c:numRef>
          </c:yVal>
          <c:smooth val="0"/>
          <c:extLst>
            <c:ext xmlns:c16="http://schemas.microsoft.com/office/drawing/2014/chart" uri="{C3380CC4-5D6E-409C-BE32-E72D297353CC}">
              <c16:uniqueId val="{00000007-745E-4A7E-8E13-DD20F7C95EBB}"/>
            </c:ext>
          </c:extLst>
        </c:ser>
        <c:ser>
          <c:idx val="8"/>
          <c:order val="8"/>
          <c:tx>
            <c:strRef>
              <c:f>HL13E1ﾃﾞｰﾀ!$C$40</c:f>
              <c:strCache>
                <c:ptCount val="1"/>
                <c:pt idx="0">
                  <c:v>NL053Ah19</c:v>
                </c:pt>
              </c:strCache>
            </c:strRef>
          </c:tx>
          <c:spPr>
            <a:ln>
              <a:solidFill>
                <a:srgbClr val="00FF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HL13E1ﾃﾞｰﾀ!$GS$40:$HP$40</c:f>
              <c:numCache>
                <c:formatCode>0.00_ </c:formatCode>
                <c:ptCount val="24"/>
                <c:pt idx="0">
                  <c:v>0</c:v>
                </c:pt>
                <c:pt idx="1">
                  <c:v>-0.21</c:v>
                </c:pt>
                <c:pt idx="2">
                  <c:v>-1.88</c:v>
                </c:pt>
                <c:pt idx="3">
                  <c:v>-8.0500000000000007</c:v>
                </c:pt>
                <c:pt idx="4">
                  <c:v>-11.74</c:v>
                </c:pt>
                <c:pt idx="5">
                  <c:v>-14.75</c:v>
                </c:pt>
                <c:pt idx="6">
                  <c:v>-15.66</c:v>
                </c:pt>
                <c:pt idx="7">
                  <c:v>-15.97</c:v>
                </c:pt>
                <c:pt idx="8">
                  <c:v>-16.2</c:v>
                </c:pt>
                <c:pt idx="9">
                  <c:v>-16.32</c:v>
                </c:pt>
                <c:pt idx="10">
                  <c:v>-16.32</c:v>
                </c:pt>
                <c:pt idx="11">
                  <c:v>-16.2</c:v>
                </c:pt>
                <c:pt idx="12">
                  <c:v>-16.420000000000002</c:v>
                </c:pt>
                <c:pt idx="13">
                  <c:v>-16.61</c:v>
                </c:pt>
                <c:pt idx="14">
                  <c:v>-16.440000000000001</c:v>
                </c:pt>
                <c:pt idx="15">
                  <c:v>-16.41</c:v>
                </c:pt>
                <c:pt idx="16">
                  <c:v>-16.41</c:v>
                </c:pt>
                <c:pt idx="17">
                  <c:v>-16.39</c:v>
                </c:pt>
                <c:pt idx="18">
                  <c:v>-16.36</c:v>
                </c:pt>
                <c:pt idx="19">
                  <c:v>-16.41</c:v>
                </c:pt>
                <c:pt idx="20">
                  <c:v>-16.600000000000001</c:v>
                </c:pt>
                <c:pt idx="21">
                  <c:v>-16.309999999999999</c:v>
                </c:pt>
                <c:pt idx="22">
                  <c:v>-16.5</c:v>
                </c:pt>
                <c:pt idx="23">
                  <c:v>-16.64</c:v>
                </c:pt>
              </c:numCache>
            </c:numRef>
          </c:yVal>
          <c:smooth val="0"/>
          <c:extLst>
            <c:ext xmlns:c16="http://schemas.microsoft.com/office/drawing/2014/chart" uri="{C3380CC4-5D6E-409C-BE32-E72D297353CC}">
              <c16:uniqueId val="{00000008-745E-4A7E-8E13-DD20F7C95EBB}"/>
            </c:ext>
          </c:extLst>
        </c:ser>
        <c:ser>
          <c:idx val="9"/>
          <c:order val="9"/>
          <c:tx>
            <c:strRef>
              <c:f>HL13E1ﾃﾞｰﾀ!$C$41</c:f>
              <c:strCache>
                <c:ptCount val="1"/>
                <c:pt idx="0">
                  <c:v>NL053Ah20</c:v>
                </c:pt>
              </c:strCache>
            </c:strRef>
          </c:tx>
          <c:spPr>
            <a:ln>
              <a:solidFill>
                <a:srgbClr val="00FF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HL13E1ﾃﾞｰﾀ!$GS$41:$HP$41</c:f>
              <c:numCache>
                <c:formatCode>0.00_ </c:formatCode>
                <c:ptCount val="24"/>
                <c:pt idx="0">
                  <c:v>0</c:v>
                </c:pt>
                <c:pt idx="1">
                  <c:v>0</c:v>
                </c:pt>
                <c:pt idx="2">
                  <c:v>-1.62</c:v>
                </c:pt>
                <c:pt idx="3">
                  <c:v>-7.45</c:v>
                </c:pt>
                <c:pt idx="4">
                  <c:v>-10.73</c:v>
                </c:pt>
                <c:pt idx="5">
                  <c:v>-13.77</c:v>
                </c:pt>
                <c:pt idx="6">
                  <c:v>-14.69</c:v>
                </c:pt>
                <c:pt idx="7">
                  <c:v>-15.12</c:v>
                </c:pt>
                <c:pt idx="8">
                  <c:v>-15.09</c:v>
                </c:pt>
                <c:pt idx="9">
                  <c:v>-14.93</c:v>
                </c:pt>
                <c:pt idx="10">
                  <c:v>-14.96</c:v>
                </c:pt>
                <c:pt idx="11">
                  <c:v>-15.01</c:v>
                </c:pt>
                <c:pt idx="12">
                  <c:v>-14.75</c:v>
                </c:pt>
                <c:pt idx="13">
                  <c:v>-14.79</c:v>
                </c:pt>
                <c:pt idx="14">
                  <c:v>-15.05</c:v>
                </c:pt>
                <c:pt idx="15">
                  <c:v>-14.82</c:v>
                </c:pt>
                <c:pt idx="16">
                  <c:v>-14.79</c:v>
                </c:pt>
                <c:pt idx="17">
                  <c:v>-14.83</c:v>
                </c:pt>
                <c:pt idx="18">
                  <c:v>-14.82</c:v>
                </c:pt>
                <c:pt idx="19">
                  <c:v>-14.75</c:v>
                </c:pt>
                <c:pt idx="20">
                  <c:v>-14.92</c:v>
                </c:pt>
                <c:pt idx="21">
                  <c:v>-14.98</c:v>
                </c:pt>
                <c:pt idx="22">
                  <c:v>-15.05</c:v>
                </c:pt>
                <c:pt idx="23">
                  <c:v>-15.09</c:v>
                </c:pt>
              </c:numCache>
            </c:numRef>
          </c:yVal>
          <c:smooth val="0"/>
          <c:extLst>
            <c:ext xmlns:c16="http://schemas.microsoft.com/office/drawing/2014/chart" uri="{C3380CC4-5D6E-409C-BE32-E72D297353CC}">
              <c16:uniqueId val="{00000009-745E-4A7E-8E13-DD20F7C95EBB}"/>
            </c:ext>
          </c:extLst>
        </c:ser>
        <c:dLbls>
          <c:showLegendKey val="0"/>
          <c:showVal val="0"/>
          <c:showCatName val="0"/>
          <c:showSerName val="0"/>
          <c:showPercent val="0"/>
          <c:showBubbleSize val="0"/>
        </c:dLbls>
        <c:axId val="271183232"/>
        <c:axId val="272061952"/>
      </c:scatterChart>
      <c:valAx>
        <c:axId val="271183232"/>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2061952"/>
        <c:crosses val="autoZero"/>
        <c:crossBetween val="midCat"/>
        <c:majorUnit val="2"/>
      </c:valAx>
      <c:valAx>
        <c:axId val="272061952"/>
        <c:scaling>
          <c:orientation val="minMax"/>
          <c:max val="20"/>
          <c:min val="-20"/>
        </c:scaling>
        <c:delete val="0"/>
        <c:axPos val="l"/>
        <c:majorGridlines/>
        <c:title>
          <c:tx>
            <c:rich>
              <a:bodyPr rot="-5400000" vert="horz"/>
              <a:lstStyle/>
              <a:p>
                <a:pPr>
                  <a:defRPr lang="ja-JP"/>
                </a:pPr>
                <a:r>
                  <a:rPr lang="el-GR" altLang="en-US"/>
                  <a:t>Δ</a:t>
                </a:r>
                <a:r>
                  <a:rPr lang="en-US" altLang="en-US"/>
                  <a:t>Po[%]</a:t>
                </a:r>
              </a:p>
            </c:rich>
          </c:tx>
          <c:overlay val="0"/>
        </c:title>
        <c:numFmt formatCode="0.00_ " sourceLinked="1"/>
        <c:majorTickMark val="out"/>
        <c:minorTickMark val="none"/>
        <c:tickLblPos val="nextTo"/>
        <c:txPr>
          <a:bodyPr/>
          <a:lstStyle/>
          <a:p>
            <a:pPr>
              <a:defRPr lang="ja-JP" sz="800"/>
            </a:pPr>
            <a:endParaRPr lang="ja-JP"/>
          </a:p>
        </c:txPr>
        <c:crossAx val="271183232"/>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HL13E1ﾃﾞｰﾀ!$C$32</c:f>
              <c:strCache>
                <c:ptCount val="1"/>
                <c:pt idx="0">
                  <c:v>NL053Ah11</c:v>
                </c:pt>
              </c:strCache>
            </c:strRef>
          </c:tx>
          <c:spPr>
            <a:ln>
              <a:solidFill>
                <a:srgbClr val="00FF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HL13E1ﾃﾞｰﾀ!$HQ$32:$IN$32</c:f>
              <c:numCache>
                <c:formatCode>0.00_ </c:formatCode>
                <c:ptCount val="24"/>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0-BC8E-4EFE-90E8-F45685DC07F8}"/>
            </c:ext>
          </c:extLst>
        </c:ser>
        <c:ser>
          <c:idx val="1"/>
          <c:order val="1"/>
          <c:tx>
            <c:strRef>
              <c:f>HL13E1ﾃﾞｰﾀ!$C$33</c:f>
              <c:strCache>
                <c:ptCount val="1"/>
                <c:pt idx="0">
                  <c:v>NL053Ah12</c:v>
                </c:pt>
              </c:strCache>
            </c:strRef>
          </c:tx>
          <c:spPr>
            <a:ln>
              <a:solidFill>
                <a:srgbClr val="00FF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HL13E1ﾃﾞｰﾀ!$HQ$33:$IN$33</c:f>
              <c:numCache>
                <c:formatCode>0.00_ </c:formatCode>
                <c:ptCount val="24"/>
                <c:pt idx="0">
                  <c:v>1.48</c:v>
                </c:pt>
                <c:pt idx="1">
                  <c:v>1.48</c:v>
                </c:pt>
                <c:pt idx="2">
                  <c:v>1.48</c:v>
                </c:pt>
                <c:pt idx="3">
                  <c:v>1.48</c:v>
                </c:pt>
                <c:pt idx="4">
                  <c:v>1.48</c:v>
                </c:pt>
                <c:pt idx="5">
                  <c:v>1.48</c:v>
                </c:pt>
                <c:pt idx="6">
                  <c:v>1.48</c:v>
                </c:pt>
                <c:pt idx="7">
                  <c:v>1.48</c:v>
                </c:pt>
                <c:pt idx="8">
                  <c:v>1.48</c:v>
                </c:pt>
                <c:pt idx="9">
                  <c:v>1.48</c:v>
                </c:pt>
                <c:pt idx="10">
                  <c:v>1.48</c:v>
                </c:pt>
                <c:pt idx="11">
                  <c:v>1.48</c:v>
                </c:pt>
                <c:pt idx="12">
                  <c:v>1.48</c:v>
                </c:pt>
                <c:pt idx="13">
                  <c:v>1.48</c:v>
                </c:pt>
                <c:pt idx="14">
                  <c:v>1.48</c:v>
                </c:pt>
                <c:pt idx="15">
                  <c:v>1.48</c:v>
                </c:pt>
                <c:pt idx="16">
                  <c:v>1.48</c:v>
                </c:pt>
                <c:pt idx="17">
                  <c:v>1.48</c:v>
                </c:pt>
                <c:pt idx="18">
                  <c:v>1.48</c:v>
                </c:pt>
                <c:pt idx="19">
                  <c:v>1.48</c:v>
                </c:pt>
                <c:pt idx="20">
                  <c:v>1.48</c:v>
                </c:pt>
                <c:pt idx="21">
                  <c:v>1.47</c:v>
                </c:pt>
                <c:pt idx="22">
                  <c:v>1.48</c:v>
                </c:pt>
                <c:pt idx="23">
                  <c:v>1.47</c:v>
                </c:pt>
              </c:numCache>
            </c:numRef>
          </c:yVal>
          <c:smooth val="0"/>
          <c:extLst>
            <c:ext xmlns:c16="http://schemas.microsoft.com/office/drawing/2014/chart" uri="{C3380CC4-5D6E-409C-BE32-E72D297353CC}">
              <c16:uniqueId val="{00000001-BC8E-4EFE-90E8-F45685DC07F8}"/>
            </c:ext>
          </c:extLst>
        </c:ser>
        <c:ser>
          <c:idx val="2"/>
          <c:order val="2"/>
          <c:tx>
            <c:strRef>
              <c:f>HL13E1ﾃﾞｰﾀ!$C$34</c:f>
              <c:strCache>
                <c:ptCount val="1"/>
                <c:pt idx="0">
                  <c:v>NL053Ah13</c:v>
                </c:pt>
              </c:strCache>
            </c:strRef>
          </c:tx>
          <c:spPr>
            <a:ln>
              <a:solidFill>
                <a:srgbClr val="00FF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HL13E1ﾃﾞｰﾀ!$HQ$34:$IN$34</c:f>
              <c:numCache>
                <c:formatCode>0.00_ </c:formatCode>
                <c:ptCount val="24"/>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2-BC8E-4EFE-90E8-F45685DC07F8}"/>
            </c:ext>
          </c:extLst>
        </c:ser>
        <c:ser>
          <c:idx val="3"/>
          <c:order val="3"/>
          <c:tx>
            <c:strRef>
              <c:f>HL13E1ﾃﾞｰﾀ!$C$35</c:f>
              <c:strCache>
                <c:ptCount val="1"/>
                <c:pt idx="0">
                  <c:v>NL053Ah14</c:v>
                </c:pt>
              </c:strCache>
            </c:strRef>
          </c:tx>
          <c:spPr>
            <a:ln>
              <a:solidFill>
                <a:srgbClr val="00FF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HL13E1ﾃﾞｰﾀ!$HQ$35:$IN$35</c:f>
              <c:numCache>
                <c:formatCode>0.00_ </c:formatCode>
                <c:ptCount val="24"/>
                <c:pt idx="0">
                  <c:v>1.46</c:v>
                </c:pt>
                <c:pt idx="1">
                  <c:v>1.46</c:v>
                </c:pt>
                <c:pt idx="2">
                  <c:v>1.46</c:v>
                </c:pt>
                <c:pt idx="3">
                  <c:v>1.46</c:v>
                </c:pt>
                <c:pt idx="4">
                  <c:v>1.46</c:v>
                </c:pt>
                <c:pt idx="5">
                  <c:v>1.46</c:v>
                </c:pt>
                <c:pt idx="6">
                  <c:v>1.46</c:v>
                </c:pt>
                <c:pt idx="7">
                  <c:v>1.46</c:v>
                </c:pt>
                <c:pt idx="8">
                  <c:v>1.46</c:v>
                </c:pt>
                <c:pt idx="9">
                  <c:v>1.46</c:v>
                </c:pt>
                <c:pt idx="10">
                  <c:v>1.46</c:v>
                </c:pt>
                <c:pt idx="11">
                  <c:v>1.46</c:v>
                </c:pt>
                <c:pt idx="12">
                  <c:v>1.46</c:v>
                </c:pt>
                <c:pt idx="13">
                  <c:v>1.46</c:v>
                </c:pt>
                <c:pt idx="14">
                  <c:v>1.46</c:v>
                </c:pt>
                <c:pt idx="15">
                  <c:v>1.46</c:v>
                </c:pt>
                <c:pt idx="16">
                  <c:v>1.46</c:v>
                </c:pt>
                <c:pt idx="17">
                  <c:v>1.46</c:v>
                </c:pt>
                <c:pt idx="18">
                  <c:v>1.46</c:v>
                </c:pt>
                <c:pt idx="19">
                  <c:v>1.46</c:v>
                </c:pt>
                <c:pt idx="20">
                  <c:v>1.46</c:v>
                </c:pt>
                <c:pt idx="21">
                  <c:v>1.46</c:v>
                </c:pt>
                <c:pt idx="22">
                  <c:v>1.46</c:v>
                </c:pt>
                <c:pt idx="23">
                  <c:v>1.46</c:v>
                </c:pt>
              </c:numCache>
            </c:numRef>
          </c:yVal>
          <c:smooth val="0"/>
          <c:extLst>
            <c:ext xmlns:c16="http://schemas.microsoft.com/office/drawing/2014/chart" uri="{C3380CC4-5D6E-409C-BE32-E72D297353CC}">
              <c16:uniqueId val="{00000003-BC8E-4EFE-90E8-F45685DC07F8}"/>
            </c:ext>
          </c:extLst>
        </c:ser>
        <c:ser>
          <c:idx val="4"/>
          <c:order val="4"/>
          <c:tx>
            <c:strRef>
              <c:f>HL13E1ﾃﾞｰﾀ!$C$36</c:f>
              <c:strCache>
                <c:ptCount val="1"/>
                <c:pt idx="0">
                  <c:v>NL053Ah15</c:v>
                </c:pt>
              </c:strCache>
            </c:strRef>
          </c:tx>
          <c:spPr>
            <a:ln>
              <a:solidFill>
                <a:srgbClr val="00FF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HL13E1ﾃﾞｰﾀ!$HQ$36:$IN$36</c:f>
              <c:numCache>
                <c:formatCode>0.00_ </c:formatCode>
                <c:ptCount val="24"/>
                <c:pt idx="0">
                  <c:v>1.46</c:v>
                </c:pt>
                <c:pt idx="1">
                  <c:v>1.46</c:v>
                </c:pt>
                <c:pt idx="2">
                  <c:v>1.46</c:v>
                </c:pt>
                <c:pt idx="3">
                  <c:v>1.46</c:v>
                </c:pt>
                <c:pt idx="4">
                  <c:v>1.46</c:v>
                </c:pt>
                <c:pt idx="5">
                  <c:v>1.46</c:v>
                </c:pt>
                <c:pt idx="6">
                  <c:v>1.46</c:v>
                </c:pt>
                <c:pt idx="7">
                  <c:v>1.46</c:v>
                </c:pt>
                <c:pt idx="8">
                  <c:v>1.46</c:v>
                </c:pt>
                <c:pt idx="9">
                  <c:v>1.46</c:v>
                </c:pt>
                <c:pt idx="10">
                  <c:v>1.46</c:v>
                </c:pt>
                <c:pt idx="11">
                  <c:v>1.46</c:v>
                </c:pt>
                <c:pt idx="12">
                  <c:v>1.46</c:v>
                </c:pt>
                <c:pt idx="13">
                  <c:v>1.46</c:v>
                </c:pt>
                <c:pt idx="14">
                  <c:v>1.46</c:v>
                </c:pt>
                <c:pt idx="15">
                  <c:v>1.46</c:v>
                </c:pt>
                <c:pt idx="16">
                  <c:v>1.46</c:v>
                </c:pt>
                <c:pt idx="17">
                  <c:v>1.46</c:v>
                </c:pt>
                <c:pt idx="18">
                  <c:v>1.46</c:v>
                </c:pt>
                <c:pt idx="19">
                  <c:v>1.46</c:v>
                </c:pt>
                <c:pt idx="20">
                  <c:v>1.46</c:v>
                </c:pt>
                <c:pt idx="21">
                  <c:v>1.46</c:v>
                </c:pt>
                <c:pt idx="22">
                  <c:v>1.46</c:v>
                </c:pt>
                <c:pt idx="23">
                  <c:v>1.46</c:v>
                </c:pt>
              </c:numCache>
            </c:numRef>
          </c:yVal>
          <c:smooth val="0"/>
          <c:extLst>
            <c:ext xmlns:c16="http://schemas.microsoft.com/office/drawing/2014/chart" uri="{C3380CC4-5D6E-409C-BE32-E72D297353CC}">
              <c16:uniqueId val="{00000004-BC8E-4EFE-90E8-F45685DC07F8}"/>
            </c:ext>
          </c:extLst>
        </c:ser>
        <c:ser>
          <c:idx val="5"/>
          <c:order val="5"/>
          <c:tx>
            <c:strRef>
              <c:f>HL13E1ﾃﾞｰﾀ!$C$37</c:f>
              <c:strCache>
                <c:ptCount val="1"/>
                <c:pt idx="0">
                  <c:v>NL053Ah16</c:v>
                </c:pt>
              </c:strCache>
            </c:strRef>
          </c:tx>
          <c:spPr>
            <a:ln>
              <a:solidFill>
                <a:srgbClr val="00FF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HL13E1ﾃﾞｰﾀ!$HQ$37:$IN$37</c:f>
              <c:numCache>
                <c:formatCode>0.00_ </c:formatCode>
                <c:ptCount val="24"/>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5-BC8E-4EFE-90E8-F45685DC07F8}"/>
            </c:ext>
          </c:extLst>
        </c:ser>
        <c:ser>
          <c:idx val="6"/>
          <c:order val="6"/>
          <c:tx>
            <c:strRef>
              <c:f>HL13E1ﾃﾞｰﾀ!$C$38</c:f>
              <c:strCache>
                <c:ptCount val="1"/>
                <c:pt idx="0">
                  <c:v>NL053Ah17</c:v>
                </c:pt>
              </c:strCache>
            </c:strRef>
          </c:tx>
          <c:spPr>
            <a:ln>
              <a:solidFill>
                <a:srgbClr val="00FF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HL13E1ﾃﾞｰﾀ!$HQ$38:$IN$38</c:f>
              <c:numCache>
                <c:formatCode>0.00_ </c:formatCode>
                <c:ptCount val="24"/>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6-BC8E-4EFE-90E8-F45685DC07F8}"/>
            </c:ext>
          </c:extLst>
        </c:ser>
        <c:ser>
          <c:idx val="7"/>
          <c:order val="7"/>
          <c:tx>
            <c:strRef>
              <c:f>HL13E1ﾃﾞｰﾀ!$C$39</c:f>
              <c:strCache>
                <c:ptCount val="1"/>
                <c:pt idx="0">
                  <c:v>NL053Ah18</c:v>
                </c:pt>
              </c:strCache>
            </c:strRef>
          </c:tx>
          <c:spPr>
            <a:ln>
              <a:solidFill>
                <a:srgbClr val="00FF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HL13E1ﾃﾞｰﾀ!$HQ$39:$IN$39</c:f>
              <c:numCache>
                <c:formatCode>0.00_ </c:formatCode>
                <c:ptCount val="24"/>
                <c:pt idx="0">
                  <c:v>1.48</c:v>
                </c:pt>
                <c:pt idx="1">
                  <c:v>1.48</c:v>
                </c:pt>
                <c:pt idx="2">
                  <c:v>1.48</c:v>
                </c:pt>
                <c:pt idx="3">
                  <c:v>1.48</c:v>
                </c:pt>
                <c:pt idx="4">
                  <c:v>1.48</c:v>
                </c:pt>
                <c:pt idx="5">
                  <c:v>1.48</c:v>
                </c:pt>
                <c:pt idx="6">
                  <c:v>1.48</c:v>
                </c:pt>
                <c:pt idx="7">
                  <c:v>1.48</c:v>
                </c:pt>
                <c:pt idx="8">
                  <c:v>1.48</c:v>
                </c:pt>
                <c:pt idx="9">
                  <c:v>1.48</c:v>
                </c:pt>
                <c:pt idx="10">
                  <c:v>1.48</c:v>
                </c:pt>
                <c:pt idx="11">
                  <c:v>1.48</c:v>
                </c:pt>
                <c:pt idx="12">
                  <c:v>1.48</c:v>
                </c:pt>
                <c:pt idx="13">
                  <c:v>1.48</c:v>
                </c:pt>
                <c:pt idx="14">
                  <c:v>1.48</c:v>
                </c:pt>
                <c:pt idx="15">
                  <c:v>1.48</c:v>
                </c:pt>
                <c:pt idx="16">
                  <c:v>1.48</c:v>
                </c:pt>
                <c:pt idx="17">
                  <c:v>1.48</c:v>
                </c:pt>
                <c:pt idx="18">
                  <c:v>1.48</c:v>
                </c:pt>
                <c:pt idx="19">
                  <c:v>1.48</c:v>
                </c:pt>
                <c:pt idx="20">
                  <c:v>1.48</c:v>
                </c:pt>
                <c:pt idx="21">
                  <c:v>1.48</c:v>
                </c:pt>
                <c:pt idx="22">
                  <c:v>1.48</c:v>
                </c:pt>
                <c:pt idx="23">
                  <c:v>1.48</c:v>
                </c:pt>
              </c:numCache>
            </c:numRef>
          </c:yVal>
          <c:smooth val="0"/>
          <c:extLst>
            <c:ext xmlns:c16="http://schemas.microsoft.com/office/drawing/2014/chart" uri="{C3380CC4-5D6E-409C-BE32-E72D297353CC}">
              <c16:uniqueId val="{00000007-BC8E-4EFE-90E8-F45685DC07F8}"/>
            </c:ext>
          </c:extLst>
        </c:ser>
        <c:ser>
          <c:idx val="8"/>
          <c:order val="8"/>
          <c:tx>
            <c:strRef>
              <c:f>HL13E1ﾃﾞｰﾀ!$C$40</c:f>
              <c:strCache>
                <c:ptCount val="1"/>
                <c:pt idx="0">
                  <c:v>NL053Ah19</c:v>
                </c:pt>
              </c:strCache>
            </c:strRef>
          </c:tx>
          <c:spPr>
            <a:ln>
              <a:solidFill>
                <a:srgbClr val="00FF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HL13E1ﾃﾞｰﾀ!$HQ$40:$IN$40</c:f>
              <c:numCache>
                <c:formatCode>0.00_ </c:formatCode>
                <c:ptCount val="24"/>
                <c:pt idx="0">
                  <c:v>1.48</c:v>
                </c:pt>
                <c:pt idx="1">
                  <c:v>1.48</c:v>
                </c:pt>
                <c:pt idx="2">
                  <c:v>1.48</c:v>
                </c:pt>
                <c:pt idx="3">
                  <c:v>1.48</c:v>
                </c:pt>
                <c:pt idx="4">
                  <c:v>1.48</c:v>
                </c:pt>
                <c:pt idx="5">
                  <c:v>1.48</c:v>
                </c:pt>
                <c:pt idx="6">
                  <c:v>1.48</c:v>
                </c:pt>
                <c:pt idx="7">
                  <c:v>1.48</c:v>
                </c:pt>
                <c:pt idx="8">
                  <c:v>1.48</c:v>
                </c:pt>
                <c:pt idx="9">
                  <c:v>1.48</c:v>
                </c:pt>
                <c:pt idx="10">
                  <c:v>1.48</c:v>
                </c:pt>
                <c:pt idx="11">
                  <c:v>1.48</c:v>
                </c:pt>
                <c:pt idx="12">
                  <c:v>1.48</c:v>
                </c:pt>
                <c:pt idx="13">
                  <c:v>1.48</c:v>
                </c:pt>
                <c:pt idx="14">
                  <c:v>1.48</c:v>
                </c:pt>
                <c:pt idx="15">
                  <c:v>1.48</c:v>
                </c:pt>
                <c:pt idx="16">
                  <c:v>1.48</c:v>
                </c:pt>
                <c:pt idx="17">
                  <c:v>1.48</c:v>
                </c:pt>
                <c:pt idx="18">
                  <c:v>1.48</c:v>
                </c:pt>
                <c:pt idx="19">
                  <c:v>1.48</c:v>
                </c:pt>
                <c:pt idx="20">
                  <c:v>1.48</c:v>
                </c:pt>
                <c:pt idx="21">
                  <c:v>1.48</c:v>
                </c:pt>
                <c:pt idx="22">
                  <c:v>1.48</c:v>
                </c:pt>
                <c:pt idx="23">
                  <c:v>1.48</c:v>
                </c:pt>
              </c:numCache>
            </c:numRef>
          </c:yVal>
          <c:smooth val="0"/>
          <c:extLst>
            <c:ext xmlns:c16="http://schemas.microsoft.com/office/drawing/2014/chart" uri="{C3380CC4-5D6E-409C-BE32-E72D297353CC}">
              <c16:uniqueId val="{00000008-BC8E-4EFE-90E8-F45685DC07F8}"/>
            </c:ext>
          </c:extLst>
        </c:ser>
        <c:ser>
          <c:idx val="9"/>
          <c:order val="9"/>
          <c:tx>
            <c:strRef>
              <c:f>HL13E1ﾃﾞｰﾀ!$C$41</c:f>
              <c:strCache>
                <c:ptCount val="1"/>
                <c:pt idx="0">
                  <c:v>NL053Ah20</c:v>
                </c:pt>
              </c:strCache>
            </c:strRef>
          </c:tx>
          <c:spPr>
            <a:ln>
              <a:solidFill>
                <a:srgbClr val="00FF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HL13E1ﾃﾞｰﾀ!$HQ$41:$IN$41</c:f>
              <c:numCache>
                <c:formatCode>0.00_ </c:formatCode>
                <c:ptCount val="24"/>
                <c:pt idx="0">
                  <c:v>1.49</c:v>
                </c:pt>
                <c:pt idx="1">
                  <c:v>1.49</c:v>
                </c:pt>
                <c:pt idx="2">
                  <c:v>1.49</c:v>
                </c:pt>
                <c:pt idx="3">
                  <c:v>1.49</c:v>
                </c:pt>
                <c:pt idx="4">
                  <c:v>1.49</c:v>
                </c:pt>
                <c:pt idx="5">
                  <c:v>1.49</c:v>
                </c:pt>
                <c:pt idx="6">
                  <c:v>1.49</c:v>
                </c:pt>
                <c:pt idx="7">
                  <c:v>1.49</c:v>
                </c:pt>
                <c:pt idx="8">
                  <c:v>1.49</c:v>
                </c:pt>
                <c:pt idx="9">
                  <c:v>1.49</c:v>
                </c:pt>
                <c:pt idx="10">
                  <c:v>1.49</c:v>
                </c:pt>
                <c:pt idx="11">
                  <c:v>1.49</c:v>
                </c:pt>
                <c:pt idx="12">
                  <c:v>1.49</c:v>
                </c:pt>
                <c:pt idx="13">
                  <c:v>1.49</c:v>
                </c:pt>
                <c:pt idx="14">
                  <c:v>1.49</c:v>
                </c:pt>
                <c:pt idx="15">
                  <c:v>1.49</c:v>
                </c:pt>
                <c:pt idx="16">
                  <c:v>1.49</c:v>
                </c:pt>
                <c:pt idx="17">
                  <c:v>1.49</c:v>
                </c:pt>
                <c:pt idx="18">
                  <c:v>1.49</c:v>
                </c:pt>
                <c:pt idx="19">
                  <c:v>1.49</c:v>
                </c:pt>
                <c:pt idx="20">
                  <c:v>1.49</c:v>
                </c:pt>
                <c:pt idx="21">
                  <c:v>1.49</c:v>
                </c:pt>
                <c:pt idx="22">
                  <c:v>1.49</c:v>
                </c:pt>
                <c:pt idx="23">
                  <c:v>1.49</c:v>
                </c:pt>
              </c:numCache>
            </c:numRef>
          </c:yVal>
          <c:smooth val="0"/>
          <c:extLst>
            <c:ext xmlns:c16="http://schemas.microsoft.com/office/drawing/2014/chart" uri="{C3380CC4-5D6E-409C-BE32-E72D297353CC}">
              <c16:uniqueId val="{00000009-BC8E-4EFE-90E8-F45685DC07F8}"/>
            </c:ext>
          </c:extLst>
        </c:ser>
        <c:dLbls>
          <c:showLegendKey val="0"/>
          <c:showVal val="0"/>
          <c:showCatName val="0"/>
          <c:showSerName val="0"/>
          <c:showPercent val="0"/>
          <c:showBubbleSize val="0"/>
        </c:dLbls>
        <c:axId val="272188928"/>
        <c:axId val="272190848"/>
      </c:scatterChart>
      <c:valAx>
        <c:axId val="272188928"/>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2190848"/>
        <c:crosses val="autoZero"/>
        <c:crossBetween val="midCat"/>
        <c:majorUnit val="2"/>
      </c:valAx>
      <c:valAx>
        <c:axId val="272190848"/>
        <c:scaling>
          <c:orientation val="minMax"/>
          <c:max val="3"/>
          <c:min val="0"/>
        </c:scaling>
        <c:delete val="0"/>
        <c:axPos val="l"/>
        <c:majorGridlines/>
        <c:title>
          <c:tx>
            <c:rich>
              <a:bodyPr rot="-5400000" vert="horz"/>
              <a:lstStyle/>
              <a:p>
                <a:pPr>
                  <a:defRPr lang="ja-JP"/>
                </a:pPr>
                <a:r>
                  <a:rPr lang="en-US" altLang="en-US"/>
                  <a:t>Vf[V]</a:t>
                </a:r>
              </a:p>
            </c:rich>
          </c:tx>
          <c:overlay val="0"/>
        </c:title>
        <c:numFmt formatCode="0.00_ " sourceLinked="1"/>
        <c:majorTickMark val="out"/>
        <c:minorTickMark val="none"/>
        <c:tickLblPos val="nextTo"/>
        <c:txPr>
          <a:bodyPr/>
          <a:lstStyle/>
          <a:p>
            <a:pPr>
              <a:defRPr lang="ja-JP" sz="800"/>
            </a:pPr>
            <a:endParaRPr lang="ja-JP"/>
          </a:p>
        </c:txPr>
        <c:crossAx val="272188928"/>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HL13E1ﾃﾞｰﾀ!$C$32</c:f>
              <c:strCache>
                <c:ptCount val="1"/>
                <c:pt idx="0">
                  <c:v>NL053Ah11</c:v>
                </c:pt>
              </c:strCache>
            </c:strRef>
          </c:tx>
          <c:spPr>
            <a:ln>
              <a:solidFill>
                <a:srgbClr val="00FF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HL13E1ﾃﾞｰﾀ!$IP$32:$JF$32</c:f>
              <c:numCache>
                <c:formatCode>0.00_ </c:formatCode>
                <c:ptCount val="17"/>
                <c:pt idx="0">
                  <c:v>0</c:v>
                </c:pt>
                <c:pt idx="1">
                  <c:v>0.01</c:v>
                </c:pt>
                <c:pt idx="2">
                  <c:v>-0.01</c:v>
                </c:pt>
                <c:pt idx="3">
                  <c:v>-0.01</c:v>
                </c:pt>
                <c:pt idx="4">
                  <c:v>0.01</c:v>
                </c:pt>
                <c:pt idx="5">
                  <c:v>0.01</c:v>
                </c:pt>
                <c:pt idx="6">
                  <c:v>-0.02</c:v>
                </c:pt>
                <c:pt idx="7">
                  <c:v>-0.02</c:v>
                </c:pt>
                <c:pt idx="8">
                  <c:v>-0.04</c:v>
                </c:pt>
                <c:pt idx="9">
                  <c:v>-0.04</c:v>
                </c:pt>
                <c:pt idx="10">
                  <c:v>-0.03</c:v>
                </c:pt>
                <c:pt idx="11">
                  <c:v>-0.01</c:v>
                </c:pt>
                <c:pt idx="12">
                  <c:v>-0.03</c:v>
                </c:pt>
                <c:pt idx="13">
                  <c:v>-0.01</c:v>
                </c:pt>
                <c:pt idx="14">
                  <c:v>0.01</c:v>
                </c:pt>
                <c:pt idx="15">
                  <c:v>-0.02</c:v>
                </c:pt>
                <c:pt idx="16">
                  <c:v>-0.01</c:v>
                </c:pt>
              </c:numCache>
            </c:numRef>
          </c:yVal>
          <c:smooth val="0"/>
          <c:extLst>
            <c:ext xmlns:c16="http://schemas.microsoft.com/office/drawing/2014/chart" uri="{C3380CC4-5D6E-409C-BE32-E72D297353CC}">
              <c16:uniqueId val="{00000000-B638-4A54-8D88-BE5CDB52B0D6}"/>
            </c:ext>
          </c:extLst>
        </c:ser>
        <c:ser>
          <c:idx val="1"/>
          <c:order val="1"/>
          <c:tx>
            <c:strRef>
              <c:f>HL13E1ﾃﾞｰﾀ!$C$33</c:f>
              <c:strCache>
                <c:ptCount val="1"/>
                <c:pt idx="0">
                  <c:v>NL053Ah12</c:v>
                </c:pt>
              </c:strCache>
            </c:strRef>
          </c:tx>
          <c:spPr>
            <a:ln>
              <a:solidFill>
                <a:srgbClr val="00FF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HL13E1ﾃﾞｰﾀ!$IP$33:$JF$33</c:f>
              <c:numCache>
                <c:formatCode>0.00_ </c:formatCode>
                <c:ptCount val="17"/>
                <c:pt idx="0">
                  <c:v>0</c:v>
                </c:pt>
                <c:pt idx="1">
                  <c:v>0</c:v>
                </c:pt>
                <c:pt idx="2">
                  <c:v>0.01</c:v>
                </c:pt>
                <c:pt idx="3">
                  <c:v>0</c:v>
                </c:pt>
                <c:pt idx="4">
                  <c:v>0</c:v>
                </c:pt>
                <c:pt idx="5">
                  <c:v>0</c:v>
                </c:pt>
                <c:pt idx="6">
                  <c:v>-0.02</c:v>
                </c:pt>
                <c:pt idx="7">
                  <c:v>-0.01</c:v>
                </c:pt>
                <c:pt idx="8">
                  <c:v>0</c:v>
                </c:pt>
                <c:pt idx="9">
                  <c:v>-0.04</c:v>
                </c:pt>
                <c:pt idx="10">
                  <c:v>-0.04</c:v>
                </c:pt>
                <c:pt idx="11">
                  <c:v>-0.01</c:v>
                </c:pt>
                <c:pt idx="12">
                  <c:v>-0.04</c:v>
                </c:pt>
                <c:pt idx="13">
                  <c:v>-0.01</c:v>
                </c:pt>
                <c:pt idx="14">
                  <c:v>-0.03</c:v>
                </c:pt>
                <c:pt idx="15">
                  <c:v>-0.03</c:v>
                </c:pt>
                <c:pt idx="16">
                  <c:v>-0.04</c:v>
                </c:pt>
              </c:numCache>
            </c:numRef>
          </c:yVal>
          <c:smooth val="0"/>
          <c:extLst>
            <c:ext xmlns:c16="http://schemas.microsoft.com/office/drawing/2014/chart" uri="{C3380CC4-5D6E-409C-BE32-E72D297353CC}">
              <c16:uniqueId val="{00000001-B638-4A54-8D88-BE5CDB52B0D6}"/>
            </c:ext>
          </c:extLst>
        </c:ser>
        <c:ser>
          <c:idx val="2"/>
          <c:order val="2"/>
          <c:tx>
            <c:strRef>
              <c:f>HL13E1ﾃﾞｰﾀ!$C$34</c:f>
              <c:strCache>
                <c:ptCount val="1"/>
                <c:pt idx="0">
                  <c:v>NL053Ah13</c:v>
                </c:pt>
              </c:strCache>
            </c:strRef>
          </c:tx>
          <c:spPr>
            <a:ln>
              <a:solidFill>
                <a:srgbClr val="00FF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HL13E1ﾃﾞｰﾀ!$IP$34:$JF$34</c:f>
              <c:numCache>
                <c:formatCode>0.00_ </c:formatCode>
                <c:ptCount val="17"/>
                <c:pt idx="0">
                  <c:v>0</c:v>
                </c:pt>
                <c:pt idx="1">
                  <c:v>-0.01</c:v>
                </c:pt>
                <c:pt idx="2">
                  <c:v>0</c:v>
                </c:pt>
                <c:pt idx="3">
                  <c:v>-0.01</c:v>
                </c:pt>
                <c:pt idx="4">
                  <c:v>0</c:v>
                </c:pt>
                <c:pt idx="5">
                  <c:v>0.01</c:v>
                </c:pt>
                <c:pt idx="6">
                  <c:v>0</c:v>
                </c:pt>
                <c:pt idx="7">
                  <c:v>-0.02</c:v>
                </c:pt>
                <c:pt idx="8">
                  <c:v>-0.01</c:v>
                </c:pt>
                <c:pt idx="9">
                  <c:v>0</c:v>
                </c:pt>
                <c:pt idx="10">
                  <c:v>0.01</c:v>
                </c:pt>
                <c:pt idx="11">
                  <c:v>-0.01</c:v>
                </c:pt>
                <c:pt idx="12">
                  <c:v>0.01</c:v>
                </c:pt>
                <c:pt idx="13">
                  <c:v>-0.02</c:v>
                </c:pt>
                <c:pt idx="14">
                  <c:v>0</c:v>
                </c:pt>
                <c:pt idx="15">
                  <c:v>-0.01</c:v>
                </c:pt>
                <c:pt idx="16">
                  <c:v>0.02</c:v>
                </c:pt>
              </c:numCache>
            </c:numRef>
          </c:yVal>
          <c:smooth val="0"/>
          <c:extLst>
            <c:ext xmlns:c16="http://schemas.microsoft.com/office/drawing/2014/chart" uri="{C3380CC4-5D6E-409C-BE32-E72D297353CC}">
              <c16:uniqueId val="{00000002-B638-4A54-8D88-BE5CDB52B0D6}"/>
            </c:ext>
          </c:extLst>
        </c:ser>
        <c:ser>
          <c:idx val="3"/>
          <c:order val="3"/>
          <c:tx>
            <c:strRef>
              <c:f>HL13E1ﾃﾞｰﾀ!$C$35</c:f>
              <c:strCache>
                <c:ptCount val="1"/>
                <c:pt idx="0">
                  <c:v>NL053Ah14</c:v>
                </c:pt>
              </c:strCache>
            </c:strRef>
          </c:tx>
          <c:spPr>
            <a:ln>
              <a:solidFill>
                <a:srgbClr val="00FF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HL13E1ﾃﾞｰﾀ!$IP$35:$JF$35</c:f>
              <c:numCache>
                <c:formatCode>0.00_ </c:formatCode>
                <c:ptCount val="17"/>
                <c:pt idx="0">
                  <c:v>0</c:v>
                </c:pt>
                <c:pt idx="1">
                  <c:v>0</c:v>
                </c:pt>
                <c:pt idx="2">
                  <c:v>-0.01</c:v>
                </c:pt>
                <c:pt idx="3">
                  <c:v>0.01</c:v>
                </c:pt>
                <c:pt idx="4">
                  <c:v>-0.01</c:v>
                </c:pt>
                <c:pt idx="5">
                  <c:v>-0.01</c:v>
                </c:pt>
                <c:pt idx="6">
                  <c:v>-0.01</c:v>
                </c:pt>
                <c:pt idx="7">
                  <c:v>-0.03</c:v>
                </c:pt>
                <c:pt idx="8">
                  <c:v>-0.03</c:v>
                </c:pt>
                <c:pt idx="9">
                  <c:v>0</c:v>
                </c:pt>
                <c:pt idx="10">
                  <c:v>0.01</c:v>
                </c:pt>
                <c:pt idx="11">
                  <c:v>0.01</c:v>
                </c:pt>
                <c:pt idx="12">
                  <c:v>0.02</c:v>
                </c:pt>
                <c:pt idx="13">
                  <c:v>0.02</c:v>
                </c:pt>
                <c:pt idx="14">
                  <c:v>0.02</c:v>
                </c:pt>
                <c:pt idx="15">
                  <c:v>0.04</c:v>
                </c:pt>
                <c:pt idx="16">
                  <c:v>0.04</c:v>
                </c:pt>
              </c:numCache>
            </c:numRef>
          </c:yVal>
          <c:smooth val="0"/>
          <c:extLst>
            <c:ext xmlns:c16="http://schemas.microsoft.com/office/drawing/2014/chart" uri="{C3380CC4-5D6E-409C-BE32-E72D297353CC}">
              <c16:uniqueId val="{00000003-B638-4A54-8D88-BE5CDB52B0D6}"/>
            </c:ext>
          </c:extLst>
        </c:ser>
        <c:ser>
          <c:idx val="4"/>
          <c:order val="4"/>
          <c:tx>
            <c:strRef>
              <c:f>HL13E1ﾃﾞｰﾀ!$C$36</c:f>
              <c:strCache>
                <c:ptCount val="1"/>
                <c:pt idx="0">
                  <c:v>NL053Ah15</c:v>
                </c:pt>
              </c:strCache>
            </c:strRef>
          </c:tx>
          <c:spPr>
            <a:ln>
              <a:solidFill>
                <a:srgbClr val="00FF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HL13E1ﾃﾞｰﾀ!$IP$36:$JF$36</c:f>
              <c:numCache>
                <c:formatCode>0.00_ </c:formatCode>
                <c:ptCount val="17"/>
                <c:pt idx="0">
                  <c:v>0</c:v>
                </c:pt>
                <c:pt idx="1">
                  <c:v>0</c:v>
                </c:pt>
                <c:pt idx="2">
                  <c:v>0.02</c:v>
                </c:pt>
                <c:pt idx="3">
                  <c:v>0.01</c:v>
                </c:pt>
                <c:pt idx="4">
                  <c:v>0.02</c:v>
                </c:pt>
                <c:pt idx="5">
                  <c:v>0</c:v>
                </c:pt>
                <c:pt idx="6">
                  <c:v>0.01</c:v>
                </c:pt>
                <c:pt idx="7">
                  <c:v>0</c:v>
                </c:pt>
                <c:pt idx="8">
                  <c:v>0.02</c:v>
                </c:pt>
                <c:pt idx="9">
                  <c:v>0.08</c:v>
                </c:pt>
                <c:pt idx="10">
                  <c:v>0.04</c:v>
                </c:pt>
                <c:pt idx="11">
                  <c:v>0.02</c:v>
                </c:pt>
                <c:pt idx="12">
                  <c:v>0.03</c:v>
                </c:pt>
                <c:pt idx="13">
                  <c:v>0.03</c:v>
                </c:pt>
                <c:pt idx="14">
                  <c:v>0.03</c:v>
                </c:pt>
                <c:pt idx="15">
                  <c:v>0.01</c:v>
                </c:pt>
                <c:pt idx="16">
                  <c:v>0.03</c:v>
                </c:pt>
              </c:numCache>
            </c:numRef>
          </c:yVal>
          <c:smooth val="0"/>
          <c:extLst>
            <c:ext xmlns:c16="http://schemas.microsoft.com/office/drawing/2014/chart" uri="{C3380CC4-5D6E-409C-BE32-E72D297353CC}">
              <c16:uniqueId val="{00000004-B638-4A54-8D88-BE5CDB52B0D6}"/>
            </c:ext>
          </c:extLst>
        </c:ser>
        <c:ser>
          <c:idx val="5"/>
          <c:order val="5"/>
          <c:tx>
            <c:strRef>
              <c:f>HL13E1ﾃﾞｰﾀ!$C$37</c:f>
              <c:strCache>
                <c:ptCount val="1"/>
                <c:pt idx="0">
                  <c:v>NL053Ah16</c:v>
                </c:pt>
              </c:strCache>
            </c:strRef>
          </c:tx>
          <c:spPr>
            <a:ln>
              <a:solidFill>
                <a:srgbClr val="00FF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HL13E1ﾃﾞｰﾀ!$IP$37:$JF$37</c:f>
              <c:numCache>
                <c:formatCode>0.00_ </c:formatCode>
                <c:ptCount val="17"/>
                <c:pt idx="0">
                  <c:v>0</c:v>
                </c:pt>
                <c:pt idx="1">
                  <c:v>-0.01</c:v>
                </c:pt>
                <c:pt idx="2">
                  <c:v>-0.01</c:v>
                </c:pt>
                <c:pt idx="3">
                  <c:v>0.01</c:v>
                </c:pt>
                <c:pt idx="4">
                  <c:v>0</c:v>
                </c:pt>
                <c:pt idx="5">
                  <c:v>-0.01</c:v>
                </c:pt>
                <c:pt idx="6">
                  <c:v>0.01</c:v>
                </c:pt>
                <c:pt idx="7">
                  <c:v>-0.02</c:v>
                </c:pt>
                <c:pt idx="8">
                  <c:v>-0.03</c:v>
                </c:pt>
                <c:pt idx="9">
                  <c:v>0</c:v>
                </c:pt>
                <c:pt idx="10">
                  <c:v>-0.02</c:v>
                </c:pt>
                <c:pt idx="11">
                  <c:v>-0.01</c:v>
                </c:pt>
                <c:pt idx="12">
                  <c:v>-0.04</c:v>
                </c:pt>
                <c:pt idx="13">
                  <c:v>-0.03</c:v>
                </c:pt>
                <c:pt idx="14">
                  <c:v>-0.04</c:v>
                </c:pt>
                <c:pt idx="15">
                  <c:v>-0.04</c:v>
                </c:pt>
                <c:pt idx="16">
                  <c:v>-0.03</c:v>
                </c:pt>
              </c:numCache>
            </c:numRef>
          </c:yVal>
          <c:smooth val="0"/>
          <c:extLst>
            <c:ext xmlns:c16="http://schemas.microsoft.com/office/drawing/2014/chart" uri="{C3380CC4-5D6E-409C-BE32-E72D297353CC}">
              <c16:uniqueId val="{00000005-B638-4A54-8D88-BE5CDB52B0D6}"/>
            </c:ext>
          </c:extLst>
        </c:ser>
        <c:ser>
          <c:idx val="6"/>
          <c:order val="6"/>
          <c:tx>
            <c:strRef>
              <c:f>HL13E1ﾃﾞｰﾀ!$C$38</c:f>
              <c:strCache>
                <c:ptCount val="1"/>
                <c:pt idx="0">
                  <c:v>NL053Ah17</c:v>
                </c:pt>
              </c:strCache>
            </c:strRef>
          </c:tx>
          <c:spPr>
            <a:ln>
              <a:solidFill>
                <a:srgbClr val="00FF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HL13E1ﾃﾞｰﾀ!$IP$38:$JF$38</c:f>
              <c:numCache>
                <c:formatCode>0.00_ </c:formatCode>
                <c:ptCount val="17"/>
                <c:pt idx="0">
                  <c:v>0</c:v>
                </c:pt>
                <c:pt idx="1">
                  <c:v>-0.01</c:v>
                </c:pt>
                <c:pt idx="2">
                  <c:v>-0.04</c:v>
                </c:pt>
                <c:pt idx="3">
                  <c:v>-0.05</c:v>
                </c:pt>
                <c:pt idx="4">
                  <c:v>-0.03</c:v>
                </c:pt>
                <c:pt idx="5">
                  <c:v>-0.04</c:v>
                </c:pt>
                <c:pt idx="6">
                  <c:v>-0.02</c:v>
                </c:pt>
                <c:pt idx="7">
                  <c:v>-0.05</c:v>
                </c:pt>
                <c:pt idx="8">
                  <c:v>-0.1</c:v>
                </c:pt>
                <c:pt idx="9">
                  <c:v>-0.05</c:v>
                </c:pt>
                <c:pt idx="10">
                  <c:v>-7.0000000000000007E-2</c:v>
                </c:pt>
                <c:pt idx="11">
                  <c:v>-0.09</c:v>
                </c:pt>
                <c:pt idx="12">
                  <c:v>-0.12</c:v>
                </c:pt>
                <c:pt idx="13">
                  <c:v>-0.11</c:v>
                </c:pt>
                <c:pt idx="14">
                  <c:v>-7.0000000000000007E-2</c:v>
                </c:pt>
                <c:pt idx="15">
                  <c:v>-0.1</c:v>
                </c:pt>
                <c:pt idx="16">
                  <c:v>-0.1</c:v>
                </c:pt>
              </c:numCache>
            </c:numRef>
          </c:yVal>
          <c:smooth val="0"/>
          <c:extLst>
            <c:ext xmlns:c16="http://schemas.microsoft.com/office/drawing/2014/chart" uri="{C3380CC4-5D6E-409C-BE32-E72D297353CC}">
              <c16:uniqueId val="{00000006-B638-4A54-8D88-BE5CDB52B0D6}"/>
            </c:ext>
          </c:extLst>
        </c:ser>
        <c:ser>
          <c:idx val="7"/>
          <c:order val="7"/>
          <c:tx>
            <c:strRef>
              <c:f>HL13E1ﾃﾞｰﾀ!$C$39</c:f>
              <c:strCache>
                <c:ptCount val="1"/>
                <c:pt idx="0">
                  <c:v>NL053Ah18</c:v>
                </c:pt>
              </c:strCache>
            </c:strRef>
          </c:tx>
          <c:spPr>
            <a:ln>
              <a:solidFill>
                <a:srgbClr val="00FF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HL13E1ﾃﾞｰﾀ!$IP$39:$JF$39</c:f>
              <c:numCache>
                <c:formatCode>0.00_ </c:formatCode>
                <c:ptCount val="17"/>
                <c:pt idx="0">
                  <c:v>0</c:v>
                </c:pt>
                <c:pt idx="1">
                  <c:v>-0.02</c:v>
                </c:pt>
                <c:pt idx="2">
                  <c:v>0.01</c:v>
                </c:pt>
                <c:pt idx="3">
                  <c:v>0.01</c:v>
                </c:pt>
                <c:pt idx="4">
                  <c:v>-0.02</c:v>
                </c:pt>
                <c:pt idx="5">
                  <c:v>0</c:v>
                </c:pt>
                <c:pt idx="6">
                  <c:v>-0.01</c:v>
                </c:pt>
                <c:pt idx="7">
                  <c:v>-0.04</c:v>
                </c:pt>
                <c:pt idx="8">
                  <c:v>-0.05</c:v>
                </c:pt>
                <c:pt idx="9">
                  <c:v>-0.03</c:v>
                </c:pt>
                <c:pt idx="10">
                  <c:v>-0.05</c:v>
                </c:pt>
                <c:pt idx="11">
                  <c:v>-0.05</c:v>
                </c:pt>
                <c:pt idx="12">
                  <c:v>-0.06</c:v>
                </c:pt>
                <c:pt idx="13">
                  <c:v>-7.0000000000000007E-2</c:v>
                </c:pt>
                <c:pt idx="14">
                  <c:v>-0.06</c:v>
                </c:pt>
                <c:pt idx="15">
                  <c:v>-7.0000000000000007E-2</c:v>
                </c:pt>
                <c:pt idx="16">
                  <c:v>-0.06</c:v>
                </c:pt>
              </c:numCache>
            </c:numRef>
          </c:yVal>
          <c:smooth val="0"/>
          <c:extLst>
            <c:ext xmlns:c16="http://schemas.microsoft.com/office/drawing/2014/chart" uri="{C3380CC4-5D6E-409C-BE32-E72D297353CC}">
              <c16:uniqueId val="{00000007-B638-4A54-8D88-BE5CDB52B0D6}"/>
            </c:ext>
          </c:extLst>
        </c:ser>
        <c:ser>
          <c:idx val="8"/>
          <c:order val="8"/>
          <c:tx>
            <c:strRef>
              <c:f>HL13E1ﾃﾞｰﾀ!$C$40</c:f>
              <c:strCache>
                <c:ptCount val="1"/>
                <c:pt idx="0">
                  <c:v>NL053Ah19</c:v>
                </c:pt>
              </c:strCache>
            </c:strRef>
          </c:tx>
          <c:spPr>
            <a:ln>
              <a:solidFill>
                <a:srgbClr val="00FF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HL13E1ﾃﾞｰﾀ!$IP$40:$JF$40</c:f>
              <c:numCache>
                <c:formatCode>0.00_ </c:formatCode>
                <c:ptCount val="17"/>
                <c:pt idx="0">
                  <c:v>0</c:v>
                </c:pt>
                <c:pt idx="1">
                  <c:v>0.01</c:v>
                </c:pt>
                <c:pt idx="2">
                  <c:v>-0.01</c:v>
                </c:pt>
                <c:pt idx="3">
                  <c:v>0</c:v>
                </c:pt>
                <c:pt idx="4">
                  <c:v>0</c:v>
                </c:pt>
                <c:pt idx="5">
                  <c:v>-0.01</c:v>
                </c:pt>
                <c:pt idx="6">
                  <c:v>0</c:v>
                </c:pt>
                <c:pt idx="7">
                  <c:v>-0.01</c:v>
                </c:pt>
                <c:pt idx="8">
                  <c:v>-0.03</c:v>
                </c:pt>
                <c:pt idx="9">
                  <c:v>-0.02</c:v>
                </c:pt>
                <c:pt idx="10">
                  <c:v>-0.02</c:v>
                </c:pt>
                <c:pt idx="11">
                  <c:v>-0.02</c:v>
                </c:pt>
                <c:pt idx="12">
                  <c:v>-0.01</c:v>
                </c:pt>
                <c:pt idx="13">
                  <c:v>0.01</c:v>
                </c:pt>
                <c:pt idx="14">
                  <c:v>0.01</c:v>
                </c:pt>
                <c:pt idx="15">
                  <c:v>0</c:v>
                </c:pt>
                <c:pt idx="16">
                  <c:v>0.04</c:v>
                </c:pt>
              </c:numCache>
            </c:numRef>
          </c:yVal>
          <c:smooth val="0"/>
          <c:extLst>
            <c:ext xmlns:c16="http://schemas.microsoft.com/office/drawing/2014/chart" uri="{C3380CC4-5D6E-409C-BE32-E72D297353CC}">
              <c16:uniqueId val="{00000008-B638-4A54-8D88-BE5CDB52B0D6}"/>
            </c:ext>
          </c:extLst>
        </c:ser>
        <c:ser>
          <c:idx val="9"/>
          <c:order val="9"/>
          <c:tx>
            <c:strRef>
              <c:f>HL13E1ﾃﾞｰﾀ!$C$41</c:f>
              <c:strCache>
                <c:ptCount val="1"/>
                <c:pt idx="0">
                  <c:v>NL053Ah20</c:v>
                </c:pt>
              </c:strCache>
            </c:strRef>
          </c:tx>
          <c:spPr>
            <a:ln>
              <a:solidFill>
                <a:srgbClr val="00FF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HL13E1ﾃﾞｰﾀ!$IP$41:$JF$41</c:f>
              <c:numCache>
                <c:formatCode>0.00_ </c:formatCode>
                <c:ptCount val="17"/>
                <c:pt idx="0">
                  <c:v>0</c:v>
                </c:pt>
                <c:pt idx="1">
                  <c:v>-0.02</c:v>
                </c:pt>
                <c:pt idx="2">
                  <c:v>-0.02</c:v>
                </c:pt>
                <c:pt idx="3">
                  <c:v>-0.02</c:v>
                </c:pt>
                <c:pt idx="4">
                  <c:v>-0.03</c:v>
                </c:pt>
                <c:pt idx="5">
                  <c:v>-0.05</c:v>
                </c:pt>
                <c:pt idx="6">
                  <c:v>-0.03</c:v>
                </c:pt>
                <c:pt idx="7">
                  <c:v>-0.05</c:v>
                </c:pt>
                <c:pt idx="8">
                  <c:v>-0.05</c:v>
                </c:pt>
                <c:pt idx="9">
                  <c:v>-0.04</c:v>
                </c:pt>
                <c:pt idx="10">
                  <c:v>-0.02</c:v>
                </c:pt>
                <c:pt idx="11">
                  <c:v>-0.02</c:v>
                </c:pt>
                <c:pt idx="12">
                  <c:v>-0.03</c:v>
                </c:pt>
                <c:pt idx="13">
                  <c:v>-0.04</c:v>
                </c:pt>
                <c:pt idx="14">
                  <c:v>-0.02</c:v>
                </c:pt>
                <c:pt idx="15">
                  <c:v>-0.01</c:v>
                </c:pt>
                <c:pt idx="16">
                  <c:v>0</c:v>
                </c:pt>
              </c:numCache>
            </c:numRef>
          </c:yVal>
          <c:smooth val="0"/>
          <c:extLst>
            <c:ext xmlns:c16="http://schemas.microsoft.com/office/drawing/2014/chart" uri="{C3380CC4-5D6E-409C-BE32-E72D297353CC}">
              <c16:uniqueId val="{00000009-B638-4A54-8D88-BE5CDB52B0D6}"/>
            </c:ext>
          </c:extLst>
        </c:ser>
        <c:dLbls>
          <c:showLegendKey val="0"/>
          <c:showVal val="0"/>
          <c:showCatName val="0"/>
          <c:showSerName val="0"/>
          <c:showPercent val="0"/>
          <c:showBubbleSize val="0"/>
        </c:dLbls>
        <c:axId val="272514048"/>
        <c:axId val="272520320"/>
      </c:scatterChart>
      <c:valAx>
        <c:axId val="272514048"/>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2520320"/>
        <c:crosses val="autoZero"/>
        <c:crossBetween val="midCat"/>
        <c:majorUnit val="2"/>
      </c:valAx>
      <c:valAx>
        <c:axId val="272520320"/>
        <c:scaling>
          <c:orientation val="minMax"/>
          <c:max val="0.5"/>
          <c:min val="-0.5"/>
        </c:scaling>
        <c:delete val="0"/>
        <c:axPos val="l"/>
        <c:majorGridlines/>
        <c:title>
          <c:tx>
            <c:rich>
              <a:bodyPr rot="-5400000" vert="horz"/>
              <a:lstStyle/>
              <a:p>
                <a:pPr>
                  <a:defRPr lang="ja-JP"/>
                </a:pPr>
                <a:r>
                  <a:rPr lang="el-GR" altLang="en-US"/>
                  <a:t>Δ</a:t>
                </a:r>
                <a:r>
                  <a:rPr lang="en-US" altLang="en-US"/>
                  <a:t>If[%]</a:t>
                </a:r>
              </a:p>
            </c:rich>
          </c:tx>
          <c:overlay val="0"/>
        </c:title>
        <c:numFmt formatCode="0.00_ " sourceLinked="1"/>
        <c:majorTickMark val="out"/>
        <c:minorTickMark val="none"/>
        <c:tickLblPos val="nextTo"/>
        <c:txPr>
          <a:bodyPr/>
          <a:lstStyle/>
          <a:p>
            <a:pPr>
              <a:defRPr lang="ja-JP" sz="800"/>
            </a:pPr>
            <a:endParaRPr lang="ja-JP"/>
          </a:p>
        </c:txPr>
        <c:crossAx val="272514048"/>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HL13E1ﾃﾞｰﾀ!$C$32</c:f>
              <c:strCache>
                <c:ptCount val="1"/>
                <c:pt idx="0">
                  <c:v>NL053Ah11</c:v>
                </c:pt>
              </c:strCache>
            </c:strRef>
          </c:tx>
          <c:spPr>
            <a:ln>
              <a:solidFill>
                <a:srgbClr val="00FF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HL13E1ﾃﾞｰﾀ!$JI$32:$JY$32</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0-6FD4-457F-8951-BB6E82B12249}"/>
            </c:ext>
          </c:extLst>
        </c:ser>
        <c:ser>
          <c:idx val="1"/>
          <c:order val="1"/>
          <c:tx>
            <c:strRef>
              <c:f>HL13E1ﾃﾞｰﾀ!$C$33</c:f>
              <c:strCache>
                <c:ptCount val="1"/>
                <c:pt idx="0">
                  <c:v>NL053Ah12</c:v>
                </c:pt>
              </c:strCache>
            </c:strRef>
          </c:tx>
          <c:spPr>
            <a:ln>
              <a:solidFill>
                <a:srgbClr val="00FF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HL13E1ﾃﾞｰﾀ!$JI$33:$JY$33</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1-6FD4-457F-8951-BB6E82B12249}"/>
            </c:ext>
          </c:extLst>
        </c:ser>
        <c:ser>
          <c:idx val="2"/>
          <c:order val="2"/>
          <c:tx>
            <c:strRef>
              <c:f>HL13E1ﾃﾞｰﾀ!$C$34</c:f>
              <c:strCache>
                <c:ptCount val="1"/>
                <c:pt idx="0">
                  <c:v>NL053Ah13</c:v>
                </c:pt>
              </c:strCache>
            </c:strRef>
          </c:tx>
          <c:spPr>
            <a:ln>
              <a:solidFill>
                <a:srgbClr val="00FF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HL13E1ﾃﾞｰﾀ!$JI$34:$JY$34</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2-6FD4-457F-8951-BB6E82B12249}"/>
            </c:ext>
          </c:extLst>
        </c:ser>
        <c:ser>
          <c:idx val="3"/>
          <c:order val="3"/>
          <c:tx>
            <c:strRef>
              <c:f>HL13E1ﾃﾞｰﾀ!$C$35</c:f>
              <c:strCache>
                <c:ptCount val="1"/>
                <c:pt idx="0">
                  <c:v>NL053Ah14</c:v>
                </c:pt>
              </c:strCache>
            </c:strRef>
          </c:tx>
          <c:spPr>
            <a:ln>
              <a:solidFill>
                <a:srgbClr val="00FF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HL13E1ﾃﾞｰﾀ!$JI$35:$JY$35</c:f>
              <c:numCache>
                <c:formatCode>0.00_ </c:formatCode>
                <c:ptCount val="17"/>
                <c:pt idx="0">
                  <c:v>1.24</c:v>
                </c:pt>
                <c:pt idx="1">
                  <c:v>1.24</c:v>
                </c:pt>
                <c:pt idx="2">
                  <c:v>1.24</c:v>
                </c:pt>
                <c:pt idx="3">
                  <c:v>1.24</c:v>
                </c:pt>
                <c:pt idx="4">
                  <c:v>1.24</c:v>
                </c:pt>
                <c:pt idx="5">
                  <c:v>1.24</c:v>
                </c:pt>
                <c:pt idx="6">
                  <c:v>1.24</c:v>
                </c:pt>
                <c:pt idx="7">
                  <c:v>1.24</c:v>
                </c:pt>
                <c:pt idx="8">
                  <c:v>1.24</c:v>
                </c:pt>
                <c:pt idx="9">
                  <c:v>1.24</c:v>
                </c:pt>
                <c:pt idx="10">
                  <c:v>1.24</c:v>
                </c:pt>
                <c:pt idx="11">
                  <c:v>1.24</c:v>
                </c:pt>
                <c:pt idx="12">
                  <c:v>1.24</c:v>
                </c:pt>
                <c:pt idx="13">
                  <c:v>1.24</c:v>
                </c:pt>
                <c:pt idx="14">
                  <c:v>1.24</c:v>
                </c:pt>
                <c:pt idx="15">
                  <c:v>1.24</c:v>
                </c:pt>
                <c:pt idx="16">
                  <c:v>1.24</c:v>
                </c:pt>
              </c:numCache>
            </c:numRef>
          </c:yVal>
          <c:smooth val="0"/>
          <c:extLst>
            <c:ext xmlns:c16="http://schemas.microsoft.com/office/drawing/2014/chart" uri="{C3380CC4-5D6E-409C-BE32-E72D297353CC}">
              <c16:uniqueId val="{00000003-6FD4-457F-8951-BB6E82B12249}"/>
            </c:ext>
          </c:extLst>
        </c:ser>
        <c:ser>
          <c:idx val="4"/>
          <c:order val="4"/>
          <c:tx>
            <c:strRef>
              <c:f>HL13E1ﾃﾞｰﾀ!$C$36</c:f>
              <c:strCache>
                <c:ptCount val="1"/>
                <c:pt idx="0">
                  <c:v>NL053Ah15</c:v>
                </c:pt>
              </c:strCache>
            </c:strRef>
          </c:tx>
          <c:spPr>
            <a:ln>
              <a:solidFill>
                <a:srgbClr val="00FF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HL13E1ﾃﾞｰﾀ!$JI$36:$JY$36</c:f>
              <c:numCache>
                <c:formatCode>0.00_ </c:formatCode>
                <c:ptCount val="17"/>
                <c:pt idx="0">
                  <c:v>1.24</c:v>
                </c:pt>
                <c:pt idx="1">
                  <c:v>1.24</c:v>
                </c:pt>
                <c:pt idx="2">
                  <c:v>1.24</c:v>
                </c:pt>
                <c:pt idx="3">
                  <c:v>1.24</c:v>
                </c:pt>
                <c:pt idx="4">
                  <c:v>1.24</c:v>
                </c:pt>
                <c:pt idx="5">
                  <c:v>1.24</c:v>
                </c:pt>
                <c:pt idx="6">
                  <c:v>1.24</c:v>
                </c:pt>
                <c:pt idx="7">
                  <c:v>1.24</c:v>
                </c:pt>
                <c:pt idx="8">
                  <c:v>1.24</c:v>
                </c:pt>
                <c:pt idx="9">
                  <c:v>1.24</c:v>
                </c:pt>
                <c:pt idx="10">
                  <c:v>1.24</c:v>
                </c:pt>
                <c:pt idx="11">
                  <c:v>1.24</c:v>
                </c:pt>
                <c:pt idx="12">
                  <c:v>1.24</c:v>
                </c:pt>
                <c:pt idx="13">
                  <c:v>1.24</c:v>
                </c:pt>
                <c:pt idx="14">
                  <c:v>1.24</c:v>
                </c:pt>
                <c:pt idx="15">
                  <c:v>1.24</c:v>
                </c:pt>
                <c:pt idx="16">
                  <c:v>1.24</c:v>
                </c:pt>
              </c:numCache>
            </c:numRef>
          </c:yVal>
          <c:smooth val="0"/>
          <c:extLst>
            <c:ext xmlns:c16="http://schemas.microsoft.com/office/drawing/2014/chart" uri="{C3380CC4-5D6E-409C-BE32-E72D297353CC}">
              <c16:uniqueId val="{00000004-6FD4-457F-8951-BB6E82B12249}"/>
            </c:ext>
          </c:extLst>
        </c:ser>
        <c:ser>
          <c:idx val="5"/>
          <c:order val="5"/>
          <c:tx>
            <c:strRef>
              <c:f>HL13E1ﾃﾞｰﾀ!$C$37</c:f>
              <c:strCache>
                <c:ptCount val="1"/>
                <c:pt idx="0">
                  <c:v>NL053Ah16</c:v>
                </c:pt>
              </c:strCache>
            </c:strRef>
          </c:tx>
          <c:spPr>
            <a:ln>
              <a:solidFill>
                <a:srgbClr val="00FF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HL13E1ﾃﾞｰﾀ!$JI$37:$JY$37</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5-6FD4-457F-8951-BB6E82B12249}"/>
            </c:ext>
          </c:extLst>
        </c:ser>
        <c:ser>
          <c:idx val="6"/>
          <c:order val="6"/>
          <c:tx>
            <c:strRef>
              <c:f>HL13E1ﾃﾞｰﾀ!$C$38</c:f>
              <c:strCache>
                <c:ptCount val="1"/>
                <c:pt idx="0">
                  <c:v>NL053Ah17</c:v>
                </c:pt>
              </c:strCache>
            </c:strRef>
          </c:tx>
          <c:spPr>
            <a:ln>
              <a:solidFill>
                <a:srgbClr val="00FF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HL13E1ﾃﾞｰﾀ!$JI$38:$JY$38</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6-6FD4-457F-8951-BB6E82B12249}"/>
            </c:ext>
          </c:extLst>
        </c:ser>
        <c:ser>
          <c:idx val="7"/>
          <c:order val="7"/>
          <c:tx>
            <c:strRef>
              <c:f>HL13E1ﾃﾞｰﾀ!$C$39</c:f>
              <c:strCache>
                <c:ptCount val="1"/>
                <c:pt idx="0">
                  <c:v>NL053Ah18</c:v>
                </c:pt>
              </c:strCache>
            </c:strRef>
          </c:tx>
          <c:spPr>
            <a:ln>
              <a:solidFill>
                <a:srgbClr val="00FF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HL13E1ﾃﾞｰﾀ!$JI$39:$JY$39</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7-6FD4-457F-8951-BB6E82B12249}"/>
            </c:ext>
          </c:extLst>
        </c:ser>
        <c:ser>
          <c:idx val="8"/>
          <c:order val="8"/>
          <c:tx>
            <c:strRef>
              <c:f>HL13E1ﾃﾞｰﾀ!$C$40</c:f>
              <c:strCache>
                <c:ptCount val="1"/>
                <c:pt idx="0">
                  <c:v>NL053Ah19</c:v>
                </c:pt>
              </c:strCache>
            </c:strRef>
          </c:tx>
          <c:spPr>
            <a:ln>
              <a:solidFill>
                <a:srgbClr val="00FF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HL13E1ﾃﾞｰﾀ!$JI$40:$JY$40</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8-6FD4-457F-8951-BB6E82B12249}"/>
            </c:ext>
          </c:extLst>
        </c:ser>
        <c:ser>
          <c:idx val="9"/>
          <c:order val="9"/>
          <c:tx>
            <c:strRef>
              <c:f>HL13E1ﾃﾞｰﾀ!$C$41</c:f>
              <c:strCache>
                <c:ptCount val="1"/>
                <c:pt idx="0">
                  <c:v>NL053Ah20</c:v>
                </c:pt>
              </c:strCache>
            </c:strRef>
          </c:tx>
          <c:spPr>
            <a:ln>
              <a:solidFill>
                <a:srgbClr val="00FF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HL13E1ﾃﾞｰﾀ!$JI$41:$JY$41</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9-6FD4-457F-8951-BB6E82B12249}"/>
            </c:ext>
          </c:extLst>
        </c:ser>
        <c:dLbls>
          <c:showLegendKey val="0"/>
          <c:showVal val="0"/>
          <c:showCatName val="0"/>
          <c:showSerName val="0"/>
          <c:showPercent val="0"/>
          <c:showBubbleSize val="0"/>
        </c:dLbls>
        <c:axId val="273629952"/>
        <c:axId val="273631872"/>
      </c:scatterChart>
      <c:valAx>
        <c:axId val="273629952"/>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3631872"/>
        <c:crosses val="autoZero"/>
        <c:crossBetween val="midCat"/>
        <c:majorUnit val="2"/>
      </c:valAx>
      <c:valAx>
        <c:axId val="273631872"/>
        <c:scaling>
          <c:orientation val="minMax"/>
          <c:max val="3"/>
          <c:min val="0"/>
        </c:scaling>
        <c:delete val="0"/>
        <c:axPos val="l"/>
        <c:majorGridlines/>
        <c:title>
          <c:tx>
            <c:rich>
              <a:bodyPr rot="-5400000" vert="horz"/>
              <a:lstStyle/>
              <a:p>
                <a:pPr>
                  <a:defRPr lang="ja-JP"/>
                </a:pPr>
                <a:r>
                  <a:rPr lang="en-US" altLang="en-US"/>
                  <a:t>Vf[V]</a:t>
                </a:r>
              </a:p>
            </c:rich>
          </c:tx>
          <c:overlay val="0"/>
        </c:title>
        <c:numFmt formatCode="0.00_ " sourceLinked="1"/>
        <c:majorTickMark val="out"/>
        <c:minorTickMark val="none"/>
        <c:tickLblPos val="nextTo"/>
        <c:txPr>
          <a:bodyPr/>
          <a:lstStyle/>
          <a:p>
            <a:pPr>
              <a:defRPr lang="ja-JP" sz="800"/>
            </a:pPr>
            <a:endParaRPr lang="ja-JP"/>
          </a:p>
        </c:txPr>
        <c:crossAx val="273629952"/>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HL13E1ﾃﾞｰﾀ!$C$42</c:f>
              <c:strCache>
                <c:ptCount val="1"/>
                <c:pt idx="0">
                  <c:v>NL053Bf21</c:v>
                </c:pt>
              </c:strCache>
            </c:strRef>
          </c:tx>
          <c:spPr>
            <a:ln>
              <a:solidFill>
                <a:srgbClr val="00FF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HL13E1ﾃﾞｰﾀ!$GS$42:$HP$42</c:f>
              <c:numCache>
                <c:formatCode>0.00_ </c:formatCode>
                <c:ptCount val="24"/>
                <c:pt idx="0">
                  <c:v>0</c:v>
                </c:pt>
                <c:pt idx="1">
                  <c:v>-0.28999999999999998</c:v>
                </c:pt>
                <c:pt idx="2">
                  <c:v>-1.76</c:v>
                </c:pt>
                <c:pt idx="3">
                  <c:v>-8.3000000000000007</c:v>
                </c:pt>
                <c:pt idx="4">
                  <c:v>-11.96</c:v>
                </c:pt>
                <c:pt idx="5">
                  <c:v>-14.49</c:v>
                </c:pt>
                <c:pt idx="6">
                  <c:v>-15.35</c:v>
                </c:pt>
                <c:pt idx="7">
                  <c:v>-15.6</c:v>
                </c:pt>
                <c:pt idx="8">
                  <c:v>-15.64</c:v>
                </c:pt>
                <c:pt idx="9">
                  <c:v>-15.68</c:v>
                </c:pt>
                <c:pt idx="10">
                  <c:v>-15.5</c:v>
                </c:pt>
                <c:pt idx="11">
                  <c:v>-15.58</c:v>
                </c:pt>
                <c:pt idx="12">
                  <c:v>-15.56</c:v>
                </c:pt>
                <c:pt idx="13">
                  <c:v>-15.31</c:v>
                </c:pt>
                <c:pt idx="14">
                  <c:v>-15.38</c:v>
                </c:pt>
                <c:pt idx="15">
                  <c:v>-15.44</c:v>
                </c:pt>
                <c:pt idx="16">
                  <c:v>-15.22</c:v>
                </c:pt>
                <c:pt idx="17">
                  <c:v>-15.42</c:v>
                </c:pt>
                <c:pt idx="18">
                  <c:v>-15.39</c:v>
                </c:pt>
                <c:pt idx="19">
                  <c:v>-15.36</c:v>
                </c:pt>
                <c:pt idx="20">
                  <c:v>-15.36</c:v>
                </c:pt>
                <c:pt idx="21">
                  <c:v>-15.38</c:v>
                </c:pt>
                <c:pt idx="22">
                  <c:v>-15.15</c:v>
                </c:pt>
                <c:pt idx="23">
                  <c:v>-15.22</c:v>
                </c:pt>
              </c:numCache>
            </c:numRef>
          </c:yVal>
          <c:smooth val="0"/>
          <c:extLst>
            <c:ext xmlns:c16="http://schemas.microsoft.com/office/drawing/2014/chart" uri="{C3380CC4-5D6E-409C-BE32-E72D297353CC}">
              <c16:uniqueId val="{00000000-E253-4022-B1B8-0551B5635693}"/>
            </c:ext>
          </c:extLst>
        </c:ser>
        <c:ser>
          <c:idx val="1"/>
          <c:order val="1"/>
          <c:tx>
            <c:strRef>
              <c:f>HL13E1ﾃﾞｰﾀ!$C$43</c:f>
              <c:strCache>
                <c:ptCount val="1"/>
                <c:pt idx="0">
                  <c:v>NL053Bf22</c:v>
                </c:pt>
              </c:strCache>
            </c:strRef>
          </c:tx>
          <c:spPr>
            <a:ln>
              <a:solidFill>
                <a:srgbClr val="00FF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HL13E1ﾃﾞｰﾀ!$GS$43:$HP$43</c:f>
              <c:numCache>
                <c:formatCode>0.00_ </c:formatCode>
                <c:ptCount val="24"/>
                <c:pt idx="0">
                  <c:v>0</c:v>
                </c:pt>
                <c:pt idx="1">
                  <c:v>-0.16</c:v>
                </c:pt>
                <c:pt idx="2">
                  <c:v>-1.66</c:v>
                </c:pt>
                <c:pt idx="3">
                  <c:v>-7.82</c:v>
                </c:pt>
                <c:pt idx="4">
                  <c:v>-11.67</c:v>
                </c:pt>
                <c:pt idx="5">
                  <c:v>-14.8</c:v>
                </c:pt>
                <c:pt idx="6">
                  <c:v>-15.32</c:v>
                </c:pt>
                <c:pt idx="7">
                  <c:v>-15.77</c:v>
                </c:pt>
                <c:pt idx="8">
                  <c:v>-15.71</c:v>
                </c:pt>
                <c:pt idx="9">
                  <c:v>-15.72</c:v>
                </c:pt>
                <c:pt idx="10">
                  <c:v>-15.63</c:v>
                </c:pt>
                <c:pt idx="11">
                  <c:v>-15.37</c:v>
                </c:pt>
                <c:pt idx="12">
                  <c:v>-15.37</c:v>
                </c:pt>
                <c:pt idx="13">
                  <c:v>-15.33</c:v>
                </c:pt>
                <c:pt idx="14">
                  <c:v>-15.68</c:v>
                </c:pt>
                <c:pt idx="15">
                  <c:v>-15.21</c:v>
                </c:pt>
                <c:pt idx="16">
                  <c:v>-15.07</c:v>
                </c:pt>
                <c:pt idx="17">
                  <c:v>-15.38</c:v>
                </c:pt>
                <c:pt idx="18">
                  <c:v>-15.37</c:v>
                </c:pt>
                <c:pt idx="19">
                  <c:v>-15.2</c:v>
                </c:pt>
                <c:pt idx="20">
                  <c:v>-15.35</c:v>
                </c:pt>
                <c:pt idx="21">
                  <c:v>-15.26</c:v>
                </c:pt>
                <c:pt idx="22">
                  <c:v>-15.25</c:v>
                </c:pt>
                <c:pt idx="23">
                  <c:v>-15.47</c:v>
                </c:pt>
              </c:numCache>
            </c:numRef>
          </c:yVal>
          <c:smooth val="0"/>
          <c:extLst>
            <c:ext xmlns:c16="http://schemas.microsoft.com/office/drawing/2014/chart" uri="{C3380CC4-5D6E-409C-BE32-E72D297353CC}">
              <c16:uniqueId val="{00000001-E253-4022-B1B8-0551B5635693}"/>
            </c:ext>
          </c:extLst>
        </c:ser>
        <c:ser>
          <c:idx val="2"/>
          <c:order val="2"/>
          <c:tx>
            <c:strRef>
              <c:f>HL13E1ﾃﾞｰﾀ!$C$44</c:f>
              <c:strCache>
                <c:ptCount val="1"/>
                <c:pt idx="0">
                  <c:v>NL053Bf23</c:v>
                </c:pt>
              </c:strCache>
            </c:strRef>
          </c:tx>
          <c:spPr>
            <a:ln>
              <a:solidFill>
                <a:srgbClr val="00FF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HL13E1ﾃﾞｰﾀ!$GS$44:$HP$44</c:f>
              <c:numCache>
                <c:formatCode>0.00_ </c:formatCode>
                <c:ptCount val="24"/>
                <c:pt idx="0">
                  <c:v>0</c:v>
                </c:pt>
                <c:pt idx="1">
                  <c:v>-0.24</c:v>
                </c:pt>
                <c:pt idx="2">
                  <c:v>-1.66</c:v>
                </c:pt>
                <c:pt idx="3">
                  <c:v>-7.93</c:v>
                </c:pt>
                <c:pt idx="4">
                  <c:v>-11.67</c:v>
                </c:pt>
                <c:pt idx="5">
                  <c:v>-14.34</c:v>
                </c:pt>
                <c:pt idx="6">
                  <c:v>-15.22</c:v>
                </c:pt>
                <c:pt idx="7">
                  <c:v>-15.25</c:v>
                </c:pt>
                <c:pt idx="8">
                  <c:v>-15.36</c:v>
                </c:pt>
                <c:pt idx="9">
                  <c:v>-15.31</c:v>
                </c:pt>
                <c:pt idx="10">
                  <c:v>-15.13</c:v>
                </c:pt>
                <c:pt idx="11">
                  <c:v>-15.2</c:v>
                </c:pt>
                <c:pt idx="12">
                  <c:v>-14.94</c:v>
                </c:pt>
                <c:pt idx="13">
                  <c:v>-14.81</c:v>
                </c:pt>
                <c:pt idx="14">
                  <c:v>-15.18</c:v>
                </c:pt>
                <c:pt idx="15">
                  <c:v>-15.14</c:v>
                </c:pt>
                <c:pt idx="16">
                  <c:v>-14.75</c:v>
                </c:pt>
                <c:pt idx="17">
                  <c:v>-14.9</c:v>
                </c:pt>
                <c:pt idx="18">
                  <c:v>-14.99</c:v>
                </c:pt>
                <c:pt idx="19">
                  <c:v>-14.86</c:v>
                </c:pt>
                <c:pt idx="20">
                  <c:v>-14.99</c:v>
                </c:pt>
                <c:pt idx="21">
                  <c:v>-14.81</c:v>
                </c:pt>
                <c:pt idx="22">
                  <c:v>-14.92</c:v>
                </c:pt>
                <c:pt idx="23">
                  <c:v>-15.04</c:v>
                </c:pt>
              </c:numCache>
            </c:numRef>
          </c:yVal>
          <c:smooth val="0"/>
          <c:extLst>
            <c:ext xmlns:c16="http://schemas.microsoft.com/office/drawing/2014/chart" uri="{C3380CC4-5D6E-409C-BE32-E72D297353CC}">
              <c16:uniqueId val="{00000002-E253-4022-B1B8-0551B5635693}"/>
            </c:ext>
          </c:extLst>
        </c:ser>
        <c:ser>
          <c:idx val="3"/>
          <c:order val="3"/>
          <c:tx>
            <c:strRef>
              <c:f>HL13E1ﾃﾞｰﾀ!$C$45</c:f>
              <c:strCache>
                <c:ptCount val="1"/>
                <c:pt idx="0">
                  <c:v>NL053Bf24</c:v>
                </c:pt>
              </c:strCache>
            </c:strRef>
          </c:tx>
          <c:spPr>
            <a:ln>
              <a:solidFill>
                <a:srgbClr val="00FF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HL13E1ﾃﾞｰﾀ!$GS$45:$HP$45</c:f>
              <c:numCache>
                <c:formatCode>0.00_ </c:formatCode>
                <c:ptCount val="24"/>
                <c:pt idx="0">
                  <c:v>0</c:v>
                </c:pt>
                <c:pt idx="1">
                  <c:v>-0.56000000000000005</c:v>
                </c:pt>
                <c:pt idx="2">
                  <c:v>-1.9</c:v>
                </c:pt>
                <c:pt idx="3">
                  <c:v>-8.0399999999999991</c:v>
                </c:pt>
                <c:pt idx="4">
                  <c:v>-11.79</c:v>
                </c:pt>
                <c:pt idx="5">
                  <c:v>-14.55</c:v>
                </c:pt>
                <c:pt idx="6">
                  <c:v>-15.23</c:v>
                </c:pt>
                <c:pt idx="7">
                  <c:v>-15.41</c:v>
                </c:pt>
                <c:pt idx="8">
                  <c:v>-15.87</c:v>
                </c:pt>
                <c:pt idx="9">
                  <c:v>-15.58</c:v>
                </c:pt>
                <c:pt idx="10">
                  <c:v>-15.49</c:v>
                </c:pt>
                <c:pt idx="11">
                  <c:v>-15.37</c:v>
                </c:pt>
                <c:pt idx="12">
                  <c:v>-15.28</c:v>
                </c:pt>
                <c:pt idx="13">
                  <c:v>-15.44</c:v>
                </c:pt>
                <c:pt idx="14">
                  <c:v>-15.37</c:v>
                </c:pt>
                <c:pt idx="15">
                  <c:v>-15.05</c:v>
                </c:pt>
                <c:pt idx="16">
                  <c:v>-14.96</c:v>
                </c:pt>
                <c:pt idx="17">
                  <c:v>-15.08</c:v>
                </c:pt>
                <c:pt idx="18">
                  <c:v>-15.08</c:v>
                </c:pt>
                <c:pt idx="19">
                  <c:v>-15.13</c:v>
                </c:pt>
                <c:pt idx="20">
                  <c:v>-15.23</c:v>
                </c:pt>
                <c:pt idx="21">
                  <c:v>-15.02</c:v>
                </c:pt>
                <c:pt idx="22">
                  <c:v>-14.97</c:v>
                </c:pt>
                <c:pt idx="23">
                  <c:v>-14.97</c:v>
                </c:pt>
              </c:numCache>
            </c:numRef>
          </c:yVal>
          <c:smooth val="0"/>
          <c:extLst>
            <c:ext xmlns:c16="http://schemas.microsoft.com/office/drawing/2014/chart" uri="{C3380CC4-5D6E-409C-BE32-E72D297353CC}">
              <c16:uniqueId val="{00000003-E253-4022-B1B8-0551B5635693}"/>
            </c:ext>
          </c:extLst>
        </c:ser>
        <c:ser>
          <c:idx val="4"/>
          <c:order val="4"/>
          <c:tx>
            <c:strRef>
              <c:f>HL13E1ﾃﾞｰﾀ!$C$46</c:f>
              <c:strCache>
                <c:ptCount val="1"/>
                <c:pt idx="0">
                  <c:v>NL053Bf25</c:v>
                </c:pt>
              </c:strCache>
            </c:strRef>
          </c:tx>
          <c:spPr>
            <a:ln>
              <a:solidFill>
                <a:srgbClr val="00FF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HL13E1ﾃﾞｰﾀ!$GS$46:$HP$46</c:f>
              <c:numCache>
                <c:formatCode>0.00_ </c:formatCode>
                <c:ptCount val="24"/>
                <c:pt idx="0">
                  <c:v>0</c:v>
                </c:pt>
                <c:pt idx="1">
                  <c:v>0.13</c:v>
                </c:pt>
                <c:pt idx="2">
                  <c:v>-1.49</c:v>
                </c:pt>
                <c:pt idx="3">
                  <c:v>-6.93</c:v>
                </c:pt>
                <c:pt idx="4">
                  <c:v>-10.42</c:v>
                </c:pt>
                <c:pt idx="5">
                  <c:v>-13.34</c:v>
                </c:pt>
                <c:pt idx="6">
                  <c:v>-13.72</c:v>
                </c:pt>
                <c:pt idx="7">
                  <c:v>-14.16</c:v>
                </c:pt>
                <c:pt idx="8">
                  <c:v>-13.85</c:v>
                </c:pt>
                <c:pt idx="9">
                  <c:v>-13.84</c:v>
                </c:pt>
                <c:pt idx="10">
                  <c:v>-14.01</c:v>
                </c:pt>
                <c:pt idx="11">
                  <c:v>-13.76</c:v>
                </c:pt>
                <c:pt idx="12">
                  <c:v>-13.85</c:v>
                </c:pt>
                <c:pt idx="13">
                  <c:v>-13.82</c:v>
                </c:pt>
                <c:pt idx="14">
                  <c:v>-13.96</c:v>
                </c:pt>
                <c:pt idx="15">
                  <c:v>-13.91</c:v>
                </c:pt>
                <c:pt idx="16">
                  <c:v>-13.76</c:v>
                </c:pt>
                <c:pt idx="17">
                  <c:v>-13.89</c:v>
                </c:pt>
                <c:pt idx="18">
                  <c:v>-13.76</c:v>
                </c:pt>
                <c:pt idx="19">
                  <c:v>-13.95</c:v>
                </c:pt>
                <c:pt idx="20">
                  <c:v>-13.96</c:v>
                </c:pt>
                <c:pt idx="21">
                  <c:v>-13.96</c:v>
                </c:pt>
                <c:pt idx="22">
                  <c:v>-13.52</c:v>
                </c:pt>
                <c:pt idx="23">
                  <c:v>-13.66</c:v>
                </c:pt>
              </c:numCache>
            </c:numRef>
          </c:yVal>
          <c:smooth val="0"/>
          <c:extLst>
            <c:ext xmlns:c16="http://schemas.microsoft.com/office/drawing/2014/chart" uri="{C3380CC4-5D6E-409C-BE32-E72D297353CC}">
              <c16:uniqueId val="{00000004-E253-4022-B1B8-0551B5635693}"/>
            </c:ext>
          </c:extLst>
        </c:ser>
        <c:ser>
          <c:idx val="5"/>
          <c:order val="5"/>
          <c:tx>
            <c:strRef>
              <c:f>HL13E1ﾃﾞｰﾀ!$C$47</c:f>
              <c:strCache>
                <c:ptCount val="1"/>
                <c:pt idx="0">
                  <c:v>NL053Bf26</c:v>
                </c:pt>
              </c:strCache>
            </c:strRef>
          </c:tx>
          <c:spPr>
            <a:ln>
              <a:solidFill>
                <a:srgbClr val="00FF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HL13E1ﾃﾞｰﾀ!$GS$47:$HP$47</c:f>
              <c:numCache>
                <c:formatCode>0.00_ </c:formatCode>
                <c:ptCount val="24"/>
                <c:pt idx="0">
                  <c:v>0</c:v>
                </c:pt>
                <c:pt idx="1">
                  <c:v>-0.25</c:v>
                </c:pt>
                <c:pt idx="2">
                  <c:v>-1.5</c:v>
                </c:pt>
                <c:pt idx="3">
                  <c:v>-6.53</c:v>
                </c:pt>
                <c:pt idx="4">
                  <c:v>-9.6300000000000008</c:v>
                </c:pt>
                <c:pt idx="5">
                  <c:v>-11.95</c:v>
                </c:pt>
                <c:pt idx="6">
                  <c:v>-12.38</c:v>
                </c:pt>
                <c:pt idx="7">
                  <c:v>-12.62</c:v>
                </c:pt>
                <c:pt idx="8">
                  <c:v>-12.91</c:v>
                </c:pt>
                <c:pt idx="9">
                  <c:v>-12.75</c:v>
                </c:pt>
                <c:pt idx="10">
                  <c:v>-12.71</c:v>
                </c:pt>
                <c:pt idx="11">
                  <c:v>-12.74</c:v>
                </c:pt>
                <c:pt idx="12">
                  <c:v>-12.66</c:v>
                </c:pt>
                <c:pt idx="13">
                  <c:v>-12.76</c:v>
                </c:pt>
                <c:pt idx="14">
                  <c:v>-12.69</c:v>
                </c:pt>
                <c:pt idx="15">
                  <c:v>-12.5</c:v>
                </c:pt>
                <c:pt idx="16">
                  <c:v>-12.52</c:v>
                </c:pt>
                <c:pt idx="17">
                  <c:v>-12.51</c:v>
                </c:pt>
                <c:pt idx="18">
                  <c:v>-12.54</c:v>
                </c:pt>
                <c:pt idx="19">
                  <c:v>-12.56</c:v>
                </c:pt>
                <c:pt idx="20">
                  <c:v>-12.59</c:v>
                </c:pt>
                <c:pt idx="21">
                  <c:v>-12.45</c:v>
                </c:pt>
                <c:pt idx="22">
                  <c:v>-12.51</c:v>
                </c:pt>
                <c:pt idx="23">
                  <c:v>-12.53</c:v>
                </c:pt>
              </c:numCache>
            </c:numRef>
          </c:yVal>
          <c:smooth val="0"/>
          <c:extLst>
            <c:ext xmlns:c16="http://schemas.microsoft.com/office/drawing/2014/chart" uri="{C3380CC4-5D6E-409C-BE32-E72D297353CC}">
              <c16:uniqueId val="{00000005-E253-4022-B1B8-0551B5635693}"/>
            </c:ext>
          </c:extLst>
        </c:ser>
        <c:ser>
          <c:idx val="6"/>
          <c:order val="6"/>
          <c:tx>
            <c:strRef>
              <c:f>HL13E1ﾃﾞｰﾀ!$C$48</c:f>
              <c:strCache>
                <c:ptCount val="1"/>
                <c:pt idx="0">
                  <c:v>NL053Bf27</c:v>
                </c:pt>
              </c:strCache>
            </c:strRef>
          </c:tx>
          <c:spPr>
            <a:ln>
              <a:solidFill>
                <a:srgbClr val="00FF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HL13E1ﾃﾞｰﾀ!$GS$48:$HP$48</c:f>
              <c:numCache>
                <c:formatCode>0.00_ </c:formatCode>
                <c:ptCount val="24"/>
                <c:pt idx="0">
                  <c:v>0</c:v>
                </c:pt>
                <c:pt idx="1">
                  <c:v>-0.12</c:v>
                </c:pt>
                <c:pt idx="2">
                  <c:v>-1.1499999999999999</c:v>
                </c:pt>
                <c:pt idx="3">
                  <c:v>-4.79</c:v>
                </c:pt>
                <c:pt idx="4">
                  <c:v>-6.98</c:v>
                </c:pt>
                <c:pt idx="5">
                  <c:v>-8.9499999999999993</c:v>
                </c:pt>
                <c:pt idx="6">
                  <c:v>-9.23</c:v>
                </c:pt>
                <c:pt idx="7">
                  <c:v>-9.4700000000000006</c:v>
                </c:pt>
                <c:pt idx="8">
                  <c:v>-9.76</c:v>
                </c:pt>
                <c:pt idx="9">
                  <c:v>-9.5500000000000007</c:v>
                </c:pt>
                <c:pt idx="10">
                  <c:v>-9.4700000000000006</c:v>
                </c:pt>
                <c:pt idx="11">
                  <c:v>-9.5</c:v>
                </c:pt>
                <c:pt idx="12">
                  <c:v>-9.4700000000000006</c:v>
                </c:pt>
                <c:pt idx="13">
                  <c:v>-9.5</c:v>
                </c:pt>
                <c:pt idx="14">
                  <c:v>-9.58</c:v>
                </c:pt>
                <c:pt idx="15">
                  <c:v>-9.35</c:v>
                </c:pt>
                <c:pt idx="16">
                  <c:v>-9.4499999999999993</c:v>
                </c:pt>
                <c:pt idx="17">
                  <c:v>-9.31</c:v>
                </c:pt>
                <c:pt idx="18">
                  <c:v>-9.41</c:v>
                </c:pt>
                <c:pt idx="19">
                  <c:v>-9.2100000000000009</c:v>
                </c:pt>
                <c:pt idx="20">
                  <c:v>-9.25</c:v>
                </c:pt>
                <c:pt idx="21">
                  <c:v>-9.32</c:v>
                </c:pt>
                <c:pt idx="22">
                  <c:v>-9.2899999999999991</c:v>
                </c:pt>
                <c:pt idx="23">
                  <c:v>-9.32</c:v>
                </c:pt>
              </c:numCache>
            </c:numRef>
          </c:yVal>
          <c:smooth val="0"/>
          <c:extLst>
            <c:ext xmlns:c16="http://schemas.microsoft.com/office/drawing/2014/chart" uri="{C3380CC4-5D6E-409C-BE32-E72D297353CC}">
              <c16:uniqueId val="{00000006-E253-4022-B1B8-0551B5635693}"/>
            </c:ext>
          </c:extLst>
        </c:ser>
        <c:ser>
          <c:idx val="7"/>
          <c:order val="7"/>
          <c:tx>
            <c:strRef>
              <c:f>HL13E1ﾃﾞｰﾀ!$C$49</c:f>
              <c:strCache>
                <c:ptCount val="1"/>
                <c:pt idx="0">
                  <c:v>NL053Bf28</c:v>
                </c:pt>
              </c:strCache>
            </c:strRef>
          </c:tx>
          <c:spPr>
            <a:ln>
              <a:solidFill>
                <a:srgbClr val="00FF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HL13E1ﾃﾞｰﾀ!$GS$49:$HP$49</c:f>
              <c:numCache>
                <c:formatCode>0.00_ </c:formatCode>
                <c:ptCount val="24"/>
                <c:pt idx="0">
                  <c:v>0</c:v>
                </c:pt>
                <c:pt idx="1">
                  <c:v>-0.26</c:v>
                </c:pt>
                <c:pt idx="2">
                  <c:v>-0.83</c:v>
                </c:pt>
                <c:pt idx="3">
                  <c:v>-3.42</c:v>
                </c:pt>
                <c:pt idx="4">
                  <c:v>-4.97</c:v>
                </c:pt>
                <c:pt idx="5">
                  <c:v>-6.44</c:v>
                </c:pt>
                <c:pt idx="6">
                  <c:v>-6.44</c:v>
                </c:pt>
                <c:pt idx="7">
                  <c:v>-6.51</c:v>
                </c:pt>
                <c:pt idx="8">
                  <c:v>-6.53</c:v>
                </c:pt>
                <c:pt idx="9">
                  <c:v>-6.42</c:v>
                </c:pt>
                <c:pt idx="10">
                  <c:v>-6.42</c:v>
                </c:pt>
                <c:pt idx="11">
                  <c:v>-6.23</c:v>
                </c:pt>
                <c:pt idx="12">
                  <c:v>-6.33</c:v>
                </c:pt>
                <c:pt idx="13">
                  <c:v>-6.07</c:v>
                </c:pt>
                <c:pt idx="14">
                  <c:v>-6.32</c:v>
                </c:pt>
                <c:pt idx="15">
                  <c:v>-6.23</c:v>
                </c:pt>
                <c:pt idx="16">
                  <c:v>-6.12</c:v>
                </c:pt>
                <c:pt idx="17">
                  <c:v>-6.16</c:v>
                </c:pt>
                <c:pt idx="18">
                  <c:v>-6.37</c:v>
                </c:pt>
                <c:pt idx="19">
                  <c:v>-5.97</c:v>
                </c:pt>
                <c:pt idx="20">
                  <c:v>-6.24</c:v>
                </c:pt>
                <c:pt idx="21">
                  <c:v>-6.18</c:v>
                </c:pt>
                <c:pt idx="22">
                  <c:v>-6.03</c:v>
                </c:pt>
                <c:pt idx="23">
                  <c:v>-6.2</c:v>
                </c:pt>
              </c:numCache>
            </c:numRef>
          </c:yVal>
          <c:smooth val="0"/>
          <c:extLst>
            <c:ext xmlns:c16="http://schemas.microsoft.com/office/drawing/2014/chart" uri="{C3380CC4-5D6E-409C-BE32-E72D297353CC}">
              <c16:uniqueId val="{00000007-E253-4022-B1B8-0551B5635693}"/>
            </c:ext>
          </c:extLst>
        </c:ser>
        <c:ser>
          <c:idx val="8"/>
          <c:order val="8"/>
          <c:tx>
            <c:strRef>
              <c:f>HL13E1ﾃﾞｰﾀ!$C$50</c:f>
              <c:strCache>
                <c:ptCount val="1"/>
                <c:pt idx="0">
                  <c:v>NL053Bf29</c:v>
                </c:pt>
              </c:strCache>
            </c:strRef>
          </c:tx>
          <c:spPr>
            <a:ln>
              <a:solidFill>
                <a:srgbClr val="00FF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HL13E1ﾃﾞｰﾀ!$GS$50:$HP$50</c:f>
              <c:numCache>
                <c:formatCode>0.00_ </c:formatCode>
                <c:ptCount val="24"/>
                <c:pt idx="0">
                  <c:v>0</c:v>
                </c:pt>
                <c:pt idx="1">
                  <c:v>-0.16</c:v>
                </c:pt>
                <c:pt idx="2">
                  <c:v>-1.1499999999999999</c:v>
                </c:pt>
                <c:pt idx="3">
                  <c:v>-4.59</c:v>
                </c:pt>
                <c:pt idx="4">
                  <c:v>-6.59</c:v>
                </c:pt>
                <c:pt idx="5">
                  <c:v>-8.34</c:v>
                </c:pt>
                <c:pt idx="6">
                  <c:v>-8.6</c:v>
                </c:pt>
                <c:pt idx="7">
                  <c:v>-8.82</c:v>
                </c:pt>
                <c:pt idx="8">
                  <c:v>-8.67</c:v>
                </c:pt>
                <c:pt idx="9">
                  <c:v>-8.76</c:v>
                </c:pt>
                <c:pt idx="10">
                  <c:v>-8.73</c:v>
                </c:pt>
                <c:pt idx="11">
                  <c:v>-8.5399999999999991</c:v>
                </c:pt>
                <c:pt idx="12">
                  <c:v>-8.4499999999999993</c:v>
                </c:pt>
                <c:pt idx="13">
                  <c:v>-8.57</c:v>
                </c:pt>
                <c:pt idx="14">
                  <c:v>-8.58</c:v>
                </c:pt>
                <c:pt idx="15">
                  <c:v>-8.51</c:v>
                </c:pt>
                <c:pt idx="16">
                  <c:v>-8.52</c:v>
                </c:pt>
                <c:pt idx="17">
                  <c:v>-8.49</c:v>
                </c:pt>
                <c:pt idx="18">
                  <c:v>-8.3699999999999992</c:v>
                </c:pt>
                <c:pt idx="19">
                  <c:v>-8.48</c:v>
                </c:pt>
                <c:pt idx="20">
                  <c:v>-8.6300000000000008</c:v>
                </c:pt>
                <c:pt idx="21">
                  <c:v>-8.4</c:v>
                </c:pt>
                <c:pt idx="22">
                  <c:v>-8.6300000000000008</c:v>
                </c:pt>
                <c:pt idx="23">
                  <c:v>-8.52</c:v>
                </c:pt>
              </c:numCache>
            </c:numRef>
          </c:yVal>
          <c:smooth val="0"/>
          <c:extLst>
            <c:ext xmlns:c16="http://schemas.microsoft.com/office/drawing/2014/chart" uri="{C3380CC4-5D6E-409C-BE32-E72D297353CC}">
              <c16:uniqueId val="{00000008-E253-4022-B1B8-0551B5635693}"/>
            </c:ext>
          </c:extLst>
        </c:ser>
        <c:ser>
          <c:idx val="9"/>
          <c:order val="9"/>
          <c:tx>
            <c:strRef>
              <c:f>HL13E1ﾃﾞｰﾀ!$C$51</c:f>
              <c:strCache>
                <c:ptCount val="1"/>
                <c:pt idx="0">
                  <c:v>NL053Bf30</c:v>
                </c:pt>
              </c:strCache>
            </c:strRef>
          </c:tx>
          <c:spPr>
            <a:ln>
              <a:solidFill>
                <a:srgbClr val="00FF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HL13E1ﾃﾞｰﾀ!$GS$51:$HP$51</c:f>
              <c:numCache>
                <c:formatCode>0.00_ </c:formatCode>
                <c:ptCount val="24"/>
                <c:pt idx="0">
                  <c:v>0</c:v>
                </c:pt>
                <c:pt idx="1">
                  <c:v>-0.12</c:v>
                </c:pt>
                <c:pt idx="2">
                  <c:v>-1.22</c:v>
                </c:pt>
                <c:pt idx="3">
                  <c:v>-4.93</c:v>
                </c:pt>
                <c:pt idx="4">
                  <c:v>-7.28</c:v>
                </c:pt>
                <c:pt idx="5">
                  <c:v>-8.94</c:v>
                </c:pt>
                <c:pt idx="6">
                  <c:v>-9.58</c:v>
                </c:pt>
                <c:pt idx="7">
                  <c:v>-9.61</c:v>
                </c:pt>
                <c:pt idx="8">
                  <c:v>-9.65</c:v>
                </c:pt>
                <c:pt idx="9">
                  <c:v>-9.41</c:v>
                </c:pt>
                <c:pt idx="10">
                  <c:v>-9.51</c:v>
                </c:pt>
                <c:pt idx="11">
                  <c:v>-9.51</c:v>
                </c:pt>
                <c:pt idx="12">
                  <c:v>-9.4</c:v>
                </c:pt>
                <c:pt idx="13">
                  <c:v>-9.36</c:v>
                </c:pt>
                <c:pt idx="14">
                  <c:v>-9.61</c:v>
                </c:pt>
                <c:pt idx="15">
                  <c:v>-9.7899999999999991</c:v>
                </c:pt>
                <c:pt idx="16">
                  <c:v>-9.43</c:v>
                </c:pt>
                <c:pt idx="17">
                  <c:v>-9.5</c:v>
                </c:pt>
                <c:pt idx="18">
                  <c:v>-9.2200000000000006</c:v>
                </c:pt>
                <c:pt idx="19">
                  <c:v>-9.43</c:v>
                </c:pt>
                <c:pt idx="20">
                  <c:v>-9.33</c:v>
                </c:pt>
                <c:pt idx="21">
                  <c:v>-9.33</c:v>
                </c:pt>
                <c:pt idx="22">
                  <c:v>-9.3699999999999992</c:v>
                </c:pt>
                <c:pt idx="23">
                  <c:v>-9.23</c:v>
                </c:pt>
              </c:numCache>
            </c:numRef>
          </c:yVal>
          <c:smooth val="0"/>
          <c:extLst>
            <c:ext xmlns:c16="http://schemas.microsoft.com/office/drawing/2014/chart" uri="{C3380CC4-5D6E-409C-BE32-E72D297353CC}">
              <c16:uniqueId val="{00000009-E253-4022-B1B8-0551B5635693}"/>
            </c:ext>
          </c:extLst>
        </c:ser>
        <c:dLbls>
          <c:showLegendKey val="0"/>
          <c:showVal val="0"/>
          <c:showCatName val="0"/>
          <c:showSerName val="0"/>
          <c:showPercent val="0"/>
          <c:showBubbleSize val="0"/>
        </c:dLbls>
        <c:axId val="273786752"/>
        <c:axId val="273793024"/>
      </c:scatterChart>
      <c:valAx>
        <c:axId val="273786752"/>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3793024"/>
        <c:crosses val="autoZero"/>
        <c:crossBetween val="midCat"/>
        <c:majorUnit val="2"/>
      </c:valAx>
      <c:valAx>
        <c:axId val="273793024"/>
        <c:scaling>
          <c:orientation val="minMax"/>
          <c:max val="20"/>
          <c:min val="-20"/>
        </c:scaling>
        <c:delete val="0"/>
        <c:axPos val="l"/>
        <c:majorGridlines/>
        <c:title>
          <c:tx>
            <c:rich>
              <a:bodyPr rot="-5400000" vert="horz"/>
              <a:lstStyle/>
              <a:p>
                <a:pPr>
                  <a:defRPr lang="ja-JP"/>
                </a:pPr>
                <a:r>
                  <a:rPr lang="el-GR" altLang="en-US"/>
                  <a:t>Δ</a:t>
                </a:r>
                <a:r>
                  <a:rPr lang="en-US" altLang="en-US"/>
                  <a:t>Po[%]</a:t>
                </a:r>
              </a:p>
            </c:rich>
          </c:tx>
          <c:overlay val="0"/>
        </c:title>
        <c:numFmt formatCode="0.00_ " sourceLinked="1"/>
        <c:majorTickMark val="out"/>
        <c:minorTickMark val="none"/>
        <c:tickLblPos val="nextTo"/>
        <c:txPr>
          <a:bodyPr/>
          <a:lstStyle/>
          <a:p>
            <a:pPr>
              <a:defRPr lang="ja-JP" sz="800"/>
            </a:pPr>
            <a:endParaRPr lang="ja-JP"/>
          </a:p>
        </c:txPr>
        <c:crossAx val="273786752"/>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HL13E1ﾃﾞｰﾀ!$C$42</c:f>
              <c:strCache>
                <c:ptCount val="1"/>
                <c:pt idx="0">
                  <c:v>NL053Bf21</c:v>
                </c:pt>
              </c:strCache>
            </c:strRef>
          </c:tx>
          <c:spPr>
            <a:ln>
              <a:solidFill>
                <a:srgbClr val="00FF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HL13E1ﾃﾞｰﾀ!$HQ$42:$IN$42</c:f>
              <c:numCache>
                <c:formatCode>0.00_ </c:formatCode>
                <c:ptCount val="24"/>
                <c:pt idx="0">
                  <c:v>1.48</c:v>
                </c:pt>
                <c:pt idx="1">
                  <c:v>1.48</c:v>
                </c:pt>
                <c:pt idx="2">
                  <c:v>1.48</c:v>
                </c:pt>
                <c:pt idx="3">
                  <c:v>1.48</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0-448B-4470-91DF-B548A760BE9A}"/>
            </c:ext>
          </c:extLst>
        </c:ser>
        <c:ser>
          <c:idx val="1"/>
          <c:order val="1"/>
          <c:tx>
            <c:strRef>
              <c:f>HL13E1ﾃﾞｰﾀ!$C$43</c:f>
              <c:strCache>
                <c:ptCount val="1"/>
                <c:pt idx="0">
                  <c:v>NL053Bf22</c:v>
                </c:pt>
              </c:strCache>
            </c:strRef>
          </c:tx>
          <c:spPr>
            <a:ln>
              <a:solidFill>
                <a:srgbClr val="00FF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HL13E1ﾃﾞｰﾀ!$HQ$43:$IN$43</c:f>
              <c:numCache>
                <c:formatCode>0.00_ </c:formatCode>
                <c:ptCount val="24"/>
                <c:pt idx="0">
                  <c:v>1.48</c:v>
                </c:pt>
                <c:pt idx="1">
                  <c:v>1.48</c:v>
                </c:pt>
                <c:pt idx="2">
                  <c:v>1.48</c:v>
                </c:pt>
                <c:pt idx="3">
                  <c:v>1.48</c:v>
                </c:pt>
                <c:pt idx="4">
                  <c:v>1.48</c:v>
                </c:pt>
                <c:pt idx="5">
                  <c:v>1.48</c:v>
                </c:pt>
                <c:pt idx="6">
                  <c:v>1.48</c:v>
                </c:pt>
                <c:pt idx="7">
                  <c:v>1.48</c:v>
                </c:pt>
                <c:pt idx="8">
                  <c:v>1.48</c:v>
                </c:pt>
                <c:pt idx="9">
                  <c:v>1.48</c:v>
                </c:pt>
                <c:pt idx="10">
                  <c:v>1.48</c:v>
                </c:pt>
                <c:pt idx="11">
                  <c:v>1.48</c:v>
                </c:pt>
                <c:pt idx="12">
                  <c:v>1.48</c:v>
                </c:pt>
                <c:pt idx="13">
                  <c:v>1.48</c:v>
                </c:pt>
                <c:pt idx="14">
                  <c:v>1.48</c:v>
                </c:pt>
                <c:pt idx="15">
                  <c:v>1.48</c:v>
                </c:pt>
                <c:pt idx="16">
                  <c:v>1.48</c:v>
                </c:pt>
                <c:pt idx="17">
                  <c:v>1.48</c:v>
                </c:pt>
                <c:pt idx="18">
                  <c:v>1.48</c:v>
                </c:pt>
                <c:pt idx="19">
                  <c:v>1.48</c:v>
                </c:pt>
                <c:pt idx="20">
                  <c:v>1.48</c:v>
                </c:pt>
                <c:pt idx="21">
                  <c:v>1.48</c:v>
                </c:pt>
                <c:pt idx="22">
                  <c:v>1.48</c:v>
                </c:pt>
                <c:pt idx="23">
                  <c:v>1.48</c:v>
                </c:pt>
              </c:numCache>
            </c:numRef>
          </c:yVal>
          <c:smooth val="0"/>
          <c:extLst>
            <c:ext xmlns:c16="http://schemas.microsoft.com/office/drawing/2014/chart" uri="{C3380CC4-5D6E-409C-BE32-E72D297353CC}">
              <c16:uniqueId val="{00000001-448B-4470-91DF-B548A760BE9A}"/>
            </c:ext>
          </c:extLst>
        </c:ser>
        <c:ser>
          <c:idx val="2"/>
          <c:order val="2"/>
          <c:tx>
            <c:strRef>
              <c:f>HL13E1ﾃﾞｰﾀ!$C$44</c:f>
              <c:strCache>
                <c:ptCount val="1"/>
                <c:pt idx="0">
                  <c:v>NL053Bf23</c:v>
                </c:pt>
              </c:strCache>
            </c:strRef>
          </c:tx>
          <c:spPr>
            <a:ln>
              <a:solidFill>
                <a:srgbClr val="00FF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HL13E1ﾃﾞｰﾀ!$HQ$44:$IN$44</c:f>
              <c:numCache>
                <c:formatCode>0.00_ </c:formatCode>
                <c:ptCount val="24"/>
                <c:pt idx="0">
                  <c:v>1.48</c:v>
                </c:pt>
                <c:pt idx="1">
                  <c:v>1.48</c:v>
                </c:pt>
                <c:pt idx="2">
                  <c:v>1.48</c:v>
                </c:pt>
                <c:pt idx="3">
                  <c:v>1.48</c:v>
                </c:pt>
                <c:pt idx="4">
                  <c:v>1.48</c:v>
                </c:pt>
                <c:pt idx="5">
                  <c:v>1.48</c:v>
                </c:pt>
                <c:pt idx="6">
                  <c:v>1.48</c:v>
                </c:pt>
                <c:pt idx="7">
                  <c:v>1.48</c:v>
                </c:pt>
                <c:pt idx="8">
                  <c:v>1.48</c:v>
                </c:pt>
                <c:pt idx="9">
                  <c:v>1.47</c:v>
                </c:pt>
                <c:pt idx="10">
                  <c:v>1.48</c:v>
                </c:pt>
                <c:pt idx="11">
                  <c:v>1.47</c:v>
                </c:pt>
                <c:pt idx="12">
                  <c:v>1.48</c:v>
                </c:pt>
                <c:pt idx="13">
                  <c:v>1.47</c:v>
                </c:pt>
                <c:pt idx="14">
                  <c:v>1.47</c:v>
                </c:pt>
                <c:pt idx="15">
                  <c:v>1.48</c:v>
                </c:pt>
                <c:pt idx="16">
                  <c:v>1.47</c:v>
                </c:pt>
                <c:pt idx="17">
                  <c:v>1.48</c:v>
                </c:pt>
                <c:pt idx="18">
                  <c:v>1.47</c:v>
                </c:pt>
                <c:pt idx="19">
                  <c:v>1.47</c:v>
                </c:pt>
                <c:pt idx="20">
                  <c:v>1.48</c:v>
                </c:pt>
                <c:pt idx="21">
                  <c:v>1.48</c:v>
                </c:pt>
                <c:pt idx="22">
                  <c:v>1.47</c:v>
                </c:pt>
                <c:pt idx="23">
                  <c:v>1.47</c:v>
                </c:pt>
              </c:numCache>
            </c:numRef>
          </c:yVal>
          <c:smooth val="0"/>
          <c:extLst>
            <c:ext xmlns:c16="http://schemas.microsoft.com/office/drawing/2014/chart" uri="{C3380CC4-5D6E-409C-BE32-E72D297353CC}">
              <c16:uniqueId val="{00000002-448B-4470-91DF-B548A760BE9A}"/>
            </c:ext>
          </c:extLst>
        </c:ser>
        <c:ser>
          <c:idx val="3"/>
          <c:order val="3"/>
          <c:tx>
            <c:strRef>
              <c:f>HL13E1ﾃﾞｰﾀ!$C$45</c:f>
              <c:strCache>
                <c:ptCount val="1"/>
                <c:pt idx="0">
                  <c:v>NL053Bf24</c:v>
                </c:pt>
              </c:strCache>
            </c:strRef>
          </c:tx>
          <c:spPr>
            <a:ln>
              <a:solidFill>
                <a:srgbClr val="00FF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HL13E1ﾃﾞｰﾀ!$HQ$45:$IN$45</c:f>
              <c:numCache>
                <c:formatCode>0.00_ </c:formatCode>
                <c:ptCount val="24"/>
                <c:pt idx="0">
                  <c:v>1.48</c:v>
                </c:pt>
                <c:pt idx="1">
                  <c:v>1.48</c:v>
                </c:pt>
                <c:pt idx="2">
                  <c:v>1.48</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3-448B-4470-91DF-B548A760BE9A}"/>
            </c:ext>
          </c:extLst>
        </c:ser>
        <c:ser>
          <c:idx val="4"/>
          <c:order val="4"/>
          <c:tx>
            <c:strRef>
              <c:f>HL13E1ﾃﾞｰﾀ!$C$46</c:f>
              <c:strCache>
                <c:ptCount val="1"/>
                <c:pt idx="0">
                  <c:v>NL053Bf25</c:v>
                </c:pt>
              </c:strCache>
            </c:strRef>
          </c:tx>
          <c:spPr>
            <a:ln>
              <a:solidFill>
                <a:srgbClr val="00FF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HL13E1ﾃﾞｰﾀ!$HQ$46:$IN$46</c:f>
              <c:numCache>
                <c:formatCode>0.00_ </c:formatCode>
                <c:ptCount val="24"/>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4-448B-4470-91DF-B548A760BE9A}"/>
            </c:ext>
          </c:extLst>
        </c:ser>
        <c:ser>
          <c:idx val="5"/>
          <c:order val="5"/>
          <c:tx>
            <c:strRef>
              <c:f>HL13E1ﾃﾞｰﾀ!$C$47</c:f>
              <c:strCache>
                <c:ptCount val="1"/>
                <c:pt idx="0">
                  <c:v>NL053Bf26</c:v>
                </c:pt>
              </c:strCache>
            </c:strRef>
          </c:tx>
          <c:spPr>
            <a:ln>
              <a:solidFill>
                <a:srgbClr val="00FF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HL13E1ﾃﾞｰﾀ!$HQ$47:$IN$47</c:f>
              <c:numCache>
                <c:formatCode>0.00_ </c:formatCode>
                <c:ptCount val="24"/>
                <c:pt idx="0">
                  <c:v>1.48</c:v>
                </c:pt>
                <c:pt idx="1">
                  <c:v>1.48</c:v>
                </c:pt>
                <c:pt idx="2">
                  <c:v>1.48</c:v>
                </c:pt>
                <c:pt idx="3">
                  <c:v>1.48</c:v>
                </c:pt>
                <c:pt idx="4">
                  <c:v>1.48</c:v>
                </c:pt>
                <c:pt idx="5">
                  <c:v>1.48</c:v>
                </c:pt>
                <c:pt idx="6">
                  <c:v>1.48</c:v>
                </c:pt>
                <c:pt idx="7">
                  <c:v>1.48</c:v>
                </c:pt>
                <c:pt idx="8">
                  <c:v>1.48</c:v>
                </c:pt>
                <c:pt idx="9">
                  <c:v>1.48</c:v>
                </c:pt>
                <c:pt idx="10">
                  <c:v>1.48</c:v>
                </c:pt>
                <c:pt idx="11">
                  <c:v>1.48</c:v>
                </c:pt>
                <c:pt idx="12">
                  <c:v>1.48</c:v>
                </c:pt>
                <c:pt idx="13">
                  <c:v>1.48</c:v>
                </c:pt>
                <c:pt idx="14">
                  <c:v>1.48</c:v>
                </c:pt>
                <c:pt idx="15">
                  <c:v>1.48</c:v>
                </c:pt>
                <c:pt idx="16">
                  <c:v>1.48</c:v>
                </c:pt>
                <c:pt idx="17">
                  <c:v>1.48</c:v>
                </c:pt>
                <c:pt idx="18">
                  <c:v>1.48</c:v>
                </c:pt>
                <c:pt idx="19">
                  <c:v>1.48</c:v>
                </c:pt>
                <c:pt idx="20">
                  <c:v>1.48</c:v>
                </c:pt>
                <c:pt idx="21">
                  <c:v>1.48</c:v>
                </c:pt>
                <c:pt idx="22">
                  <c:v>1.48</c:v>
                </c:pt>
                <c:pt idx="23">
                  <c:v>1.48</c:v>
                </c:pt>
              </c:numCache>
            </c:numRef>
          </c:yVal>
          <c:smooth val="0"/>
          <c:extLst>
            <c:ext xmlns:c16="http://schemas.microsoft.com/office/drawing/2014/chart" uri="{C3380CC4-5D6E-409C-BE32-E72D297353CC}">
              <c16:uniqueId val="{00000005-448B-4470-91DF-B548A760BE9A}"/>
            </c:ext>
          </c:extLst>
        </c:ser>
        <c:ser>
          <c:idx val="6"/>
          <c:order val="6"/>
          <c:tx>
            <c:strRef>
              <c:f>HL13E1ﾃﾞｰﾀ!$C$48</c:f>
              <c:strCache>
                <c:ptCount val="1"/>
                <c:pt idx="0">
                  <c:v>NL053Bf27</c:v>
                </c:pt>
              </c:strCache>
            </c:strRef>
          </c:tx>
          <c:spPr>
            <a:ln>
              <a:solidFill>
                <a:srgbClr val="00FF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HL13E1ﾃﾞｰﾀ!$HQ$48:$IN$48</c:f>
              <c:numCache>
                <c:formatCode>0.00_ </c:formatCode>
                <c:ptCount val="24"/>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6-448B-4470-91DF-B548A760BE9A}"/>
            </c:ext>
          </c:extLst>
        </c:ser>
        <c:ser>
          <c:idx val="7"/>
          <c:order val="7"/>
          <c:tx>
            <c:strRef>
              <c:f>HL13E1ﾃﾞｰﾀ!$C$49</c:f>
              <c:strCache>
                <c:ptCount val="1"/>
                <c:pt idx="0">
                  <c:v>NL053Bf28</c:v>
                </c:pt>
              </c:strCache>
            </c:strRef>
          </c:tx>
          <c:spPr>
            <a:ln>
              <a:solidFill>
                <a:srgbClr val="00FF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HL13E1ﾃﾞｰﾀ!$HQ$49:$IN$49</c:f>
              <c:numCache>
                <c:formatCode>0.00_ </c:formatCode>
                <c:ptCount val="24"/>
                <c:pt idx="0">
                  <c:v>1.49</c:v>
                </c:pt>
                <c:pt idx="1">
                  <c:v>1.49</c:v>
                </c:pt>
                <c:pt idx="2">
                  <c:v>1.49</c:v>
                </c:pt>
                <c:pt idx="3">
                  <c:v>1.48</c:v>
                </c:pt>
                <c:pt idx="4">
                  <c:v>1.48</c:v>
                </c:pt>
                <c:pt idx="5">
                  <c:v>1.48</c:v>
                </c:pt>
                <c:pt idx="6">
                  <c:v>1.48</c:v>
                </c:pt>
                <c:pt idx="7">
                  <c:v>1.48</c:v>
                </c:pt>
                <c:pt idx="8">
                  <c:v>1.48</c:v>
                </c:pt>
                <c:pt idx="9">
                  <c:v>1.48</c:v>
                </c:pt>
                <c:pt idx="10">
                  <c:v>1.48</c:v>
                </c:pt>
                <c:pt idx="11">
                  <c:v>1.48</c:v>
                </c:pt>
                <c:pt idx="12">
                  <c:v>1.48</c:v>
                </c:pt>
                <c:pt idx="13">
                  <c:v>1.48</c:v>
                </c:pt>
                <c:pt idx="14">
                  <c:v>1.48</c:v>
                </c:pt>
                <c:pt idx="15">
                  <c:v>1.48</c:v>
                </c:pt>
                <c:pt idx="16">
                  <c:v>1.48</c:v>
                </c:pt>
                <c:pt idx="17">
                  <c:v>1.48</c:v>
                </c:pt>
                <c:pt idx="18">
                  <c:v>1.48</c:v>
                </c:pt>
                <c:pt idx="19">
                  <c:v>1.48</c:v>
                </c:pt>
                <c:pt idx="20">
                  <c:v>1.48</c:v>
                </c:pt>
                <c:pt idx="21">
                  <c:v>1.48</c:v>
                </c:pt>
                <c:pt idx="22">
                  <c:v>1.48</c:v>
                </c:pt>
                <c:pt idx="23">
                  <c:v>1.48</c:v>
                </c:pt>
              </c:numCache>
            </c:numRef>
          </c:yVal>
          <c:smooth val="0"/>
          <c:extLst>
            <c:ext xmlns:c16="http://schemas.microsoft.com/office/drawing/2014/chart" uri="{C3380CC4-5D6E-409C-BE32-E72D297353CC}">
              <c16:uniqueId val="{00000007-448B-4470-91DF-B548A760BE9A}"/>
            </c:ext>
          </c:extLst>
        </c:ser>
        <c:ser>
          <c:idx val="8"/>
          <c:order val="8"/>
          <c:tx>
            <c:strRef>
              <c:f>HL13E1ﾃﾞｰﾀ!$C$50</c:f>
              <c:strCache>
                <c:ptCount val="1"/>
                <c:pt idx="0">
                  <c:v>NL053Bf29</c:v>
                </c:pt>
              </c:strCache>
            </c:strRef>
          </c:tx>
          <c:spPr>
            <a:ln>
              <a:solidFill>
                <a:srgbClr val="00FF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HL13E1ﾃﾞｰﾀ!$HQ$50:$IN$50</c:f>
              <c:numCache>
                <c:formatCode>0.00_ </c:formatCode>
                <c:ptCount val="24"/>
                <c:pt idx="0">
                  <c:v>1.49</c:v>
                </c:pt>
                <c:pt idx="1">
                  <c:v>1.49</c:v>
                </c:pt>
                <c:pt idx="2">
                  <c:v>1.48</c:v>
                </c:pt>
                <c:pt idx="3">
                  <c:v>1.48</c:v>
                </c:pt>
                <c:pt idx="4">
                  <c:v>1.48</c:v>
                </c:pt>
                <c:pt idx="5">
                  <c:v>1.48</c:v>
                </c:pt>
                <c:pt idx="6">
                  <c:v>1.48</c:v>
                </c:pt>
                <c:pt idx="7">
                  <c:v>1.48</c:v>
                </c:pt>
                <c:pt idx="8">
                  <c:v>1.48</c:v>
                </c:pt>
                <c:pt idx="9">
                  <c:v>1.48</c:v>
                </c:pt>
                <c:pt idx="10">
                  <c:v>1.48</c:v>
                </c:pt>
                <c:pt idx="11">
                  <c:v>1.48</c:v>
                </c:pt>
                <c:pt idx="12">
                  <c:v>1.48</c:v>
                </c:pt>
                <c:pt idx="13">
                  <c:v>1.48</c:v>
                </c:pt>
                <c:pt idx="14">
                  <c:v>1.48</c:v>
                </c:pt>
                <c:pt idx="15">
                  <c:v>1.48</c:v>
                </c:pt>
                <c:pt idx="16">
                  <c:v>1.48</c:v>
                </c:pt>
                <c:pt idx="17">
                  <c:v>1.48</c:v>
                </c:pt>
                <c:pt idx="18">
                  <c:v>1.48</c:v>
                </c:pt>
                <c:pt idx="19">
                  <c:v>1.48</c:v>
                </c:pt>
                <c:pt idx="20">
                  <c:v>1.48</c:v>
                </c:pt>
                <c:pt idx="21">
                  <c:v>1.48</c:v>
                </c:pt>
                <c:pt idx="22">
                  <c:v>1.48</c:v>
                </c:pt>
                <c:pt idx="23">
                  <c:v>1.48</c:v>
                </c:pt>
              </c:numCache>
            </c:numRef>
          </c:yVal>
          <c:smooth val="0"/>
          <c:extLst>
            <c:ext xmlns:c16="http://schemas.microsoft.com/office/drawing/2014/chart" uri="{C3380CC4-5D6E-409C-BE32-E72D297353CC}">
              <c16:uniqueId val="{00000008-448B-4470-91DF-B548A760BE9A}"/>
            </c:ext>
          </c:extLst>
        </c:ser>
        <c:ser>
          <c:idx val="9"/>
          <c:order val="9"/>
          <c:tx>
            <c:strRef>
              <c:f>HL13E1ﾃﾞｰﾀ!$C$51</c:f>
              <c:strCache>
                <c:ptCount val="1"/>
                <c:pt idx="0">
                  <c:v>NL053Bf30</c:v>
                </c:pt>
              </c:strCache>
            </c:strRef>
          </c:tx>
          <c:spPr>
            <a:ln>
              <a:solidFill>
                <a:srgbClr val="00FF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HL13E1ﾃﾞｰﾀ!$HQ$51:$IN$51</c:f>
              <c:numCache>
                <c:formatCode>0.00_ </c:formatCode>
                <c:ptCount val="24"/>
                <c:pt idx="0">
                  <c:v>1.49</c:v>
                </c:pt>
                <c:pt idx="1">
                  <c:v>1.49</c:v>
                </c:pt>
                <c:pt idx="2">
                  <c:v>1.49</c:v>
                </c:pt>
                <c:pt idx="3">
                  <c:v>1.49</c:v>
                </c:pt>
                <c:pt idx="4">
                  <c:v>1.49</c:v>
                </c:pt>
                <c:pt idx="5">
                  <c:v>1.49</c:v>
                </c:pt>
                <c:pt idx="6">
                  <c:v>1.49</c:v>
                </c:pt>
                <c:pt idx="7">
                  <c:v>1.49</c:v>
                </c:pt>
                <c:pt idx="8">
                  <c:v>1.49</c:v>
                </c:pt>
                <c:pt idx="9">
                  <c:v>1.49</c:v>
                </c:pt>
                <c:pt idx="10">
                  <c:v>1.49</c:v>
                </c:pt>
                <c:pt idx="11">
                  <c:v>1.49</c:v>
                </c:pt>
                <c:pt idx="12">
                  <c:v>1.49</c:v>
                </c:pt>
                <c:pt idx="13">
                  <c:v>1.49</c:v>
                </c:pt>
                <c:pt idx="14">
                  <c:v>1.49</c:v>
                </c:pt>
                <c:pt idx="15">
                  <c:v>1.49</c:v>
                </c:pt>
                <c:pt idx="16">
                  <c:v>1.49</c:v>
                </c:pt>
                <c:pt idx="17">
                  <c:v>1.49</c:v>
                </c:pt>
                <c:pt idx="18">
                  <c:v>1.49</c:v>
                </c:pt>
                <c:pt idx="19">
                  <c:v>1.49</c:v>
                </c:pt>
                <c:pt idx="20">
                  <c:v>1.49</c:v>
                </c:pt>
                <c:pt idx="21">
                  <c:v>1.49</c:v>
                </c:pt>
                <c:pt idx="22">
                  <c:v>1.49</c:v>
                </c:pt>
                <c:pt idx="23">
                  <c:v>1.49</c:v>
                </c:pt>
              </c:numCache>
            </c:numRef>
          </c:yVal>
          <c:smooth val="0"/>
          <c:extLst>
            <c:ext xmlns:c16="http://schemas.microsoft.com/office/drawing/2014/chart" uri="{C3380CC4-5D6E-409C-BE32-E72D297353CC}">
              <c16:uniqueId val="{00000009-448B-4470-91DF-B548A760BE9A}"/>
            </c:ext>
          </c:extLst>
        </c:ser>
        <c:dLbls>
          <c:showLegendKey val="0"/>
          <c:showVal val="0"/>
          <c:showCatName val="0"/>
          <c:showSerName val="0"/>
          <c:showPercent val="0"/>
          <c:showBubbleSize val="0"/>
        </c:dLbls>
        <c:axId val="273906304"/>
        <c:axId val="273916672"/>
      </c:scatterChart>
      <c:valAx>
        <c:axId val="273906304"/>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3916672"/>
        <c:crosses val="autoZero"/>
        <c:crossBetween val="midCat"/>
        <c:majorUnit val="2"/>
      </c:valAx>
      <c:valAx>
        <c:axId val="273916672"/>
        <c:scaling>
          <c:orientation val="minMax"/>
          <c:max val="3"/>
          <c:min val="0"/>
        </c:scaling>
        <c:delete val="0"/>
        <c:axPos val="l"/>
        <c:majorGridlines/>
        <c:title>
          <c:tx>
            <c:rich>
              <a:bodyPr rot="-5400000" vert="horz"/>
              <a:lstStyle/>
              <a:p>
                <a:pPr>
                  <a:defRPr lang="ja-JP"/>
                </a:pPr>
                <a:r>
                  <a:rPr lang="en-US" altLang="en-US"/>
                  <a:t>Vf[V]</a:t>
                </a:r>
              </a:p>
            </c:rich>
          </c:tx>
          <c:overlay val="0"/>
        </c:title>
        <c:numFmt formatCode="0.00_ " sourceLinked="1"/>
        <c:majorTickMark val="out"/>
        <c:minorTickMark val="none"/>
        <c:tickLblPos val="nextTo"/>
        <c:txPr>
          <a:bodyPr/>
          <a:lstStyle/>
          <a:p>
            <a:pPr>
              <a:defRPr lang="ja-JP" sz="800"/>
            </a:pPr>
            <a:endParaRPr lang="ja-JP"/>
          </a:p>
        </c:txPr>
        <c:crossAx val="273906304"/>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HL13E1ﾃﾞｰﾀ!$C$42</c:f>
              <c:strCache>
                <c:ptCount val="1"/>
                <c:pt idx="0">
                  <c:v>NL053Bf21</c:v>
                </c:pt>
              </c:strCache>
            </c:strRef>
          </c:tx>
          <c:spPr>
            <a:ln>
              <a:solidFill>
                <a:srgbClr val="00FF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HL13E1ﾃﾞｰﾀ!$IP$42:$JF$42</c:f>
              <c:numCache>
                <c:formatCode>0.00_ </c:formatCode>
                <c:ptCount val="17"/>
                <c:pt idx="0">
                  <c:v>0</c:v>
                </c:pt>
                <c:pt idx="1">
                  <c:v>0</c:v>
                </c:pt>
                <c:pt idx="2">
                  <c:v>0</c:v>
                </c:pt>
                <c:pt idx="3">
                  <c:v>0.01</c:v>
                </c:pt>
                <c:pt idx="4">
                  <c:v>0</c:v>
                </c:pt>
                <c:pt idx="5">
                  <c:v>-0.02</c:v>
                </c:pt>
                <c:pt idx="6">
                  <c:v>-0.02</c:v>
                </c:pt>
                <c:pt idx="7">
                  <c:v>-0.05</c:v>
                </c:pt>
                <c:pt idx="8">
                  <c:v>-0.05</c:v>
                </c:pt>
                <c:pt idx="9">
                  <c:v>-0.06</c:v>
                </c:pt>
                <c:pt idx="10">
                  <c:v>-0.06</c:v>
                </c:pt>
                <c:pt idx="11">
                  <c:v>-7.0000000000000007E-2</c:v>
                </c:pt>
                <c:pt idx="12">
                  <c:v>-7.0000000000000007E-2</c:v>
                </c:pt>
                <c:pt idx="13">
                  <c:v>-0.06</c:v>
                </c:pt>
                <c:pt idx="14">
                  <c:v>-0.08</c:v>
                </c:pt>
                <c:pt idx="15">
                  <c:v>-7.0000000000000007E-2</c:v>
                </c:pt>
                <c:pt idx="16">
                  <c:v>-0.04</c:v>
                </c:pt>
              </c:numCache>
            </c:numRef>
          </c:yVal>
          <c:smooth val="0"/>
          <c:extLst>
            <c:ext xmlns:c16="http://schemas.microsoft.com/office/drawing/2014/chart" uri="{C3380CC4-5D6E-409C-BE32-E72D297353CC}">
              <c16:uniqueId val="{00000000-9EF1-40D1-ADC6-1525D221B417}"/>
            </c:ext>
          </c:extLst>
        </c:ser>
        <c:ser>
          <c:idx val="1"/>
          <c:order val="1"/>
          <c:tx>
            <c:strRef>
              <c:f>HL13E1ﾃﾞｰﾀ!$C$43</c:f>
              <c:strCache>
                <c:ptCount val="1"/>
                <c:pt idx="0">
                  <c:v>NL053Bf22</c:v>
                </c:pt>
              </c:strCache>
            </c:strRef>
          </c:tx>
          <c:spPr>
            <a:ln>
              <a:solidFill>
                <a:srgbClr val="00FF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HL13E1ﾃﾞｰﾀ!$IP$43:$JF$43</c:f>
              <c:numCache>
                <c:formatCode>0.00_ </c:formatCode>
                <c:ptCount val="17"/>
                <c:pt idx="0">
                  <c:v>0</c:v>
                </c:pt>
                <c:pt idx="1">
                  <c:v>-0.01</c:v>
                </c:pt>
                <c:pt idx="2">
                  <c:v>0</c:v>
                </c:pt>
                <c:pt idx="3">
                  <c:v>0</c:v>
                </c:pt>
                <c:pt idx="4">
                  <c:v>-0.01</c:v>
                </c:pt>
                <c:pt idx="5">
                  <c:v>-0.02</c:v>
                </c:pt>
                <c:pt idx="6">
                  <c:v>-0.02</c:v>
                </c:pt>
                <c:pt idx="7">
                  <c:v>-0.04</c:v>
                </c:pt>
                <c:pt idx="8">
                  <c:v>-0.02</c:v>
                </c:pt>
                <c:pt idx="9">
                  <c:v>0.01</c:v>
                </c:pt>
                <c:pt idx="10">
                  <c:v>-0.02</c:v>
                </c:pt>
                <c:pt idx="11">
                  <c:v>-0.01</c:v>
                </c:pt>
                <c:pt idx="12">
                  <c:v>-0.03</c:v>
                </c:pt>
                <c:pt idx="13">
                  <c:v>-0.03</c:v>
                </c:pt>
                <c:pt idx="14">
                  <c:v>-0.05</c:v>
                </c:pt>
                <c:pt idx="15">
                  <c:v>-0.01</c:v>
                </c:pt>
                <c:pt idx="16">
                  <c:v>-0.02</c:v>
                </c:pt>
              </c:numCache>
            </c:numRef>
          </c:yVal>
          <c:smooth val="0"/>
          <c:extLst>
            <c:ext xmlns:c16="http://schemas.microsoft.com/office/drawing/2014/chart" uri="{C3380CC4-5D6E-409C-BE32-E72D297353CC}">
              <c16:uniqueId val="{00000001-9EF1-40D1-ADC6-1525D221B417}"/>
            </c:ext>
          </c:extLst>
        </c:ser>
        <c:ser>
          <c:idx val="2"/>
          <c:order val="2"/>
          <c:tx>
            <c:strRef>
              <c:f>HL13E1ﾃﾞｰﾀ!$C$44</c:f>
              <c:strCache>
                <c:ptCount val="1"/>
                <c:pt idx="0">
                  <c:v>NL053Bf23</c:v>
                </c:pt>
              </c:strCache>
            </c:strRef>
          </c:tx>
          <c:spPr>
            <a:ln>
              <a:solidFill>
                <a:srgbClr val="00FF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HL13E1ﾃﾞｰﾀ!$IP$44:$JF$44</c:f>
              <c:numCache>
                <c:formatCode>0.00_ </c:formatCode>
                <c:ptCount val="17"/>
                <c:pt idx="0">
                  <c:v>0</c:v>
                </c:pt>
                <c:pt idx="1">
                  <c:v>0</c:v>
                </c:pt>
                <c:pt idx="2">
                  <c:v>0</c:v>
                </c:pt>
                <c:pt idx="3">
                  <c:v>0.01</c:v>
                </c:pt>
                <c:pt idx="4">
                  <c:v>0</c:v>
                </c:pt>
                <c:pt idx="5">
                  <c:v>-0.02</c:v>
                </c:pt>
                <c:pt idx="6">
                  <c:v>-0.03</c:v>
                </c:pt>
                <c:pt idx="7">
                  <c:v>-0.04</c:v>
                </c:pt>
                <c:pt idx="8">
                  <c:v>-7.0000000000000007E-2</c:v>
                </c:pt>
                <c:pt idx="9">
                  <c:v>-0.06</c:v>
                </c:pt>
                <c:pt idx="10">
                  <c:v>-0.06</c:v>
                </c:pt>
                <c:pt idx="11">
                  <c:v>-0.09</c:v>
                </c:pt>
                <c:pt idx="12">
                  <c:v>-7.0000000000000007E-2</c:v>
                </c:pt>
                <c:pt idx="13">
                  <c:v>-0.06</c:v>
                </c:pt>
                <c:pt idx="14">
                  <c:v>-0.05</c:v>
                </c:pt>
                <c:pt idx="15">
                  <c:v>-0.08</c:v>
                </c:pt>
                <c:pt idx="16">
                  <c:v>-0.04</c:v>
                </c:pt>
              </c:numCache>
            </c:numRef>
          </c:yVal>
          <c:smooth val="0"/>
          <c:extLst>
            <c:ext xmlns:c16="http://schemas.microsoft.com/office/drawing/2014/chart" uri="{C3380CC4-5D6E-409C-BE32-E72D297353CC}">
              <c16:uniqueId val="{00000002-9EF1-40D1-ADC6-1525D221B417}"/>
            </c:ext>
          </c:extLst>
        </c:ser>
        <c:ser>
          <c:idx val="3"/>
          <c:order val="3"/>
          <c:tx>
            <c:strRef>
              <c:f>HL13E1ﾃﾞｰﾀ!$C$45</c:f>
              <c:strCache>
                <c:ptCount val="1"/>
                <c:pt idx="0">
                  <c:v>NL053Bf24</c:v>
                </c:pt>
              </c:strCache>
            </c:strRef>
          </c:tx>
          <c:spPr>
            <a:ln>
              <a:solidFill>
                <a:srgbClr val="00FF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HL13E1ﾃﾞｰﾀ!$IP$45:$JF$45</c:f>
              <c:numCache>
                <c:formatCode>0.00_ </c:formatCode>
                <c:ptCount val="17"/>
                <c:pt idx="0">
                  <c:v>0</c:v>
                </c:pt>
                <c:pt idx="1">
                  <c:v>-0.01</c:v>
                </c:pt>
                <c:pt idx="2">
                  <c:v>-0.02</c:v>
                </c:pt>
                <c:pt idx="3">
                  <c:v>-0.01</c:v>
                </c:pt>
                <c:pt idx="4">
                  <c:v>-0.01</c:v>
                </c:pt>
                <c:pt idx="5">
                  <c:v>-0.02</c:v>
                </c:pt>
                <c:pt idx="6">
                  <c:v>-0.03</c:v>
                </c:pt>
                <c:pt idx="7">
                  <c:v>-0.03</c:v>
                </c:pt>
                <c:pt idx="8">
                  <c:v>-0.03</c:v>
                </c:pt>
                <c:pt idx="9">
                  <c:v>-0.03</c:v>
                </c:pt>
                <c:pt idx="10">
                  <c:v>-0.02</c:v>
                </c:pt>
                <c:pt idx="11">
                  <c:v>-0.04</c:v>
                </c:pt>
                <c:pt idx="12">
                  <c:v>-0.02</c:v>
                </c:pt>
                <c:pt idx="13">
                  <c:v>0</c:v>
                </c:pt>
                <c:pt idx="14">
                  <c:v>-0.01</c:v>
                </c:pt>
                <c:pt idx="15">
                  <c:v>0.02</c:v>
                </c:pt>
                <c:pt idx="16">
                  <c:v>0.04</c:v>
                </c:pt>
              </c:numCache>
            </c:numRef>
          </c:yVal>
          <c:smooth val="0"/>
          <c:extLst>
            <c:ext xmlns:c16="http://schemas.microsoft.com/office/drawing/2014/chart" uri="{C3380CC4-5D6E-409C-BE32-E72D297353CC}">
              <c16:uniqueId val="{00000003-9EF1-40D1-ADC6-1525D221B417}"/>
            </c:ext>
          </c:extLst>
        </c:ser>
        <c:ser>
          <c:idx val="4"/>
          <c:order val="4"/>
          <c:tx>
            <c:strRef>
              <c:f>HL13E1ﾃﾞｰﾀ!$C$46</c:f>
              <c:strCache>
                <c:ptCount val="1"/>
                <c:pt idx="0">
                  <c:v>NL053Bf25</c:v>
                </c:pt>
              </c:strCache>
            </c:strRef>
          </c:tx>
          <c:spPr>
            <a:ln>
              <a:solidFill>
                <a:srgbClr val="00FF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HL13E1ﾃﾞｰﾀ!$IP$46:$JF$46</c:f>
              <c:numCache>
                <c:formatCode>0.00_ </c:formatCode>
                <c:ptCount val="17"/>
                <c:pt idx="0">
                  <c:v>0</c:v>
                </c:pt>
                <c:pt idx="1">
                  <c:v>0</c:v>
                </c:pt>
                <c:pt idx="2">
                  <c:v>0</c:v>
                </c:pt>
                <c:pt idx="3">
                  <c:v>0.01</c:v>
                </c:pt>
                <c:pt idx="4">
                  <c:v>0</c:v>
                </c:pt>
                <c:pt idx="5">
                  <c:v>-0.01</c:v>
                </c:pt>
                <c:pt idx="6">
                  <c:v>-0.01</c:v>
                </c:pt>
                <c:pt idx="7">
                  <c:v>-0.04</c:v>
                </c:pt>
                <c:pt idx="8">
                  <c:v>-0.06</c:v>
                </c:pt>
                <c:pt idx="9">
                  <c:v>-0.03</c:v>
                </c:pt>
                <c:pt idx="10">
                  <c:v>-0.04</c:v>
                </c:pt>
                <c:pt idx="11">
                  <c:v>-0.06</c:v>
                </c:pt>
                <c:pt idx="12">
                  <c:v>-7.0000000000000007E-2</c:v>
                </c:pt>
                <c:pt idx="13">
                  <c:v>-7.0000000000000007E-2</c:v>
                </c:pt>
                <c:pt idx="14">
                  <c:v>-0.09</c:v>
                </c:pt>
                <c:pt idx="15">
                  <c:v>-0.09</c:v>
                </c:pt>
                <c:pt idx="16">
                  <c:v>-7.0000000000000007E-2</c:v>
                </c:pt>
              </c:numCache>
            </c:numRef>
          </c:yVal>
          <c:smooth val="0"/>
          <c:extLst>
            <c:ext xmlns:c16="http://schemas.microsoft.com/office/drawing/2014/chart" uri="{C3380CC4-5D6E-409C-BE32-E72D297353CC}">
              <c16:uniqueId val="{00000004-9EF1-40D1-ADC6-1525D221B417}"/>
            </c:ext>
          </c:extLst>
        </c:ser>
        <c:ser>
          <c:idx val="5"/>
          <c:order val="5"/>
          <c:tx>
            <c:strRef>
              <c:f>HL13E1ﾃﾞｰﾀ!$C$47</c:f>
              <c:strCache>
                <c:ptCount val="1"/>
                <c:pt idx="0">
                  <c:v>NL053Bf26</c:v>
                </c:pt>
              </c:strCache>
            </c:strRef>
          </c:tx>
          <c:spPr>
            <a:ln>
              <a:solidFill>
                <a:srgbClr val="00FF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HL13E1ﾃﾞｰﾀ!$IP$47:$JF$47</c:f>
              <c:numCache>
                <c:formatCode>0.00_ </c:formatCode>
                <c:ptCount val="17"/>
                <c:pt idx="0">
                  <c:v>0</c:v>
                </c:pt>
                <c:pt idx="1">
                  <c:v>-0.02</c:v>
                </c:pt>
                <c:pt idx="2">
                  <c:v>0</c:v>
                </c:pt>
                <c:pt idx="3">
                  <c:v>-0.01</c:v>
                </c:pt>
                <c:pt idx="4">
                  <c:v>-0.03</c:v>
                </c:pt>
                <c:pt idx="5">
                  <c:v>-0.04</c:v>
                </c:pt>
                <c:pt idx="6">
                  <c:v>-0.05</c:v>
                </c:pt>
                <c:pt idx="7">
                  <c:v>-0.06</c:v>
                </c:pt>
                <c:pt idx="8">
                  <c:v>-0.06</c:v>
                </c:pt>
                <c:pt idx="9">
                  <c:v>-0.06</c:v>
                </c:pt>
                <c:pt idx="10">
                  <c:v>-0.08</c:v>
                </c:pt>
                <c:pt idx="11">
                  <c:v>-0.08</c:v>
                </c:pt>
                <c:pt idx="12">
                  <c:v>-0.1</c:v>
                </c:pt>
                <c:pt idx="13">
                  <c:v>-0.09</c:v>
                </c:pt>
                <c:pt idx="14">
                  <c:v>-7.0000000000000007E-2</c:v>
                </c:pt>
                <c:pt idx="15">
                  <c:v>-0.09</c:v>
                </c:pt>
                <c:pt idx="16">
                  <c:v>-0.1</c:v>
                </c:pt>
              </c:numCache>
            </c:numRef>
          </c:yVal>
          <c:smooth val="0"/>
          <c:extLst>
            <c:ext xmlns:c16="http://schemas.microsoft.com/office/drawing/2014/chart" uri="{C3380CC4-5D6E-409C-BE32-E72D297353CC}">
              <c16:uniqueId val="{00000005-9EF1-40D1-ADC6-1525D221B417}"/>
            </c:ext>
          </c:extLst>
        </c:ser>
        <c:ser>
          <c:idx val="6"/>
          <c:order val="6"/>
          <c:tx>
            <c:strRef>
              <c:f>HL13E1ﾃﾞｰﾀ!$C$48</c:f>
              <c:strCache>
                <c:ptCount val="1"/>
                <c:pt idx="0">
                  <c:v>NL053Bf27</c:v>
                </c:pt>
              </c:strCache>
            </c:strRef>
          </c:tx>
          <c:spPr>
            <a:ln>
              <a:solidFill>
                <a:srgbClr val="00FF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HL13E1ﾃﾞｰﾀ!$IP$48:$JF$48</c:f>
              <c:numCache>
                <c:formatCode>0.00_ </c:formatCode>
                <c:ptCount val="17"/>
                <c:pt idx="0">
                  <c:v>0</c:v>
                </c:pt>
                <c:pt idx="1">
                  <c:v>0</c:v>
                </c:pt>
                <c:pt idx="2">
                  <c:v>0.01</c:v>
                </c:pt>
                <c:pt idx="3">
                  <c:v>0</c:v>
                </c:pt>
                <c:pt idx="4">
                  <c:v>0.01</c:v>
                </c:pt>
                <c:pt idx="5">
                  <c:v>-0.03</c:v>
                </c:pt>
                <c:pt idx="6">
                  <c:v>0</c:v>
                </c:pt>
                <c:pt idx="7">
                  <c:v>-0.06</c:v>
                </c:pt>
                <c:pt idx="8">
                  <c:v>-0.06</c:v>
                </c:pt>
                <c:pt idx="9">
                  <c:v>-0.05</c:v>
                </c:pt>
                <c:pt idx="10">
                  <c:v>-0.06</c:v>
                </c:pt>
                <c:pt idx="11">
                  <c:v>-0.05</c:v>
                </c:pt>
                <c:pt idx="12">
                  <c:v>-7.0000000000000007E-2</c:v>
                </c:pt>
                <c:pt idx="13">
                  <c:v>-0.05</c:v>
                </c:pt>
                <c:pt idx="14">
                  <c:v>-0.03</c:v>
                </c:pt>
                <c:pt idx="15">
                  <c:v>-0.05</c:v>
                </c:pt>
                <c:pt idx="16">
                  <c:v>-0.03</c:v>
                </c:pt>
              </c:numCache>
            </c:numRef>
          </c:yVal>
          <c:smooth val="0"/>
          <c:extLst>
            <c:ext xmlns:c16="http://schemas.microsoft.com/office/drawing/2014/chart" uri="{C3380CC4-5D6E-409C-BE32-E72D297353CC}">
              <c16:uniqueId val="{00000006-9EF1-40D1-ADC6-1525D221B417}"/>
            </c:ext>
          </c:extLst>
        </c:ser>
        <c:ser>
          <c:idx val="7"/>
          <c:order val="7"/>
          <c:tx>
            <c:strRef>
              <c:f>HL13E1ﾃﾞｰﾀ!$C$49</c:f>
              <c:strCache>
                <c:ptCount val="1"/>
                <c:pt idx="0">
                  <c:v>NL053Bf28</c:v>
                </c:pt>
              </c:strCache>
            </c:strRef>
          </c:tx>
          <c:spPr>
            <a:ln>
              <a:solidFill>
                <a:srgbClr val="00FF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HL13E1ﾃﾞｰﾀ!$IP$49:$JF$49</c:f>
              <c:numCache>
                <c:formatCode>0.00_ </c:formatCode>
                <c:ptCount val="17"/>
                <c:pt idx="0">
                  <c:v>0</c:v>
                </c:pt>
                <c:pt idx="1">
                  <c:v>0.02</c:v>
                </c:pt>
                <c:pt idx="2">
                  <c:v>0.02</c:v>
                </c:pt>
                <c:pt idx="3">
                  <c:v>0.01</c:v>
                </c:pt>
                <c:pt idx="4">
                  <c:v>0.01</c:v>
                </c:pt>
                <c:pt idx="5">
                  <c:v>-0.01</c:v>
                </c:pt>
                <c:pt idx="6">
                  <c:v>-0.01</c:v>
                </c:pt>
                <c:pt idx="7">
                  <c:v>-0.02</c:v>
                </c:pt>
                <c:pt idx="8">
                  <c:v>0</c:v>
                </c:pt>
                <c:pt idx="9">
                  <c:v>-0.01</c:v>
                </c:pt>
                <c:pt idx="10">
                  <c:v>-0.03</c:v>
                </c:pt>
                <c:pt idx="11">
                  <c:v>-0.02</c:v>
                </c:pt>
                <c:pt idx="12">
                  <c:v>-0.02</c:v>
                </c:pt>
                <c:pt idx="13">
                  <c:v>-0.03</c:v>
                </c:pt>
                <c:pt idx="14">
                  <c:v>-0.02</c:v>
                </c:pt>
                <c:pt idx="15">
                  <c:v>0.03</c:v>
                </c:pt>
                <c:pt idx="16">
                  <c:v>0.04</c:v>
                </c:pt>
              </c:numCache>
            </c:numRef>
          </c:yVal>
          <c:smooth val="0"/>
          <c:extLst>
            <c:ext xmlns:c16="http://schemas.microsoft.com/office/drawing/2014/chart" uri="{C3380CC4-5D6E-409C-BE32-E72D297353CC}">
              <c16:uniqueId val="{00000007-9EF1-40D1-ADC6-1525D221B417}"/>
            </c:ext>
          </c:extLst>
        </c:ser>
        <c:ser>
          <c:idx val="8"/>
          <c:order val="8"/>
          <c:tx>
            <c:strRef>
              <c:f>HL13E1ﾃﾞｰﾀ!$C$50</c:f>
              <c:strCache>
                <c:ptCount val="1"/>
                <c:pt idx="0">
                  <c:v>NL053Bf29</c:v>
                </c:pt>
              </c:strCache>
            </c:strRef>
          </c:tx>
          <c:spPr>
            <a:ln>
              <a:solidFill>
                <a:srgbClr val="00FF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HL13E1ﾃﾞｰﾀ!$IP$50:$JF$50</c:f>
              <c:numCache>
                <c:formatCode>0.00_ </c:formatCode>
                <c:ptCount val="17"/>
                <c:pt idx="0">
                  <c:v>0</c:v>
                </c:pt>
                <c:pt idx="1">
                  <c:v>0.01</c:v>
                </c:pt>
                <c:pt idx="2">
                  <c:v>0</c:v>
                </c:pt>
                <c:pt idx="3">
                  <c:v>0.03</c:v>
                </c:pt>
                <c:pt idx="4">
                  <c:v>0.01</c:v>
                </c:pt>
                <c:pt idx="5">
                  <c:v>0</c:v>
                </c:pt>
                <c:pt idx="6">
                  <c:v>-0.02</c:v>
                </c:pt>
                <c:pt idx="7">
                  <c:v>0.03</c:v>
                </c:pt>
                <c:pt idx="8">
                  <c:v>0.01</c:v>
                </c:pt>
                <c:pt idx="9">
                  <c:v>-0.02</c:v>
                </c:pt>
                <c:pt idx="10">
                  <c:v>-0.03</c:v>
                </c:pt>
                <c:pt idx="11">
                  <c:v>-0.04</c:v>
                </c:pt>
                <c:pt idx="12">
                  <c:v>-0.04</c:v>
                </c:pt>
                <c:pt idx="13">
                  <c:v>0</c:v>
                </c:pt>
                <c:pt idx="14">
                  <c:v>-0.04</c:v>
                </c:pt>
                <c:pt idx="15">
                  <c:v>-0.03</c:v>
                </c:pt>
                <c:pt idx="16">
                  <c:v>-0.05</c:v>
                </c:pt>
              </c:numCache>
            </c:numRef>
          </c:yVal>
          <c:smooth val="0"/>
          <c:extLst>
            <c:ext xmlns:c16="http://schemas.microsoft.com/office/drawing/2014/chart" uri="{C3380CC4-5D6E-409C-BE32-E72D297353CC}">
              <c16:uniqueId val="{00000008-9EF1-40D1-ADC6-1525D221B417}"/>
            </c:ext>
          </c:extLst>
        </c:ser>
        <c:ser>
          <c:idx val="9"/>
          <c:order val="9"/>
          <c:tx>
            <c:strRef>
              <c:f>HL13E1ﾃﾞｰﾀ!$C$51</c:f>
              <c:strCache>
                <c:ptCount val="1"/>
                <c:pt idx="0">
                  <c:v>NL053Bf30</c:v>
                </c:pt>
              </c:strCache>
            </c:strRef>
          </c:tx>
          <c:spPr>
            <a:ln>
              <a:solidFill>
                <a:srgbClr val="00FF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HL13E1ﾃﾞｰﾀ!$IP$51:$JF$51</c:f>
              <c:numCache>
                <c:formatCode>0.00_ </c:formatCode>
                <c:ptCount val="17"/>
                <c:pt idx="0">
                  <c:v>0</c:v>
                </c:pt>
                <c:pt idx="1">
                  <c:v>0.02</c:v>
                </c:pt>
                <c:pt idx="2">
                  <c:v>0.01</c:v>
                </c:pt>
                <c:pt idx="3">
                  <c:v>0</c:v>
                </c:pt>
                <c:pt idx="4">
                  <c:v>0.03</c:v>
                </c:pt>
                <c:pt idx="5">
                  <c:v>0</c:v>
                </c:pt>
                <c:pt idx="6">
                  <c:v>-0.01</c:v>
                </c:pt>
                <c:pt idx="7">
                  <c:v>-0.02</c:v>
                </c:pt>
                <c:pt idx="8">
                  <c:v>-0.03</c:v>
                </c:pt>
                <c:pt idx="9">
                  <c:v>0</c:v>
                </c:pt>
                <c:pt idx="10">
                  <c:v>-0.02</c:v>
                </c:pt>
                <c:pt idx="11">
                  <c:v>-0.03</c:v>
                </c:pt>
                <c:pt idx="12">
                  <c:v>-0.03</c:v>
                </c:pt>
                <c:pt idx="13">
                  <c:v>-0.04</c:v>
                </c:pt>
                <c:pt idx="14">
                  <c:v>-0.04</c:v>
                </c:pt>
                <c:pt idx="15">
                  <c:v>-0.04</c:v>
                </c:pt>
                <c:pt idx="16">
                  <c:v>-0.04</c:v>
                </c:pt>
              </c:numCache>
            </c:numRef>
          </c:yVal>
          <c:smooth val="0"/>
          <c:extLst>
            <c:ext xmlns:c16="http://schemas.microsoft.com/office/drawing/2014/chart" uri="{C3380CC4-5D6E-409C-BE32-E72D297353CC}">
              <c16:uniqueId val="{00000009-9EF1-40D1-ADC6-1525D221B417}"/>
            </c:ext>
          </c:extLst>
        </c:ser>
        <c:dLbls>
          <c:showLegendKey val="0"/>
          <c:showVal val="0"/>
          <c:showCatName val="0"/>
          <c:showSerName val="0"/>
          <c:showPercent val="0"/>
          <c:showBubbleSize val="0"/>
        </c:dLbls>
        <c:axId val="273935744"/>
        <c:axId val="274458112"/>
      </c:scatterChart>
      <c:valAx>
        <c:axId val="273935744"/>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4458112"/>
        <c:crosses val="autoZero"/>
        <c:crossBetween val="midCat"/>
        <c:majorUnit val="2"/>
      </c:valAx>
      <c:valAx>
        <c:axId val="274458112"/>
        <c:scaling>
          <c:orientation val="minMax"/>
          <c:max val="0.5"/>
          <c:min val="-0.5"/>
        </c:scaling>
        <c:delete val="0"/>
        <c:axPos val="l"/>
        <c:majorGridlines/>
        <c:title>
          <c:tx>
            <c:rich>
              <a:bodyPr rot="-5400000" vert="horz"/>
              <a:lstStyle/>
              <a:p>
                <a:pPr>
                  <a:defRPr lang="ja-JP"/>
                </a:pPr>
                <a:r>
                  <a:rPr lang="el-GR" altLang="en-US"/>
                  <a:t>Δ</a:t>
                </a:r>
                <a:r>
                  <a:rPr lang="en-US" altLang="en-US"/>
                  <a:t>If[%]</a:t>
                </a:r>
              </a:p>
            </c:rich>
          </c:tx>
          <c:overlay val="0"/>
        </c:title>
        <c:numFmt formatCode="0.00_ " sourceLinked="1"/>
        <c:majorTickMark val="out"/>
        <c:minorTickMark val="none"/>
        <c:tickLblPos val="nextTo"/>
        <c:txPr>
          <a:bodyPr/>
          <a:lstStyle/>
          <a:p>
            <a:pPr>
              <a:defRPr lang="ja-JP" sz="800"/>
            </a:pPr>
            <a:endParaRPr lang="ja-JP"/>
          </a:p>
        </c:txPr>
        <c:crossAx val="273935744"/>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HL13E1ﾃﾞｰﾀ!$C$42</c:f>
              <c:strCache>
                <c:ptCount val="1"/>
                <c:pt idx="0">
                  <c:v>NL053Bf21</c:v>
                </c:pt>
              </c:strCache>
            </c:strRef>
          </c:tx>
          <c:spPr>
            <a:ln>
              <a:solidFill>
                <a:srgbClr val="00FF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HL13E1ﾃﾞｰﾀ!$JI$42:$JY$42</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0-DF3A-437E-9DFF-73CA1EFCB34F}"/>
            </c:ext>
          </c:extLst>
        </c:ser>
        <c:ser>
          <c:idx val="1"/>
          <c:order val="1"/>
          <c:tx>
            <c:strRef>
              <c:f>HL13E1ﾃﾞｰﾀ!$C$43</c:f>
              <c:strCache>
                <c:ptCount val="1"/>
                <c:pt idx="0">
                  <c:v>NL053Bf22</c:v>
                </c:pt>
              </c:strCache>
            </c:strRef>
          </c:tx>
          <c:spPr>
            <a:ln>
              <a:solidFill>
                <a:srgbClr val="00FF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HL13E1ﾃﾞｰﾀ!$JI$43:$JY$43</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1-DF3A-437E-9DFF-73CA1EFCB34F}"/>
            </c:ext>
          </c:extLst>
        </c:ser>
        <c:ser>
          <c:idx val="2"/>
          <c:order val="2"/>
          <c:tx>
            <c:strRef>
              <c:f>HL13E1ﾃﾞｰﾀ!$C$44</c:f>
              <c:strCache>
                <c:ptCount val="1"/>
                <c:pt idx="0">
                  <c:v>NL053Bf23</c:v>
                </c:pt>
              </c:strCache>
            </c:strRef>
          </c:tx>
          <c:spPr>
            <a:ln>
              <a:solidFill>
                <a:srgbClr val="00FF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HL13E1ﾃﾞｰﾀ!$JI$44:$JY$44</c:f>
              <c:numCache>
                <c:formatCode>0.00_ </c:formatCode>
                <c:ptCount val="17"/>
                <c:pt idx="0">
                  <c:v>1.26</c:v>
                </c:pt>
                <c:pt idx="1">
                  <c:v>1.26</c:v>
                </c:pt>
                <c:pt idx="2">
                  <c:v>1.26</c:v>
                </c:pt>
                <c:pt idx="3">
                  <c:v>1.26</c:v>
                </c:pt>
                <c:pt idx="4">
                  <c:v>1.26</c:v>
                </c:pt>
                <c:pt idx="5">
                  <c:v>1.26</c:v>
                </c:pt>
                <c:pt idx="6">
                  <c:v>1.25</c:v>
                </c:pt>
                <c:pt idx="7">
                  <c:v>1.25</c:v>
                </c:pt>
                <c:pt idx="8">
                  <c:v>1.26</c:v>
                </c:pt>
                <c:pt idx="9">
                  <c:v>1.25</c:v>
                </c:pt>
                <c:pt idx="10">
                  <c:v>1.25</c:v>
                </c:pt>
                <c:pt idx="11">
                  <c:v>1.25</c:v>
                </c:pt>
                <c:pt idx="12">
                  <c:v>1.25</c:v>
                </c:pt>
                <c:pt idx="13">
                  <c:v>1.25</c:v>
                </c:pt>
                <c:pt idx="14">
                  <c:v>1.26</c:v>
                </c:pt>
                <c:pt idx="15">
                  <c:v>1.25</c:v>
                </c:pt>
                <c:pt idx="16">
                  <c:v>1.25</c:v>
                </c:pt>
              </c:numCache>
            </c:numRef>
          </c:yVal>
          <c:smooth val="0"/>
          <c:extLst>
            <c:ext xmlns:c16="http://schemas.microsoft.com/office/drawing/2014/chart" uri="{C3380CC4-5D6E-409C-BE32-E72D297353CC}">
              <c16:uniqueId val="{00000002-DF3A-437E-9DFF-73CA1EFCB34F}"/>
            </c:ext>
          </c:extLst>
        </c:ser>
        <c:ser>
          <c:idx val="3"/>
          <c:order val="3"/>
          <c:tx>
            <c:strRef>
              <c:f>HL13E1ﾃﾞｰﾀ!$C$45</c:f>
              <c:strCache>
                <c:ptCount val="1"/>
                <c:pt idx="0">
                  <c:v>NL053Bf24</c:v>
                </c:pt>
              </c:strCache>
            </c:strRef>
          </c:tx>
          <c:spPr>
            <a:ln>
              <a:solidFill>
                <a:srgbClr val="00FF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HL13E1ﾃﾞｰﾀ!$JI$45:$JY$45</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3-DF3A-437E-9DFF-73CA1EFCB34F}"/>
            </c:ext>
          </c:extLst>
        </c:ser>
        <c:ser>
          <c:idx val="4"/>
          <c:order val="4"/>
          <c:tx>
            <c:strRef>
              <c:f>HL13E1ﾃﾞｰﾀ!$C$46</c:f>
              <c:strCache>
                <c:ptCount val="1"/>
                <c:pt idx="0">
                  <c:v>NL053Bf25</c:v>
                </c:pt>
              </c:strCache>
            </c:strRef>
          </c:tx>
          <c:spPr>
            <a:ln>
              <a:solidFill>
                <a:srgbClr val="00FF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HL13E1ﾃﾞｰﾀ!$JI$46:$JY$46</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4-DF3A-437E-9DFF-73CA1EFCB34F}"/>
            </c:ext>
          </c:extLst>
        </c:ser>
        <c:ser>
          <c:idx val="5"/>
          <c:order val="5"/>
          <c:tx>
            <c:strRef>
              <c:f>HL13E1ﾃﾞｰﾀ!$C$47</c:f>
              <c:strCache>
                <c:ptCount val="1"/>
                <c:pt idx="0">
                  <c:v>NL053Bf26</c:v>
                </c:pt>
              </c:strCache>
            </c:strRef>
          </c:tx>
          <c:spPr>
            <a:ln>
              <a:solidFill>
                <a:srgbClr val="00FF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HL13E1ﾃﾞｰﾀ!$JI$47:$JY$47</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5-DF3A-437E-9DFF-73CA1EFCB34F}"/>
            </c:ext>
          </c:extLst>
        </c:ser>
        <c:ser>
          <c:idx val="6"/>
          <c:order val="6"/>
          <c:tx>
            <c:strRef>
              <c:f>HL13E1ﾃﾞｰﾀ!$C$48</c:f>
              <c:strCache>
                <c:ptCount val="1"/>
                <c:pt idx="0">
                  <c:v>NL053Bf27</c:v>
                </c:pt>
              </c:strCache>
            </c:strRef>
          </c:tx>
          <c:spPr>
            <a:ln>
              <a:solidFill>
                <a:srgbClr val="00FF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HL13E1ﾃﾞｰﾀ!$JI$48:$JY$48</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6-DF3A-437E-9DFF-73CA1EFCB34F}"/>
            </c:ext>
          </c:extLst>
        </c:ser>
        <c:ser>
          <c:idx val="7"/>
          <c:order val="7"/>
          <c:tx>
            <c:strRef>
              <c:f>HL13E1ﾃﾞｰﾀ!$C$49</c:f>
              <c:strCache>
                <c:ptCount val="1"/>
                <c:pt idx="0">
                  <c:v>NL053Bf28</c:v>
                </c:pt>
              </c:strCache>
            </c:strRef>
          </c:tx>
          <c:spPr>
            <a:ln>
              <a:solidFill>
                <a:srgbClr val="00FF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HL13E1ﾃﾞｰﾀ!$JI$49:$JY$49</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7-DF3A-437E-9DFF-73CA1EFCB34F}"/>
            </c:ext>
          </c:extLst>
        </c:ser>
        <c:ser>
          <c:idx val="8"/>
          <c:order val="8"/>
          <c:tx>
            <c:strRef>
              <c:f>HL13E1ﾃﾞｰﾀ!$C$50</c:f>
              <c:strCache>
                <c:ptCount val="1"/>
                <c:pt idx="0">
                  <c:v>NL053Bf29</c:v>
                </c:pt>
              </c:strCache>
            </c:strRef>
          </c:tx>
          <c:spPr>
            <a:ln>
              <a:solidFill>
                <a:srgbClr val="00FF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HL13E1ﾃﾞｰﾀ!$JI$50:$JY$50</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8-DF3A-437E-9DFF-73CA1EFCB34F}"/>
            </c:ext>
          </c:extLst>
        </c:ser>
        <c:ser>
          <c:idx val="9"/>
          <c:order val="9"/>
          <c:tx>
            <c:strRef>
              <c:f>HL13E1ﾃﾞｰﾀ!$C$51</c:f>
              <c:strCache>
                <c:ptCount val="1"/>
                <c:pt idx="0">
                  <c:v>NL053Bf30</c:v>
                </c:pt>
              </c:strCache>
            </c:strRef>
          </c:tx>
          <c:spPr>
            <a:ln>
              <a:solidFill>
                <a:srgbClr val="00FF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HL13E1ﾃﾞｰﾀ!$JI$51:$JY$51</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9-DF3A-437E-9DFF-73CA1EFCB34F}"/>
            </c:ext>
          </c:extLst>
        </c:ser>
        <c:dLbls>
          <c:showLegendKey val="0"/>
          <c:showVal val="0"/>
          <c:showCatName val="0"/>
          <c:showSerName val="0"/>
          <c:showPercent val="0"/>
          <c:showBubbleSize val="0"/>
        </c:dLbls>
        <c:axId val="274846080"/>
        <c:axId val="274848000"/>
      </c:scatterChart>
      <c:valAx>
        <c:axId val="274846080"/>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4848000"/>
        <c:crosses val="autoZero"/>
        <c:crossBetween val="midCat"/>
        <c:majorUnit val="2"/>
      </c:valAx>
      <c:valAx>
        <c:axId val="274848000"/>
        <c:scaling>
          <c:orientation val="minMax"/>
          <c:max val="3"/>
          <c:min val="0"/>
        </c:scaling>
        <c:delete val="0"/>
        <c:axPos val="l"/>
        <c:majorGridlines/>
        <c:title>
          <c:tx>
            <c:rich>
              <a:bodyPr rot="-5400000" vert="horz"/>
              <a:lstStyle/>
              <a:p>
                <a:pPr>
                  <a:defRPr lang="ja-JP"/>
                </a:pPr>
                <a:r>
                  <a:rPr lang="en-US" altLang="en-US"/>
                  <a:t>Vf[V]</a:t>
                </a:r>
              </a:p>
            </c:rich>
          </c:tx>
          <c:overlay val="0"/>
        </c:title>
        <c:numFmt formatCode="0.00_ " sourceLinked="1"/>
        <c:majorTickMark val="out"/>
        <c:minorTickMark val="none"/>
        <c:tickLblPos val="nextTo"/>
        <c:txPr>
          <a:bodyPr/>
          <a:lstStyle/>
          <a:p>
            <a:pPr>
              <a:defRPr lang="ja-JP" sz="800"/>
            </a:pPr>
            <a:endParaRPr lang="ja-JP"/>
          </a:p>
        </c:txPr>
        <c:crossAx val="274846080"/>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HL13E1ﾃﾞｰﾀ!$C$52</c:f>
              <c:strCache>
                <c:ptCount val="1"/>
                <c:pt idx="0">
                  <c:v>NL053Cf31</c:v>
                </c:pt>
              </c:strCache>
            </c:strRef>
          </c:tx>
          <c:spPr>
            <a:ln>
              <a:solidFill>
                <a:srgbClr val="FF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HL13E1ﾃﾞｰﾀ!$GS$52:$HP$52</c:f>
              <c:numCache>
                <c:formatCode>0.00_ </c:formatCode>
                <c:ptCount val="24"/>
                <c:pt idx="0">
                  <c:v>0</c:v>
                </c:pt>
                <c:pt idx="1">
                  <c:v>-0.11</c:v>
                </c:pt>
                <c:pt idx="2">
                  <c:v>-0.59</c:v>
                </c:pt>
                <c:pt idx="3">
                  <c:v>-2.98</c:v>
                </c:pt>
                <c:pt idx="4">
                  <c:v>-4.55</c:v>
                </c:pt>
                <c:pt idx="5">
                  <c:v>-5.29</c:v>
                </c:pt>
                <c:pt idx="6">
                  <c:v>-5.49</c:v>
                </c:pt>
                <c:pt idx="7">
                  <c:v>-5.43</c:v>
                </c:pt>
                <c:pt idx="8">
                  <c:v>-5.17</c:v>
                </c:pt>
                <c:pt idx="9">
                  <c:v>-5.41</c:v>
                </c:pt>
                <c:pt idx="10">
                  <c:v>-5.3</c:v>
                </c:pt>
                <c:pt idx="11">
                  <c:v>-5.32</c:v>
                </c:pt>
                <c:pt idx="12">
                  <c:v>-5.21</c:v>
                </c:pt>
                <c:pt idx="13">
                  <c:v>-5.18</c:v>
                </c:pt>
                <c:pt idx="14">
                  <c:v>-5.3</c:v>
                </c:pt>
                <c:pt idx="15">
                  <c:v>-4.92</c:v>
                </c:pt>
                <c:pt idx="16">
                  <c:v>-5.12</c:v>
                </c:pt>
                <c:pt idx="17">
                  <c:v>-5.18</c:v>
                </c:pt>
                <c:pt idx="18">
                  <c:v>-5.09</c:v>
                </c:pt>
                <c:pt idx="19">
                  <c:v>-4.93</c:v>
                </c:pt>
                <c:pt idx="20">
                  <c:v>-5.01</c:v>
                </c:pt>
                <c:pt idx="21">
                  <c:v>-5</c:v>
                </c:pt>
                <c:pt idx="22">
                  <c:v>-4.93</c:v>
                </c:pt>
                <c:pt idx="23">
                  <c:v>-5.13</c:v>
                </c:pt>
              </c:numCache>
            </c:numRef>
          </c:yVal>
          <c:smooth val="0"/>
          <c:extLst>
            <c:ext xmlns:c16="http://schemas.microsoft.com/office/drawing/2014/chart" uri="{C3380CC4-5D6E-409C-BE32-E72D297353CC}">
              <c16:uniqueId val="{00000000-91A6-4A6C-8ADB-EC39D0BCC957}"/>
            </c:ext>
          </c:extLst>
        </c:ser>
        <c:ser>
          <c:idx val="1"/>
          <c:order val="1"/>
          <c:tx>
            <c:strRef>
              <c:f>HL13E1ﾃﾞｰﾀ!$C$53</c:f>
              <c:strCache>
                <c:ptCount val="1"/>
                <c:pt idx="0">
                  <c:v>NL053Cf32</c:v>
                </c:pt>
              </c:strCache>
            </c:strRef>
          </c:tx>
          <c:spPr>
            <a:ln>
              <a:solidFill>
                <a:srgbClr val="FF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HL13E1ﾃﾞｰﾀ!$GS$53:$HP$53</c:f>
              <c:numCache>
                <c:formatCode>0.00_ </c:formatCode>
                <c:ptCount val="24"/>
                <c:pt idx="0">
                  <c:v>0</c:v>
                </c:pt>
                <c:pt idx="1">
                  <c:v>-0.43</c:v>
                </c:pt>
                <c:pt idx="2">
                  <c:v>-0.99</c:v>
                </c:pt>
                <c:pt idx="3">
                  <c:v>-3.93</c:v>
                </c:pt>
                <c:pt idx="4">
                  <c:v>-5.14</c:v>
                </c:pt>
                <c:pt idx="5">
                  <c:v>-6.18</c:v>
                </c:pt>
                <c:pt idx="6">
                  <c:v>-6.34</c:v>
                </c:pt>
                <c:pt idx="7">
                  <c:v>-6.61</c:v>
                </c:pt>
                <c:pt idx="8">
                  <c:v>-6.53</c:v>
                </c:pt>
                <c:pt idx="9">
                  <c:v>-6.47</c:v>
                </c:pt>
                <c:pt idx="10">
                  <c:v>-6.41</c:v>
                </c:pt>
                <c:pt idx="11">
                  <c:v>-6.35</c:v>
                </c:pt>
                <c:pt idx="12">
                  <c:v>-6.32</c:v>
                </c:pt>
                <c:pt idx="13">
                  <c:v>-6.34</c:v>
                </c:pt>
                <c:pt idx="14">
                  <c:v>-6.38</c:v>
                </c:pt>
                <c:pt idx="15">
                  <c:v>-6.11</c:v>
                </c:pt>
                <c:pt idx="16">
                  <c:v>-6.43</c:v>
                </c:pt>
                <c:pt idx="17">
                  <c:v>-6.29</c:v>
                </c:pt>
                <c:pt idx="18">
                  <c:v>-6.06</c:v>
                </c:pt>
                <c:pt idx="19">
                  <c:v>-6.26</c:v>
                </c:pt>
                <c:pt idx="20">
                  <c:v>-6</c:v>
                </c:pt>
                <c:pt idx="21">
                  <c:v>-6.29</c:v>
                </c:pt>
                <c:pt idx="22">
                  <c:v>-6</c:v>
                </c:pt>
                <c:pt idx="23">
                  <c:v>-5.94</c:v>
                </c:pt>
              </c:numCache>
            </c:numRef>
          </c:yVal>
          <c:smooth val="0"/>
          <c:extLst>
            <c:ext xmlns:c16="http://schemas.microsoft.com/office/drawing/2014/chart" uri="{C3380CC4-5D6E-409C-BE32-E72D297353CC}">
              <c16:uniqueId val="{00000001-91A6-4A6C-8ADB-EC39D0BCC957}"/>
            </c:ext>
          </c:extLst>
        </c:ser>
        <c:ser>
          <c:idx val="2"/>
          <c:order val="2"/>
          <c:tx>
            <c:strRef>
              <c:f>HL13E1ﾃﾞｰﾀ!$C$54</c:f>
              <c:strCache>
                <c:ptCount val="1"/>
                <c:pt idx="0">
                  <c:v>NL053Cf33</c:v>
                </c:pt>
              </c:strCache>
            </c:strRef>
          </c:tx>
          <c:spPr>
            <a:ln>
              <a:solidFill>
                <a:srgbClr val="FF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HL13E1ﾃﾞｰﾀ!$GS$54:$HP$54</c:f>
              <c:numCache>
                <c:formatCode>0.00_ </c:formatCode>
                <c:ptCount val="24"/>
                <c:pt idx="0">
                  <c:v>0</c:v>
                </c:pt>
                <c:pt idx="1">
                  <c:v>-0.45</c:v>
                </c:pt>
                <c:pt idx="2">
                  <c:v>-1.1000000000000001</c:v>
                </c:pt>
                <c:pt idx="3">
                  <c:v>-4.26</c:v>
                </c:pt>
                <c:pt idx="4">
                  <c:v>-5.9</c:v>
                </c:pt>
                <c:pt idx="5">
                  <c:v>-7.18</c:v>
                </c:pt>
                <c:pt idx="6">
                  <c:v>-7.16</c:v>
                </c:pt>
                <c:pt idx="7">
                  <c:v>-7.39</c:v>
                </c:pt>
                <c:pt idx="8">
                  <c:v>-7.26</c:v>
                </c:pt>
                <c:pt idx="9">
                  <c:v>-7.07</c:v>
                </c:pt>
                <c:pt idx="10">
                  <c:v>-7.28</c:v>
                </c:pt>
                <c:pt idx="11">
                  <c:v>-7.2</c:v>
                </c:pt>
                <c:pt idx="12">
                  <c:v>-7.33</c:v>
                </c:pt>
                <c:pt idx="13">
                  <c:v>-7.16</c:v>
                </c:pt>
                <c:pt idx="14">
                  <c:v>-7.18</c:v>
                </c:pt>
                <c:pt idx="15">
                  <c:v>-7.07</c:v>
                </c:pt>
                <c:pt idx="16">
                  <c:v>-7.08</c:v>
                </c:pt>
                <c:pt idx="17">
                  <c:v>-7.05</c:v>
                </c:pt>
                <c:pt idx="18">
                  <c:v>-7.2</c:v>
                </c:pt>
                <c:pt idx="19">
                  <c:v>-7.1</c:v>
                </c:pt>
                <c:pt idx="20">
                  <c:v>-6.79</c:v>
                </c:pt>
                <c:pt idx="21">
                  <c:v>-6.92</c:v>
                </c:pt>
                <c:pt idx="22">
                  <c:v>-6.99</c:v>
                </c:pt>
                <c:pt idx="23">
                  <c:v>-7.18</c:v>
                </c:pt>
              </c:numCache>
            </c:numRef>
          </c:yVal>
          <c:smooth val="0"/>
          <c:extLst>
            <c:ext xmlns:c16="http://schemas.microsoft.com/office/drawing/2014/chart" uri="{C3380CC4-5D6E-409C-BE32-E72D297353CC}">
              <c16:uniqueId val="{00000002-91A6-4A6C-8ADB-EC39D0BCC957}"/>
            </c:ext>
          </c:extLst>
        </c:ser>
        <c:ser>
          <c:idx val="3"/>
          <c:order val="3"/>
          <c:tx>
            <c:strRef>
              <c:f>HL13E1ﾃﾞｰﾀ!$C$55</c:f>
              <c:strCache>
                <c:ptCount val="1"/>
                <c:pt idx="0">
                  <c:v>NL053Cf34</c:v>
                </c:pt>
              </c:strCache>
            </c:strRef>
          </c:tx>
          <c:spPr>
            <a:ln>
              <a:solidFill>
                <a:srgbClr val="FF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HL13E1ﾃﾞｰﾀ!$GS$55:$HP$55</c:f>
              <c:numCache>
                <c:formatCode>0.00_ </c:formatCode>
                <c:ptCount val="24"/>
                <c:pt idx="0">
                  <c:v>0</c:v>
                </c:pt>
                <c:pt idx="1">
                  <c:v>-0.12</c:v>
                </c:pt>
                <c:pt idx="2">
                  <c:v>-1.07</c:v>
                </c:pt>
                <c:pt idx="3">
                  <c:v>-4</c:v>
                </c:pt>
                <c:pt idx="4">
                  <c:v>-5.75</c:v>
                </c:pt>
                <c:pt idx="5">
                  <c:v>-6.92</c:v>
                </c:pt>
                <c:pt idx="6">
                  <c:v>-7.5</c:v>
                </c:pt>
                <c:pt idx="7">
                  <c:v>-7.48</c:v>
                </c:pt>
                <c:pt idx="8">
                  <c:v>-7.2</c:v>
                </c:pt>
                <c:pt idx="9">
                  <c:v>-7.25</c:v>
                </c:pt>
                <c:pt idx="10">
                  <c:v>-7.35</c:v>
                </c:pt>
                <c:pt idx="11">
                  <c:v>-7.09</c:v>
                </c:pt>
                <c:pt idx="12">
                  <c:v>-7.28</c:v>
                </c:pt>
                <c:pt idx="13">
                  <c:v>-7.06</c:v>
                </c:pt>
                <c:pt idx="14">
                  <c:v>-7.03</c:v>
                </c:pt>
                <c:pt idx="15">
                  <c:v>-6.97</c:v>
                </c:pt>
                <c:pt idx="16">
                  <c:v>-6.82</c:v>
                </c:pt>
                <c:pt idx="17">
                  <c:v>-7.03</c:v>
                </c:pt>
                <c:pt idx="18">
                  <c:v>-7.25</c:v>
                </c:pt>
                <c:pt idx="19">
                  <c:v>-7.03</c:v>
                </c:pt>
                <c:pt idx="20">
                  <c:v>-7.09</c:v>
                </c:pt>
                <c:pt idx="21">
                  <c:v>-7.03</c:v>
                </c:pt>
                <c:pt idx="22">
                  <c:v>-7.03</c:v>
                </c:pt>
                <c:pt idx="23">
                  <c:v>-7.06</c:v>
                </c:pt>
              </c:numCache>
            </c:numRef>
          </c:yVal>
          <c:smooth val="0"/>
          <c:extLst>
            <c:ext xmlns:c16="http://schemas.microsoft.com/office/drawing/2014/chart" uri="{C3380CC4-5D6E-409C-BE32-E72D297353CC}">
              <c16:uniqueId val="{00000003-91A6-4A6C-8ADB-EC39D0BCC957}"/>
            </c:ext>
          </c:extLst>
        </c:ser>
        <c:ser>
          <c:idx val="4"/>
          <c:order val="4"/>
          <c:tx>
            <c:strRef>
              <c:f>HL13E1ﾃﾞｰﾀ!$C$56</c:f>
              <c:strCache>
                <c:ptCount val="1"/>
                <c:pt idx="0">
                  <c:v>NL053Cf35</c:v>
                </c:pt>
              </c:strCache>
            </c:strRef>
          </c:tx>
          <c:spPr>
            <a:ln>
              <a:solidFill>
                <a:srgbClr val="FF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HL13E1ﾃﾞｰﾀ!$GS$56:$HP$56</c:f>
              <c:numCache>
                <c:formatCode>0.00_ </c:formatCode>
                <c:ptCount val="24"/>
                <c:pt idx="0">
                  <c:v>0</c:v>
                </c:pt>
                <c:pt idx="1">
                  <c:v>-0.34</c:v>
                </c:pt>
                <c:pt idx="2">
                  <c:v>-1.2</c:v>
                </c:pt>
                <c:pt idx="3">
                  <c:v>-4.1900000000000004</c:v>
                </c:pt>
                <c:pt idx="4">
                  <c:v>-6.12</c:v>
                </c:pt>
                <c:pt idx="5">
                  <c:v>-7.4</c:v>
                </c:pt>
                <c:pt idx="6">
                  <c:v>-7.38</c:v>
                </c:pt>
                <c:pt idx="7">
                  <c:v>-7.74</c:v>
                </c:pt>
                <c:pt idx="8">
                  <c:v>-7.6</c:v>
                </c:pt>
                <c:pt idx="9">
                  <c:v>-7.62</c:v>
                </c:pt>
                <c:pt idx="10">
                  <c:v>-7.38</c:v>
                </c:pt>
                <c:pt idx="11">
                  <c:v>-7.48</c:v>
                </c:pt>
                <c:pt idx="12">
                  <c:v>-7.41</c:v>
                </c:pt>
                <c:pt idx="13">
                  <c:v>-7.24</c:v>
                </c:pt>
                <c:pt idx="14">
                  <c:v>-7.55</c:v>
                </c:pt>
                <c:pt idx="15">
                  <c:v>-7.33</c:v>
                </c:pt>
                <c:pt idx="16">
                  <c:v>-7.24</c:v>
                </c:pt>
                <c:pt idx="17">
                  <c:v>-7.16</c:v>
                </c:pt>
                <c:pt idx="18">
                  <c:v>-7.21</c:v>
                </c:pt>
                <c:pt idx="19">
                  <c:v>-7.36</c:v>
                </c:pt>
                <c:pt idx="20">
                  <c:v>-7.19</c:v>
                </c:pt>
                <c:pt idx="21">
                  <c:v>-7.04</c:v>
                </c:pt>
                <c:pt idx="22">
                  <c:v>-7.18</c:v>
                </c:pt>
                <c:pt idx="23">
                  <c:v>-7.14</c:v>
                </c:pt>
              </c:numCache>
            </c:numRef>
          </c:yVal>
          <c:smooth val="0"/>
          <c:extLst>
            <c:ext xmlns:c16="http://schemas.microsoft.com/office/drawing/2014/chart" uri="{C3380CC4-5D6E-409C-BE32-E72D297353CC}">
              <c16:uniqueId val="{00000004-91A6-4A6C-8ADB-EC39D0BCC957}"/>
            </c:ext>
          </c:extLst>
        </c:ser>
        <c:ser>
          <c:idx val="5"/>
          <c:order val="5"/>
          <c:tx>
            <c:strRef>
              <c:f>HL13E1ﾃﾞｰﾀ!$C$57</c:f>
              <c:strCache>
                <c:ptCount val="1"/>
                <c:pt idx="0">
                  <c:v>NL053Cf36</c:v>
                </c:pt>
              </c:strCache>
            </c:strRef>
          </c:tx>
          <c:spPr>
            <a:ln>
              <a:solidFill>
                <a:srgbClr val="FF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HL13E1ﾃﾞｰﾀ!$GS$57:$HP$57</c:f>
              <c:numCache>
                <c:formatCode>0.00_ </c:formatCode>
                <c:ptCount val="24"/>
                <c:pt idx="0">
                  <c:v>0</c:v>
                </c:pt>
                <c:pt idx="1">
                  <c:v>-0.08</c:v>
                </c:pt>
                <c:pt idx="2">
                  <c:v>-0.95</c:v>
                </c:pt>
                <c:pt idx="3">
                  <c:v>-4.32</c:v>
                </c:pt>
                <c:pt idx="4">
                  <c:v>-6.12</c:v>
                </c:pt>
                <c:pt idx="5">
                  <c:v>-7.46</c:v>
                </c:pt>
                <c:pt idx="6">
                  <c:v>-7.54</c:v>
                </c:pt>
                <c:pt idx="7">
                  <c:v>-7.56</c:v>
                </c:pt>
                <c:pt idx="8">
                  <c:v>-7.42</c:v>
                </c:pt>
                <c:pt idx="9">
                  <c:v>-7.64</c:v>
                </c:pt>
                <c:pt idx="10">
                  <c:v>-7.57</c:v>
                </c:pt>
                <c:pt idx="11">
                  <c:v>-7.44</c:v>
                </c:pt>
                <c:pt idx="12">
                  <c:v>-7.54</c:v>
                </c:pt>
                <c:pt idx="13">
                  <c:v>-7.64</c:v>
                </c:pt>
                <c:pt idx="14">
                  <c:v>-7.41</c:v>
                </c:pt>
                <c:pt idx="15">
                  <c:v>-7.42</c:v>
                </c:pt>
                <c:pt idx="16">
                  <c:v>-7.41</c:v>
                </c:pt>
                <c:pt idx="17">
                  <c:v>-7.41</c:v>
                </c:pt>
                <c:pt idx="18">
                  <c:v>-7.39</c:v>
                </c:pt>
                <c:pt idx="19">
                  <c:v>-7.56</c:v>
                </c:pt>
                <c:pt idx="20">
                  <c:v>-7.22</c:v>
                </c:pt>
                <c:pt idx="21">
                  <c:v>-7.46</c:v>
                </c:pt>
                <c:pt idx="22">
                  <c:v>-7.36</c:v>
                </c:pt>
                <c:pt idx="23">
                  <c:v>-7.39</c:v>
                </c:pt>
              </c:numCache>
            </c:numRef>
          </c:yVal>
          <c:smooth val="0"/>
          <c:extLst>
            <c:ext xmlns:c16="http://schemas.microsoft.com/office/drawing/2014/chart" uri="{C3380CC4-5D6E-409C-BE32-E72D297353CC}">
              <c16:uniqueId val="{00000005-91A6-4A6C-8ADB-EC39D0BCC957}"/>
            </c:ext>
          </c:extLst>
        </c:ser>
        <c:ser>
          <c:idx val="6"/>
          <c:order val="6"/>
          <c:tx>
            <c:strRef>
              <c:f>HL13E1ﾃﾞｰﾀ!$C$58</c:f>
              <c:strCache>
                <c:ptCount val="1"/>
                <c:pt idx="0">
                  <c:v>NL053Cf37</c:v>
                </c:pt>
              </c:strCache>
            </c:strRef>
          </c:tx>
          <c:spPr>
            <a:ln>
              <a:solidFill>
                <a:srgbClr val="FF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HL13E1ﾃﾞｰﾀ!$GS$58:$HP$58</c:f>
              <c:numCache>
                <c:formatCode>0.00_ </c:formatCode>
                <c:ptCount val="24"/>
                <c:pt idx="0">
                  <c:v>0</c:v>
                </c:pt>
                <c:pt idx="1">
                  <c:v>-0.26</c:v>
                </c:pt>
                <c:pt idx="2">
                  <c:v>-1.19</c:v>
                </c:pt>
                <c:pt idx="3">
                  <c:v>-4.68</c:v>
                </c:pt>
                <c:pt idx="4">
                  <c:v>-6.77</c:v>
                </c:pt>
                <c:pt idx="5">
                  <c:v>-8.1999999999999993</c:v>
                </c:pt>
                <c:pt idx="6">
                  <c:v>-8.11</c:v>
                </c:pt>
                <c:pt idx="7">
                  <c:v>-8.41</c:v>
                </c:pt>
                <c:pt idx="8">
                  <c:v>-8.5</c:v>
                </c:pt>
                <c:pt idx="9">
                  <c:v>-8.2799999999999994</c:v>
                </c:pt>
                <c:pt idx="10">
                  <c:v>-8.3000000000000007</c:v>
                </c:pt>
                <c:pt idx="11">
                  <c:v>-8.2200000000000006</c:v>
                </c:pt>
                <c:pt idx="12">
                  <c:v>-7.98</c:v>
                </c:pt>
                <c:pt idx="13">
                  <c:v>-8.18</c:v>
                </c:pt>
                <c:pt idx="14">
                  <c:v>-8.15</c:v>
                </c:pt>
                <c:pt idx="15">
                  <c:v>-8.11</c:v>
                </c:pt>
                <c:pt idx="16">
                  <c:v>-8.15</c:v>
                </c:pt>
                <c:pt idx="17">
                  <c:v>-8.11</c:v>
                </c:pt>
                <c:pt idx="18">
                  <c:v>-7.94</c:v>
                </c:pt>
                <c:pt idx="19">
                  <c:v>-8.02</c:v>
                </c:pt>
                <c:pt idx="20">
                  <c:v>-8.11</c:v>
                </c:pt>
                <c:pt idx="21">
                  <c:v>-7.9</c:v>
                </c:pt>
                <c:pt idx="22">
                  <c:v>-8.09</c:v>
                </c:pt>
                <c:pt idx="23">
                  <c:v>-8.07</c:v>
                </c:pt>
              </c:numCache>
            </c:numRef>
          </c:yVal>
          <c:smooth val="0"/>
          <c:extLst>
            <c:ext xmlns:c16="http://schemas.microsoft.com/office/drawing/2014/chart" uri="{C3380CC4-5D6E-409C-BE32-E72D297353CC}">
              <c16:uniqueId val="{00000006-91A6-4A6C-8ADB-EC39D0BCC957}"/>
            </c:ext>
          </c:extLst>
        </c:ser>
        <c:ser>
          <c:idx val="7"/>
          <c:order val="7"/>
          <c:tx>
            <c:strRef>
              <c:f>HL13E1ﾃﾞｰﾀ!$C$59</c:f>
              <c:strCache>
                <c:ptCount val="1"/>
                <c:pt idx="0">
                  <c:v>NL053Cf38</c:v>
                </c:pt>
              </c:strCache>
            </c:strRef>
          </c:tx>
          <c:spPr>
            <a:ln>
              <a:solidFill>
                <a:srgbClr val="FF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HL13E1ﾃﾞｰﾀ!$GS$59:$HP$59</c:f>
              <c:numCache>
                <c:formatCode>0.00_ </c:formatCode>
                <c:ptCount val="24"/>
                <c:pt idx="0">
                  <c:v>0</c:v>
                </c:pt>
                <c:pt idx="1">
                  <c:v>-0.03</c:v>
                </c:pt>
                <c:pt idx="2">
                  <c:v>-0.89</c:v>
                </c:pt>
                <c:pt idx="3">
                  <c:v>-4.59</c:v>
                </c:pt>
                <c:pt idx="4">
                  <c:v>-6.23</c:v>
                </c:pt>
                <c:pt idx="5">
                  <c:v>-7.87</c:v>
                </c:pt>
                <c:pt idx="6">
                  <c:v>-8.25</c:v>
                </c:pt>
                <c:pt idx="7">
                  <c:v>-8.33</c:v>
                </c:pt>
                <c:pt idx="8">
                  <c:v>-8.2100000000000009</c:v>
                </c:pt>
                <c:pt idx="9">
                  <c:v>-8.2799999999999994</c:v>
                </c:pt>
                <c:pt idx="10">
                  <c:v>-8.44</c:v>
                </c:pt>
                <c:pt idx="11">
                  <c:v>-8.1300000000000008</c:v>
                </c:pt>
                <c:pt idx="12">
                  <c:v>-8.2799999999999994</c:v>
                </c:pt>
                <c:pt idx="13">
                  <c:v>-8.51</c:v>
                </c:pt>
                <c:pt idx="14">
                  <c:v>-8.1999999999999993</c:v>
                </c:pt>
                <c:pt idx="15">
                  <c:v>-8.11</c:v>
                </c:pt>
                <c:pt idx="16">
                  <c:v>-8.18</c:v>
                </c:pt>
                <c:pt idx="17">
                  <c:v>-8.2100000000000009</c:v>
                </c:pt>
                <c:pt idx="18">
                  <c:v>-8.2100000000000009</c:v>
                </c:pt>
                <c:pt idx="19">
                  <c:v>-8.0299999999999994</c:v>
                </c:pt>
                <c:pt idx="20">
                  <c:v>-8.11</c:v>
                </c:pt>
                <c:pt idx="21">
                  <c:v>-8.06</c:v>
                </c:pt>
                <c:pt idx="22">
                  <c:v>-8.08</c:v>
                </c:pt>
                <c:pt idx="23">
                  <c:v>-8.1300000000000008</c:v>
                </c:pt>
              </c:numCache>
            </c:numRef>
          </c:yVal>
          <c:smooth val="0"/>
          <c:extLst>
            <c:ext xmlns:c16="http://schemas.microsoft.com/office/drawing/2014/chart" uri="{C3380CC4-5D6E-409C-BE32-E72D297353CC}">
              <c16:uniqueId val="{00000007-91A6-4A6C-8ADB-EC39D0BCC957}"/>
            </c:ext>
          </c:extLst>
        </c:ser>
        <c:ser>
          <c:idx val="8"/>
          <c:order val="8"/>
          <c:tx>
            <c:strRef>
              <c:f>HL13E1ﾃﾞｰﾀ!$C$60</c:f>
              <c:strCache>
                <c:ptCount val="1"/>
                <c:pt idx="0">
                  <c:v>NL053Cf39</c:v>
                </c:pt>
              </c:strCache>
            </c:strRef>
          </c:tx>
          <c:spPr>
            <a:ln>
              <a:solidFill>
                <a:srgbClr val="FF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HL13E1ﾃﾞｰﾀ!$GS$60:$HP$60</c:f>
              <c:numCache>
                <c:formatCode>0.00_ </c:formatCode>
                <c:ptCount val="24"/>
                <c:pt idx="0">
                  <c:v>0</c:v>
                </c:pt>
                <c:pt idx="1">
                  <c:v>-0.24</c:v>
                </c:pt>
                <c:pt idx="2">
                  <c:v>-0.94</c:v>
                </c:pt>
                <c:pt idx="3">
                  <c:v>-4.49</c:v>
                </c:pt>
                <c:pt idx="4">
                  <c:v>-6.38</c:v>
                </c:pt>
                <c:pt idx="5">
                  <c:v>-7.68</c:v>
                </c:pt>
                <c:pt idx="6">
                  <c:v>-8</c:v>
                </c:pt>
                <c:pt idx="7">
                  <c:v>-8.1</c:v>
                </c:pt>
                <c:pt idx="8">
                  <c:v>-7.92</c:v>
                </c:pt>
                <c:pt idx="9">
                  <c:v>-7.76</c:v>
                </c:pt>
                <c:pt idx="10">
                  <c:v>-8.09</c:v>
                </c:pt>
                <c:pt idx="11">
                  <c:v>-7.94</c:v>
                </c:pt>
                <c:pt idx="12">
                  <c:v>-8</c:v>
                </c:pt>
                <c:pt idx="13">
                  <c:v>-7.61</c:v>
                </c:pt>
                <c:pt idx="14">
                  <c:v>-7.79</c:v>
                </c:pt>
                <c:pt idx="15">
                  <c:v>-7.81</c:v>
                </c:pt>
                <c:pt idx="16">
                  <c:v>-7.84</c:v>
                </c:pt>
                <c:pt idx="17">
                  <c:v>-7.7</c:v>
                </c:pt>
                <c:pt idx="18">
                  <c:v>-7.81</c:v>
                </c:pt>
                <c:pt idx="19">
                  <c:v>-7.73</c:v>
                </c:pt>
                <c:pt idx="20">
                  <c:v>-7.92</c:v>
                </c:pt>
                <c:pt idx="21">
                  <c:v>-7.71</c:v>
                </c:pt>
                <c:pt idx="22">
                  <c:v>-7.76</c:v>
                </c:pt>
                <c:pt idx="23">
                  <c:v>-7.71</c:v>
                </c:pt>
              </c:numCache>
            </c:numRef>
          </c:yVal>
          <c:smooth val="0"/>
          <c:extLst>
            <c:ext xmlns:c16="http://schemas.microsoft.com/office/drawing/2014/chart" uri="{C3380CC4-5D6E-409C-BE32-E72D297353CC}">
              <c16:uniqueId val="{00000008-91A6-4A6C-8ADB-EC39D0BCC957}"/>
            </c:ext>
          </c:extLst>
        </c:ser>
        <c:ser>
          <c:idx val="9"/>
          <c:order val="9"/>
          <c:tx>
            <c:strRef>
              <c:f>HL13E1ﾃﾞｰﾀ!$C$61</c:f>
              <c:strCache>
                <c:ptCount val="1"/>
                <c:pt idx="0">
                  <c:v>NL053Cf40</c:v>
                </c:pt>
              </c:strCache>
            </c:strRef>
          </c:tx>
          <c:spPr>
            <a:ln>
              <a:solidFill>
                <a:srgbClr val="FF00FF"/>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HL13E1ﾃﾞｰﾀ!$GS$61:$HP$61</c:f>
              <c:numCache>
                <c:formatCode>0.00_ </c:formatCode>
                <c:ptCount val="24"/>
                <c:pt idx="0">
                  <c:v>0</c:v>
                </c:pt>
                <c:pt idx="1">
                  <c:v>0</c:v>
                </c:pt>
                <c:pt idx="2">
                  <c:v>-0.57999999999999996</c:v>
                </c:pt>
                <c:pt idx="3">
                  <c:v>-3.48</c:v>
                </c:pt>
                <c:pt idx="4">
                  <c:v>-5.3</c:v>
                </c:pt>
                <c:pt idx="5">
                  <c:v>-6.32</c:v>
                </c:pt>
                <c:pt idx="6">
                  <c:v>-6.55</c:v>
                </c:pt>
                <c:pt idx="7">
                  <c:v>-6.6</c:v>
                </c:pt>
                <c:pt idx="8">
                  <c:v>-6.53</c:v>
                </c:pt>
                <c:pt idx="9">
                  <c:v>-6.37</c:v>
                </c:pt>
                <c:pt idx="10">
                  <c:v>-6.72</c:v>
                </c:pt>
                <c:pt idx="11">
                  <c:v>-6.43</c:v>
                </c:pt>
                <c:pt idx="12">
                  <c:v>-6.43</c:v>
                </c:pt>
                <c:pt idx="13">
                  <c:v>-6.55</c:v>
                </c:pt>
                <c:pt idx="14">
                  <c:v>-6.22</c:v>
                </c:pt>
                <c:pt idx="15">
                  <c:v>-6.37</c:v>
                </c:pt>
                <c:pt idx="16">
                  <c:v>-6.52</c:v>
                </c:pt>
                <c:pt idx="17">
                  <c:v>-6.32</c:v>
                </c:pt>
                <c:pt idx="18">
                  <c:v>-6.38</c:v>
                </c:pt>
                <c:pt idx="19">
                  <c:v>-6.58</c:v>
                </c:pt>
                <c:pt idx="20">
                  <c:v>-6.3</c:v>
                </c:pt>
                <c:pt idx="21">
                  <c:v>-6.2</c:v>
                </c:pt>
                <c:pt idx="22">
                  <c:v>-6.32</c:v>
                </c:pt>
                <c:pt idx="23">
                  <c:v>-6.25</c:v>
                </c:pt>
              </c:numCache>
            </c:numRef>
          </c:yVal>
          <c:smooth val="0"/>
          <c:extLst>
            <c:ext xmlns:c16="http://schemas.microsoft.com/office/drawing/2014/chart" uri="{C3380CC4-5D6E-409C-BE32-E72D297353CC}">
              <c16:uniqueId val="{00000009-91A6-4A6C-8ADB-EC39D0BCC957}"/>
            </c:ext>
          </c:extLst>
        </c:ser>
        <c:dLbls>
          <c:showLegendKey val="0"/>
          <c:showVal val="0"/>
          <c:showCatName val="0"/>
          <c:showSerName val="0"/>
          <c:showPercent val="0"/>
          <c:showBubbleSize val="0"/>
        </c:dLbls>
        <c:axId val="275186816"/>
        <c:axId val="275188736"/>
      </c:scatterChart>
      <c:valAx>
        <c:axId val="275186816"/>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5188736"/>
        <c:crosses val="autoZero"/>
        <c:crossBetween val="midCat"/>
        <c:majorUnit val="2"/>
      </c:valAx>
      <c:valAx>
        <c:axId val="275188736"/>
        <c:scaling>
          <c:orientation val="minMax"/>
          <c:max val="20"/>
          <c:min val="-20"/>
        </c:scaling>
        <c:delete val="0"/>
        <c:axPos val="l"/>
        <c:majorGridlines/>
        <c:title>
          <c:tx>
            <c:rich>
              <a:bodyPr rot="-5400000" vert="horz"/>
              <a:lstStyle/>
              <a:p>
                <a:pPr>
                  <a:defRPr lang="ja-JP"/>
                </a:pPr>
                <a:r>
                  <a:rPr lang="el-GR" altLang="en-US"/>
                  <a:t>Δ</a:t>
                </a:r>
                <a:r>
                  <a:rPr lang="en-US" altLang="en-US"/>
                  <a:t>Po[%]</a:t>
                </a:r>
              </a:p>
            </c:rich>
          </c:tx>
          <c:overlay val="0"/>
        </c:title>
        <c:numFmt formatCode="0.00_ " sourceLinked="1"/>
        <c:majorTickMark val="out"/>
        <c:minorTickMark val="none"/>
        <c:tickLblPos val="nextTo"/>
        <c:txPr>
          <a:bodyPr/>
          <a:lstStyle/>
          <a:p>
            <a:pPr>
              <a:defRPr lang="ja-JP" sz="800"/>
            </a:pPr>
            <a:endParaRPr lang="ja-JP"/>
          </a:p>
        </c:txPr>
        <c:crossAx val="275186816"/>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HL13E1ﾃﾞｰﾀ!$C$52</c:f>
              <c:strCache>
                <c:ptCount val="1"/>
                <c:pt idx="0">
                  <c:v>NL053Cf31</c:v>
                </c:pt>
              </c:strCache>
            </c:strRef>
          </c:tx>
          <c:spPr>
            <a:ln>
              <a:solidFill>
                <a:srgbClr val="FF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HL13E1ﾃﾞｰﾀ!$HQ$52:$IN$52</c:f>
              <c:numCache>
                <c:formatCode>0.00_ </c:formatCode>
                <c:ptCount val="24"/>
                <c:pt idx="0">
                  <c:v>1.49</c:v>
                </c:pt>
                <c:pt idx="1">
                  <c:v>1.49</c:v>
                </c:pt>
                <c:pt idx="2">
                  <c:v>1.49</c:v>
                </c:pt>
                <c:pt idx="3">
                  <c:v>1.49</c:v>
                </c:pt>
                <c:pt idx="4">
                  <c:v>1.49</c:v>
                </c:pt>
                <c:pt idx="5">
                  <c:v>1.49</c:v>
                </c:pt>
                <c:pt idx="6">
                  <c:v>1.49</c:v>
                </c:pt>
                <c:pt idx="7">
                  <c:v>1.49</c:v>
                </c:pt>
                <c:pt idx="8">
                  <c:v>1.49</c:v>
                </c:pt>
                <c:pt idx="9">
                  <c:v>1.49</c:v>
                </c:pt>
                <c:pt idx="10">
                  <c:v>1.49</c:v>
                </c:pt>
                <c:pt idx="11">
                  <c:v>1.49</c:v>
                </c:pt>
                <c:pt idx="12">
                  <c:v>1.49</c:v>
                </c:pt>
                <c:pt idx="13">
                  <c:v>1.49</c:v>
                </c:pt>
                <c:pt idx="14">
                  <c:v>1.49</c:v>
                </c:pt>
                <c:pt idx="15">
                  <c:v>1.49</c:v>
                </c:pt>
                <c:pt idx="16">
                  <c:v>1.49</c:v>
                </c:pt>
                <c:pt idx="17">
                  <c:v>1.49</c:v>
                </c:pt>
                <c:pt idx="18">
                  <c:v>1.49</c:v>
                </c:pt>
                <c:pt idx="19">
                  <c:v>1.49</c:v>
                </c:pt>
                <c:pt idx="20">
                  <c:v>1.49</c:v>
                </c:pt>
                <c:pt idx="21">
                  <c:v>1.49</c:v>
                </c:pt>
                <c:pt idx="22">
                  <c:v>1.49</c:v>
                </c:pt>
                <c:pt idx="23">
                  <c:v>1.49</c:v>
                </c:pt>
              </c:numCache>
            </c:numRef>
          </c:yVal>
          <c:smooth val="0"/>
          <c:extLst>
            <c:ext xmlns:c16="http://schemas.microsoft.com/office/drawing/2014/chart" uri="{C3380CC4-5D6E-409C-BE32-E72D297353CC}">
              <c16:uniqueId val="{00000000-8F68-4774-B147-F3E49453AEE3}"/>
            </c:ext>
          </c:extLst>
        </c:ser>
        <c:ser>
          <c:idx val="1"/>
          <c:order val="1"/>
          <c:tx>
            <c:strRef>
              <c:f>HL13E1ﾃﾞｰﾀ!$C$53</c:f>
              <c:strCache>
                <c:ptCount val="1"/>
                <c:pt idx="0">
                  <c:v>NL053Cf32</c:v>
                </c:pt>
              </c:strCache>
            </c:strRef>
          </c:tx>
          <c:spPr>
            <a:ln>
              <a:solidFill>
                <a:srgbClr val="FF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HL13E1ﾃﾞｰﾀ!$HQ$53:$IN$53</c:f>
              <c:numCache>
                <c:formatCode>0.00_ </c:formatCode>
                <c:ptCount val="24"/>
                <c:pt idx="0">
                  <c:v>1.5</c:v>
                </c:pt>
                <c:pt idx="1">
                  <c:v>1.5</c:v>
                </c:pt>
                <c:pt idx="2">
                  <c:v>1.5</c:v>
                </c:pt>
                <c:pt idx="3">
                  <c:v>1.5</c:v>
                </c:pt>
                <c:pt idx="4">
                  <c:v>1.5</c:v>
                </c:pt>
                <c:pt idx="5">
                  <c:v>1.49</c:v>
                </c:pt>
                <c:pt idx="6">
                  <c:v>1.49</c:v>
                </c:pt>
                <c:pt idx="7">
                  <c:v>1.49</c:v>
                </c:pt>
                <c:pt idx="8">
                  <c:v>1.49</c:v>
                </c:pt>
                <c:pt idx="9">
                  <c:v>1.49</c:v>
                </c:pt>
                <c:pt idx="10">
                  <c:v>1.49</c:v>
                </c:pt>
                <c:pt idx="11">
                  <c:v>1.49</c:v>
                </c:pt>
                <c:pt idx="12">
                  <c:v>1.49</c:v>
                </c:pt>
                <c:pt idx="13">
                  <c:v>1.49</c:v>
                </c:pt>
                <c:pt idx="14">
                  <c:v>1.49</c:v>
                </c:pt>
                <c:pt idx="15">
                  <c:v>1.49</c:v>
                </c:pt>
                <c:pt idx="16">
                  <c:v>1.49</c:v>
                </c:pt>
                <c:pt idx="17">
                  <c:v>1.49</c:v>
                </c:pt>
                <c:pt idx="18">
                  <c:v>1.49</c:v>
                </c:pt>
                <c:pt idx="19">
                  <c:v>1.49</c:v>
                </c:pt>
                <c:pt idx="20">
                  <c:v>1.49</c:v>
                </c:pt>
                <c:pt idx="21">
                  <c:v>1.49</c:v>
                </c:pt>
                <c:pt idx="22">
                  <c:v>1.49</c:v>
                </c:pt>
                <c:pt idx="23">
                  <c:v>1.49</c:v>
                </c:pt>
              </c:numCache>
            </c:numRef>
          </c:yVal>
          <c:smooth val="0"/>
          <c:extLst>
            <c:ext xmlns:c16="http://schemas.microsoft.com/office/drawing/2014/chart" uri="{C3380CC4-5D6E-409C-BE32-E72D297353CC}">
              <c16:uniqueId val="{00000001-8F68-4774-B147-F3E49453AEE3}"/>
            </c:ext>
          </c:extLst>
        </c:ser>
        <c:ser>
          <c:idx val="2"/>
          <c:order val="2"/>
          <c:tx>
            <c:strRef>
              <c:f>HL13E1ﾃﾞｰﾀ!$C$54</c:f>
              <c:strCache>
                <c:ptCount val="1"/>
                <c:pt idx="0">
                  <c:v>NL053Cf33</c:v>
                </c:pt>
              </c:strCache>
            </c:strRef>
          </c:tx>
          <c:spPr>
            <a:ln>
              <a:solidFill>
                <a:srgbClr val="FF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HL13E1ﾃﾞｰﾀ!$HQ$54:$IN$54</c:f>
              <c:numCache>
                <c:formatCode>0.00_ </c:formatCode>
                <c:ptCount val="24"/>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numCache>
            </c:numRef>
          </c:yVal>
          <c:smooth val="0"/>
          <c:extLst>
            <c:ext xmlns:c16="http://schemas.microsoft.com/office/drawing/2014/chart" uri="{C3380CC4-5D6E-409C-BE32-E72D297353CC}">
              <c16:uniqueId val="{00000002-8F68-4774-B147-F3E49453AEE3}"/>
            </c:ext>
          </c:extLst>
        </c:ser>
        <c:ser>
          <c:idx val="3"/>
          <c:order val="3"/>
          <c:tx>
            <c:strRef>
              <c:f>HL13E1ﾃﾞｰﾀ!$C$55</c:f>
              <c:strCache>
                <c:ptCount val="1"/>
                <c:pt idx="0">
                  <c:v>NL053Cf34</c:v>
                </c:pt>
              </c:strCache>
            </c:strRef>
          </c:tx>
          <c:spPr>
            <a:ln>
              <a:solidFill>
                <a:srgbClr val="FF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HL13E1ﾃﾞｰﾀ!$HQ$55:$IN$55</c:f>
              <c:numCache>
                <c:formatCode>0.00_ </c:formatCode>
                <c:ptCount val="24"/>
                <c:pt idx="0">
                  <c:v>1.5</c:v>
                </c:pt>
                <c:pt idx="1">
                  <c:v>1.5</c:v>
                </c:pt>
                <c:pt idx="2">
                  <c:v>1.5</c:v>
                </c:pt>
                <c:pt idx="3">
                  <c:v>1.5</c:v>
                </c:pt>
                <c:pt idx="4">
                  <c:v>1.49</c:v>
                </c:pt>
                <c:pt idx="5">
                  <c:v>1.49</c:v>
                </c:pt>
                <c:pt idx="6">
                  <c:v>1.49</c:v>
                </c:pt>
                <c:pt idx="7">
                  <c:v>1.49</c:v>
                </c:pt>
                <c:pt idx="8">
                  <c:v>1.49</c:v>
                </c:pt>
                <c:pt idx="9">
                  <c:v>1.49</c:v>
                </c:pt>
                <c:pt idx="10">
                  <c:v>1.49</c:v>
                </c:pt>
                <c:pt idx="11">
                  <c:v>1.49</c:v>
                </c:pt>
                <c:pt idx="12">
                  <c:v>1.49</c:v>
                </c:pt>
                <c:pt idx="13">
                  <c:v>1.49</c:v>
                </c:pt>
                <c:pt idx="14">
                  <c:v>1.49</c:v>
                </c:pt>
                <c:pt idx="15">
                  <c:v>1.49</c:v>
                </c:pt>
                <c:pt idx="16">
                  <c:v>1.49</c:v>
                </c:pt>
                <c:pt idx="17">
                  <c:v>1.49</c:v>
                </c:pt>
                <c:pt idx="18">
                  <c:v>1.49</c:v>
                </c:pt>
                <c:pt idx="19">
                  <c:v>1.49</c:v>
                </c:pt>
                <c:pt idx="20">
                  <c:v>1.49</c:v>
                </c:pt>
                <c:pt idx="21">
                  <c:v>1.49</c:v>
                </c:pt>
                <c:pt idx="22">
                  <c:v>1.49</c:v>
                </c:pt>
                <c:pt idx="23">
                  <c:v>1.49</c:v>
                </c:pt>
              </c:numCache>
            </c:numRef>
          </c:yVal>
          <c:smooth val="0"/>
          <c:extLst>
            <c:ext xmlns:c16="http://schemas.microsoft.com/office/drawing/2014/chart" uri="{C3380CC4-5D6E-409C-BE32-E72D297353CC}">
              <c16:uniqueId val="{00000003-8F68-4774-B147-F3E49453AEE3}"/>
            </c:ext>
          </c:extLst>
        </c:ser>
        <c:ser>
          <c:idx val="4"/>
          <c:order val="4"/>
          <c:tx>
            <c:strRef>
              <c:f>HL13E1ﾃﾞｰﾀ!$C$56</c:f>
              <c:strCache>
                <c:ptCount val="1"/>
                <c:pt idx="0">
                  <c:v>NL053Cf35</c:v>
                </c:pt>
              </c:strCache>
            </c:strRef>
          </c:tx>
          <c:spPr>
            <a:ln>
              <a:solidFill>
                <a:srgbClr val="FF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HL13E1ﾃﾞｰﾀ!$HQ$56:$IN$56</c:f>
              <c:numCache>
                <c:formatCode>0.00_ </c:formatCode>
                <c:ptCount val="24"/>
                <c:pt idx="0">
                  <c:v>1.49</c:v>
                </c:pt>
                <c:pt idx="1">
                  <c:v>1.49</c:v>
                </c:pt>
                <c:pt idx="2">
                  <c:v>1.49</c:v>
                </c:pt>
                <c:pt idx="3">
                  <c:v>1.49</c:v>
                </c:pt>
                <c:pt idx="4">
                  <c:v>1.49</c:v>
                </c:pt>
                <c:pt idx="5">
                  <c:v>1.49</c:v>
                </c:pt>
                <c:pt idx="6">
                  <c:v>1.49</c:v>
                </c:pt>
                <c:pt idx="7">
                  <c:v>1.49</c:v>
                </c:pt>
                <c:pt idx="8">
                  <c:v>1.49</c:v>
                </c:pt>
                <c:pt idx="9">
                  <c:v>1.49</c:v>
                </c:pt>
                <c:pt idx="10">
                  <c:v>1.49</c:v>
                </c:pt>
                <c:pt idx="11">
                  <c:v>1.49</c:v>
                </c:pt>
                <c:pt idx="12">
                  <c:v>1.49</c:v>
                </c:pt>
                <c:pt idx="13">
                  <c:v>1.49</c:v>
                </c:pt>
                <c:pt idx="14">
                  <c:v>1.49</c:v>
                </c:pt>
                <c:pt idx="15">
                  <c:v>1.49</c:v>
                </c:pt>
                <c:pt idx="16">
                  <c:v>1.49</c:v>
                </c:pt>
                <c:pt idx="17">
                  <c:v>1.49</c:v>
                </c:pt>
                <c:pt idx="18">
                  <c:v>1.49</c:v>
                </c:pt>
                <c:pt idx="19">
                  <c:v>1.49</c:v>
                </c:pt>
                <c:pt idx="20">
                  <c:v>1.49</c:v>
                </c:pt>
                <c:pt idx="21">
                  <c:v>1.49</c:v>
                </c:pt>
                <c:pt idx="22">
                  <c:v>1.49</c:v>
                </c:pt>
                <c:pt idx="23">
                  <c:v>1.49</c:v>
                </c:pt>
              </c:numCache>
            </c:numRef>
          </c:yVal>
          <c:smooth val="0"/>
          <c:extLst>
            <c:ext xmlns:c16="http://schemas.microsoft.com/office/drawing/2014/chart" uri="{C3380CC4-5D6E-409C-BE32-E72D297353CC}">
              <c16:uniqueId val="{00000004-8F68-4774-B147-F3E49453AEE3}"/>
            </c:ext>
          </c:extLst>
        </c:ser>
        <c:ser>
          <c:idx val="5"/>
          <c:order val="5"/>
          <c:tx>
            <c:strRef>
              <c:f>HL13E1ﾃﾞｰﾀ!$C$57</c:f>
              <c:strCache>
                <c:ptCount val="1"/>
                <c:pt idx="0">
                  <c:v>NL053Cf36</c:v>
                </c:pt>
              </c:strCache>
            </c:strRef>
          </c:tx>
          <c:spPr>
            <a:ln>
              <a:solidFill>
                <a:srgbClr val="FF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HL13E1ﾃﾞｰﾀ!$HQ$57:$IN$57</c:f>
              <c:numCache>
                <c:formatCode>0.00_ </c:formatCode>
                <c:ptCount val="24"/>
                <c:pt idx="0">
                  <c:v>1.49</c:v>
                </c:pt>
                <c:pt idx="1">
                  <c:v>1.49</c:v>
                </c:pt>
                <c:pt idx="2">
                  <c:v>1.49</c:v>
                </c:pt>
                <c:pt idx="3">
                  <c:v>1.49</c:v>
                </c:pt>
                <c:pt idx="4">
                  <c:v>1.49</c:v>
                </c:pt>
                <c:pt idx="5">
                  <c:v>1.49</c:v>
                </c:pt>
                <c:pt idx="6">
                  <c:v>1.49</c:v>
                </c:pt>
                <c:pt idx="7">
                  <c:v>1.49</c:v>
                </c:pt>
                <c:pt idx="8">
                  <c:v>1.49</c:v>
                </c:pt>
                <c:pt idx="9">
                  <c:v>1.49</c:v>
                </c:pt>
                <c:pt idx="10">
                  <c:v>1.49</c:v>
                </c:pt>
                <c:pt idx="11">
                  <c:v>1.49</c:v>
                </c:pt>
                <c:pt idx="12">
                  <c:v>1.49</c:v>
                </c:pt>
                <c:pt idx="13">
                  <c:v>1.49</c:v>
                </c:pt>
                <c:pt idx="14">
                  <c:v>1.49</c:v>
                </c:pt>
                <c:pt idx="15">
                  <c:v>1.49</c:v>
                </c:pt>
                <c:pt idx="16">
                  <c:v>1.49</c:v>
                </c:pt>
                <c:pt idx="17">
                  <c:v>1.49</c:v>
                </c:pt>
                <c:pt idx="18">
                  <c:v>1.49</c:v>
                </c:pt>
                <c:pt idx="19">
                  <c:v>1.49</c:v>
                </c:pt>
                <c:pt idx="20">
                  <c:v>1.49</c:v>
                </c:pt>
                <c:pt idx="21">
                  <c:v>1.49</c:v>
                </c:pt>
                <c:pt idx="22">
                  <c:v>1.49</c:v>
                </c:pt>
                <c:pt idx="23">
                  <c:v>1.49</c:v>
                </c:pt>
              </c:numCache>
            </c:numRef>
          </c:yVal>
          <c:smooth val="0"/>
          <c:extLst>
            <c:ext xmlns:c16="http://schemas.microsoft.com/office/drawing/2014/chart" uri="{C3380CC4-5D6E-409C-BE32-E72D297353CC}">
              <c16:uniqueId val="{00000005-8F68-4774-B147-F3E49453AEE3}"/>
            </c:ext>
          </c:extLst>
        </c:ser>
        <c:ser>
          <c:idx val="6"/>
          <c:order val="6"/>
          <c:tx>
            <c:strRef>
              <c:f>HL13E1ﾃﾞｰﾀ!$C$58</c:f>
              <c:strCache>
                <c:ptCount val="1"/>
                <c:pt idx="0">
                  <c:v>NL053Cf37</c:v>
                </c:pt>
              </c:strCache>
            </c:strRef>
          </c:tx>
          <c:spPr>
            <a:ln>
              <a:solidFill>
                <a:srgbClr val="FF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HL13E1ﾃﾞｰﾀ!$HQ$58:$IN$58</c:f>
              <c:numCache>
                <c:formatCode>0.00_ </c:formatCode>
                <c:ptCount val="24"/>
                <c:pt idx="0">
                  <c:v>1.5</c:v>
                </c:pt>
                <c:pt idx="1">
                  <c:v>1.5</c:v>
                </c:pt>
                <c:pt idx="2">
                  <c:v>1.5</c:v>
                </c:pt>
                <c:pt idx="3">
                  <c:v>1.49</c:v>
                </c:pt>
                <c:pt idx="4">
                  <c:v>1.49</c:v>
                </c:pt>
                <c:pt idx="5">
                  <c:v>1.49</c:v>
                </c:pt>
                <c:pt idx="6">
                  <c:v>1.49</c:v>
                </c:pt>
                <c:pt idx="7">
                  <c:v>1.49</c:v>
                </c:pt>
                <c:pt idx="8">
                  <c:v>1.49</c:v>
                </c:pt>
                <c:pt idx="9">
                  <c:v>1.49</c:v>
                </c:pt>
                <c:pt idx="10">
                  <c:v>1.49</c:v>
                </c:pt>
                <c:pt idx="11">
                  <c:v>1.49</c:v>
                </c:pt>
                <c:pt idx="12">
                  <c:v>1.49</c:v>
                </c:pt>
                <c:pt idx="13">
                  <c:v>1.49</c:v>
                </c:pt>
                <c:pt idx="14">
                  <c:v>1.49</c:v>
                </c:pt>
                <c:pt idx="15">
                  <c:v>1.49</c:v>
                </c:pt>
                <c:pt idx="16">
                  <c:v>1.49</c:v>
                </c:pt>
                <c:pt idx="17">
                  <c:v>1.49</c:v>
                </c:pt>
                <c:pt idx="18">
                  <c:v>1.49</c:v>
                </c:pt>
                <c:pt idx="19">
                  <c:v>1.49</c:v>
                </c:pt>
                <c:pt idx="20">
                  <c:v>1.49</c:v>
                </c:pt>
                <c:pt idx="21">
                  <c:v>1.49</c:v>
                </c:pt>
                <c:pt idx="22">
                  <c:v>1.49</c:v>
                </c:pt>
                <c:pt idx="23">
                  <c:v>1.49</c:v>
                </c:pt>
              </c:numCache>
            </c:numRef>
          </c:yVal>
          <c:smooth val="0"/>
          <c:extLst>
            <c:ext xmlns:c16="http://schemas.microsoft.com/office/drawing/2014/chart" uri="{C3380CC4-5D6E-409C-BE32-E72D297353CC}">
              <c16:uniqueId val="{00000006-8F68-4774-B147-F3E49453AEE3}"/>
            </c:ext>
          </c:extLst>
        </c:ser>
        <c:ser>
          <c:idx val="7"/>
          <c:order val="7"/>
          <c:tx>
            <c:strRef>
              <c:f>HL13E1ﾃﾞｰﾀ!$C$59</c:f>
              <c:strCache>
                <c:ptCount val="1"/>
                <c:pt idx="0">
                  <c:v>NL053Cf38</c:v>
                </c:pt>
              </c:strCache>
            </c:strRef>
          </c:tx>
          <c:spPr>
            <a:ln>
              <a:solidFill>
                <a:srgbClr val="FF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HL13E1ﾃﾞｰﾀ!$HQ$59:$IN$59</c:f>
              <c:numCache>
                <c:formatCode>0.00_ </c:formatCode>
                <c:ptCount val="24"/>
                <c:pt idx="0">
                  <c:v>1.48</c:v>
                </c:pt>
                <c:pt idx="1">
                  <c:v>1.48</c:v>
                </c:pt>
                <c:pt idx="2">
                  <c:v>1.48</c:v>
                </c:pt>
                <c:pt idx="3">
                  <c:v>1.48</c:v>
                </c:pt>
                <c:pt idx="4">
                  <c:v>1.48</c:v>
                </c:pt>
                <c:pt idx="5">
                  <c:v>1.48</c:v>
                </c:pt>
                <c:pt idx="6">
                  <c:v>1.48</c:v>
                </c:pt>
                <c:pt idx="7">
                  <c:v>1.48</c:v>
                </c:pt>
                <c:pt idx="8">
                  <c:v>1.48</c:v>
                </c:pt>
                <c:pt idx="9">
                  <c:v>1.48</c:v>
                </c:pt>
                <c:pt idx="10">
                  <c:v>1.48</c:v>
                </c:pt>
                <c:pt idx="11">
                  <c:v>1.48</c:v>
                </c:pt>
                <c:pt idx="12">
                  <c:v>1.48</c:v>
                </c:pt>
                <c:pt idx="13">
                  <c:v>1.48</c:v>
                </c:pt>
                <c:pt idx="14">
                  <c:v>1.48</c:v>
                </c:pt>
                <c:pt idx="15">
                  <c:v>1.48</c:v>
                </c:pt>
                <c:pt idx="16">
                  <c:v>1.48</c:v>
                </c:pt>
                <c:pt idx="17">
                  <c:v>1.48</c:v>
                </c:pt>
                <c:pt idx="18">
                  <c:v>1.48</c:v>
                </c:pt>
                <c:pt idx="19">
                  <c:v>1.48</c:v>
                </c:pt>
                <c:pt idx="20">
                  <c:v>1.48</c:v>
                </c:pt>
                <c:pt idx="21">
                  <c:v>1.48</c:v>
                </c:pt>
                <c:pt idx="22">
                  <c:v>1.48</c:v>
                </c:pt>
                <c:pt idx="23">
                  <c:v>1.48</c:v>
                </c:pt>
              </c:numCache>
            </c:numRef>
          </c:yVal>
          <c:smooth val="0"/>
          <c:extLst>
            <c:ext xmlns:c16="http://schemas.microsoft.com/office/drawing/2014/chart" uri="{C3380CC4-5D6E-409C-BE32-E72D297353CC}">
              <c16:uniqueId val="{00000007-8F68-4774-B147-F3E49453AEE3}"/>
            </c:ext>
          </c:extLst>
        </c:ser>
        <c:ser>
          <c:idx val="8"/>
          <c:order val="8"/>
          <c:tx>
            <c:strRef>
              <c:f>HL13E1ﾃﾞｰﾀ!$C$60</c:f>
              <c:strCache>
                <c:ptCount val="1"/>
                <c:pt idx="0">
                  <c:v>NL053Cf39</c:v>
                </c:pt>
              </c:strCache>
            </c:strRef>
          </c:tx>
          <c:spPr>
            <a:ln>
              <a:solidFill>
                <a:srgbClr val="FF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HL13E1ﾃﾞｰﾀ!$HQ$60:$IN$60</c:f>
              <c:numCache>
                <c:formatCode>0.00_ </c:formatCode>
                <c:ptCount val="24"/>
                <c:pt idx="0">
                  <c:v>1.49</c:v>
                </c:pt>
                <c:pt idx="1">
                  <c:v>1.49</c:v>
                </c:pt>
                <c:pt idx="2">
                  <c:v>1.49</c:v>
                </c:pt>
                <c:pt idx="3">
                  <c:v>1.49</c:v>
                </c:pt>
                <c:pt idx="4">
                  <c:v>1.49</c:v>
                </c:pt>
                <c:pt idx="5">
                  <c:v>1.49</c:v>
                </c:pt>
                <c:pt idx="6">
                  <c:v>1.49</c:v>
                </c:pt>
                <c:pt idx="7">
                  <c:v>1.49</c:v>
                </c:pt>
                <c:pt idx="8">
                  <c:v>1.49</c:v>
                </c:pt>
                <c:pt idx="9">
                  <c:v>1.49</c:v>
                </c:pt>
                <c:pt idx="10">
                  <c:v>1.49</c:v>
                </c:pt>
                <c:pt idx="11">
                  <c:v>1.49</c:v>
                </c:pt>
                <c:pt idx="12">
                  <c:v>1.49</c:v>
                </c:pt>
                <c:pt idx="13">
                  <c:v>1.49</c:v>
                </c:pt>
                <c:pt idx="14">
                  <c:v>1.49</c:v>
                </c:pt>
                <c:pt idx="15">
                  <c:v>1.49</c:v>
                </c:pt>
                <c:pt idx="16">
                  <c:v>1.49</c:v>
                </c:pt>
                <c:pt idx="17">
                  <c:v>1.49</c:v>
                </c:pt>
                <c:pt idx="18">
                  <c:v>1.49</c:v>
                </c:pt>
                <c:pt idx="19">
                  <c:v>1.49</c:v>
                </c:pt>
                <c:pt idx="20">
                  <c:v>1.49</c:v>
                </c:pt>
                <c:pt idx="21">
                  <c:v>1.49</c:v>
                </c:pt>
                <c:pt idx="22">
                  <c:v>1.49</c:v>
                </c:pt>
                <c:pt idx="23">
                  <c:v>1.49</c:v>
                </c:pt>
              </c:numCache>
            </c:numRef>
          </c:yVal>
          <c:smooth val="0"/>
          <c:extLst>
            <c:ext xmlns:c16="http://schemas.microsoft.com/office/drawing/2014/chart" uri="{C3380CC4-5D6E-409C-BE32-E72D297353CC}">
              <c16:uniqueId val="{00000008-8F68-4774-B147-F3E49453AEE3}"/>
            </c:ext>
          </c:extLst>
        </c:ser>
        <c:ser>
          <c:idx val="9"/>
          <c:order val="9"/>
          <c:tx>
            <c:strRef>
              <c:f>HL13E1ﾃﾞｰﾀ!$C$61</c:f>
              <c:strCache>
                <c:ptCount val="1"/>
                <c:pt idx="0">
                  <c:v>NL053Cf40</c:v>
                </c:pt>
              </c:strCache>
            </c:strRef>
          </c:tx>
          <c:spPr>
            <a:ln>
              <a:solidFill>
                <a:srgbClr val="FF00FF"/>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HL13E1ﾃﾞｰﾀ!$HQ$61:$IN$61</c:f>
              <c:numCache>
                <c:formatCode>0.00_ </c:formatCode>
                <c:ptCount val="24"/>
                <c:pt idx="0">
                  <c:v>1.48</c:v>
                </c:pt>
                <c:pt idx="1">
                  <c:v>1.48</c:v>
                </c:pt>
                <c:pt idx="2">
                  <c:v>1.48</c:v>
                </c:pt>
                <c:pt idx="3">
                  <c:v>1.48</c:v>
                </c:pt>
                <c:pt idx="4">
                  <c:v>1.48</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9-8F68-4774-B147-F3E49453AEE3}"/>
            </c:ext>
          </c:extLst>
        </c:ser>
        <c:dLbls>
          <c:showLegendKey val="0"/>
          <c:showVal val="0"/>
          <c:showCatName val="0"/>
          <c:showSerName val="0"/>
          <c:showPercent val="0"/>
          <c:showBubbleSize val="0"/>
        </c:dLbls>
        <c:axId val="275581184"/>
        <c:axId val="275595648"/>
      </c:scatterChart>
      <c:valAx>
        <c:axId val="275581184"/>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5595648"/>
        <c:crosses val="autoZero"/>
        <c:crossBetween val="midCat"/>
        <c:majorUnit val="2"/>
      </c:valAx>
      <c:valAx>
        <c:axId val="275595648"/>
        <c:scaling>
          <c:orientation val="minMax"/>
          <c:max val="3"/>
          <c:min val="0"/>
        </c:scaling>
        <c:delete val="0"/>
        <c:axPos val="l"/>
        <c:majorGridlines/>
        <c:title>
          <c:tx>
            <c:rich>
              <a:bodyPr rot="-5400000" vert="horz"/>
              <a:lstStyle/>
              <a:p>
                <a:pPr>
                  <a:defRPr lang="ja-JP"/>
                </a:pPr>
                <a:r>
                  <a:rPr lang="en-US" altLang="en-US"/>
                  <a:t>Vf[V]</a:t>
                </a:r>
              </a:p>
            </c:rich>
          </c:tx>
          <c:overlay val="0"/>
        </c:title>
        <c:numFmt formatCode="0.00_ " sourceLinked="1"/>
        <c:majorTickMark val="out"/>
        <c:minorTickMark val="none"/>
        <c:tickLblPos val="nextTo"/>
        <c:txPr>
          <a:bodyPr/>
          <a:lstStyle/>
          <a:p>
            <a:pPr>
              <a:defRPr lang="ja-JP" sz="800"/>
            </a:pPr>
            <a:endParaRPr lang="ja-JP"/>
          </a:p>
        </c:txPr>
        <c:crossAx val="275581184"/>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HL13E1ﾃﾞｰﾀ!$C$52</c:f>
              <c:strCache>
                <c:ptCount val="1"/>
                <c:pt idx="0">
                  <c:v>NL053Cf31</c:v>
                </c:pt>
              </c:strCache>
            </c:strRef>
          </c:tx>
          <c:spPr>
            <a:ln>
              <a:solidFill>
                <a:srgbClr val="FF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HL13E1ﾃﾞｰﾀ!$IP$52:$JF$52</c:f>
              <c:numCache>
                <c:formatCode>0.00_ </c:formatCode>
                <c:ptCount val="17"/>
                <c:pt idx="0">
                  <c:v>0</c:v>
                </c:pt>
                <c:pt idx="1">
                  <c:v>0</c:v>
                </c:pt>
                <c:pt idx="2">
                  <c:v>0.01</c:v>
                </c:pt>
                <c:pt idx="3">
                  <c:v>0.01</c:v>
                </c:pt>
                <c:pt idx="4">
                  <c:v>0.02</c:v>
                </c:pt>
                <c:pt idx="5">
                  <c:v>0.02</c:v>
                </c:pt>
                <c:pt idx="6">
                  <c:v>0.02</c:v>
                </c:pt>
                <c:pt idx="7">
                  <c:v>-0.01</c:v>
                </c:pt>
                <c:pt idx="8">
                  <c:v>0</c:v>
                </c:pt>
                <c:pt idx="9">
                  <c:v>-0.02</c:v>
                </c:pt>
                <c:pt idx="10">
                  <c:v>-0.05</c:v>
                </c:pt>
                <c:pt idx="11">
                  <c:v>-0.03</c:v>
                </c:pt>
                <c:pt idx="12">
                  <c:v>0.01</c:v>
                </c:pt>
                <c:pt idx="13">
                  <c:v>-0.02</c:v>
                </c:pt>
                <c:pt idx="14">
                  <c:v>-0.03</c:v>
                </c:pt>
                <c:pt idx="15">
                  <c:v>-0.01</c:v>
                </c:pt>
                <c:pt idx="16">
                  <c:v>-0.01</c:v>
                </c:pt>
              </c:numCache>
            </c:numRef>
          </c:yVal>
          <c:smooth val="0"/>
          <c:extLst>
            <c:ext xmlns:c16="http://schemas.microsoft.com/office/drawing/2014/chart" uri="{C3380CC4-5D6E-409C-BE32-E72D297353CC}">
              <c16:uniqueId val="{00000000-FE7C-416C-BFC8-788623FAE56F}"/>
            </c:ext>
          </c:extLst>
        </c:ser>
        <c:ser>
          <c:idx val="1"/>
          <c:order val="1"/>
          <c:tx>
            <c:strRef>
              <c:f>HL13E1ﾃﾞｰﾀ!$C$53</c:f>
              <c:strCache>
                <c:ptCount val="1"/>
                <c:pt idx="0">
                  <c:v>NL053Cf32</c:v>
                </c:pt>
              </c:strCache>
            </c:strRef>
          </c:tx>
          <c:spPr>
            <a:ln>
              <a:solidFill>
                <a:srgbClr val="FF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HL13E1ﾃﾞｰﾀ!$IP$53:$JF$53</c:f>
              <c:numCache>
                <c:formatCode>0.00_ </c:formatCode>
                <c:ptCount val="17"/>
                <c:pt idx="0">
                  <c:v>0</c:v>
                </c:pt>
                <c:pt idx="1">
                  <c:v>0.01</c:v>
                </c:pt>
                <c:pt idx="2">
                  <c:v>0.01</c:v>
                </c:pt>
                <c:pt idx="3">
                  <c:v>0</c:v>
                </c:pt>
                <c:pt idx="4">
                  <c:v>0.01</c:v>
                </c:pt>
                <c:pt idx="5">
                  <c:v>0.01</c:v>
                </c:pt>
                <c:pt idx="6">
                  <c:v>-0.01</c:v>
                </c:pt>
                <c:pt idx="7">
                  <c:v>0</c:v>
                </c:pt>
                <c:pt idx="8">
                  <c:v>-0.01</c:v>
                </c:pt>
                <c:pt idx="9">
                  <c:v>-0.02</c:v>
                </c:pt>
                <c:pt idx="10">
                  <c:v>-0.02</c:v>
                </c:pt>
                <c:pt idx="11">
                  <c:v>-0.03</c:v>
                </c:pt>
                <c:pt idx="12">
                  <c:v>-0.03</c:v>
                </c:pt>
                <c:pt idx="13">
                  <c:v>-0.05</c:v>
                </c:pt>
                <c:pt idx="14">
                  <c:v>-7.0000000000000007E-2</c:v>
                </c:pt>
                <c:pt idx="15">
                  <c:v>-0.06</c:v>
                </c:pt>
                <c:pt idx="16">
                  <c:v>-0.04</c:v>
                </c:pt>
              </c:numCache>
            </c:numRef>
          </c:yVal>
          <c:smooth val="0"/>
          <c:extLst>
            <c:ext xmlns:c16="http://schemas.microsoft.com/office/drawing/2014/chart" uri="{C3380CC4-5D6E-409C-BE32-E72D297353CC}">
              <c16:uniqueId val="{00000001-FE7C-416C-BFC8-788623FAE56F}"/>
            </c:ext>
          </c:extLst>
        </c:ser>
        <c:ser>
          <c:idx val="2"/>
          <c:order val="2"/>
          <c:tx>
            <c:strRef>
              <c:f>HL13E1ﾃﾞｰﾀ!$C$54</c:f>
              <c:strCache>
                <c:ptCount val="1"/>
                <c:pt idx="0">
                  <c:v>NL053Cf33</c:v>
                </c:pt>
              </c:strCache>
            </c:strRef>
          </c:tx>
          <c:spPr>
            <a:ln>
              <a:solidFill>
                <a:srgbClr val="FF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HL13E1ﾃﾞｰﾀ!$IP$54:$JF$54</c:f>
              <c:numCache>
                <c:formatCode>0.00_ </c:formatCode>
                <c:ptCount val="17"/>
                <c:pt idx="0">
                  <c:v>0</c:v>
                </c:pt>
                <c:pt idx="1">
                  <c:v>-0.01</c:v>
                </c:pt>
                <c:pt idx="2">
                  <c:v>0.01</c:v>
                </c:pt>
                <c:pt idx="3">
                  <c:v>-0.03</c:v>
                </c:pt>
                <c:pt idx="4">
                  <c:v>0.02</c:v>
                </c:pt>
                <c:pt idx="5">
                  <c:v>0</c:v>
                </c:pt>
                <c:pt idx="6">
                  <c:v>-0.02</c:v>
                </c:pt>
                <c:pt idx="7">
                  <c:v>-0.03</c:v>
                </c:pt>
                <c:pt idx="8">
                  <c:v>-0.04</c:v>
                </c:pt>
                <c:pt idx="9">
                  <c:v>-0.03</c:v>
                </c:pt>
                <c:pt idx="10">
                  <c:v>-0.02</c:v>
                </c:pt>
                <c:pt idx="11">
                  <c:v>-0.04</c:v>
                </c:pt>
                <c:pt idx="12">
                  <c:v>-0.04</c:v>
                </c:pt>
                <c:pt idx="13">
                  <c:v>-0.04</c:v>
                </c:pt>
                <c:pt idx="14">
                  <c:v>-0.06</c:v>
                </c:pt>
                <c:pt idx="15">
                  <c:v>-7.0000000000000007E-2</c:v>
                </c:pt>
                <c:pt idx="16">
                  <c:v>-0.01</c:v>
                </c:pt>
              </c:numCache>
            </c:numRef>
          </c:yVal>
          <c:smooth val="0"/>
          <c:extLst>
            <c:ext xmlns:c16="http://schemas.microsoft.com/office/drawing/2014/chart" uri="{C3380CC4-5D6E-409C-BE32-E72D297353CC}">
              <c16:uniqueId val="{00000002-FE7C-416C-BFC8-788623FAE56F}"/>
            </c:ext>
          </c:extLst>
        </c:ser>
        <c:ser>
          <c:idx val="3"/>
          <c:order val="3"/>
          <c:tx>
            <c:strRef>
              <c:f>HL13E1ﾃﾞｰﾀ!$C$55</c:f>
              <c:strCache>
                <c:ptCount val="1"/>
                <c:pt idx="0">
                  <c:v>NL053Cf34</c:v>
                </c:pt>
              </c:strCache>
            </c:strRef>
          </c:tx>
          <c:spPr>
            <a:ln>
              <a:solidFill>
                <a:srgbClr val="FF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HL13E1ﾃﾞｰﾀ!$IP$55:$JF$55</c:f>
              <c:numCache>
                <c:formatCode>0.00_ </c:formatCode>
                <c:ptCount val="17"/>
                <c:pt idx="0">
                  <c:v>0</c:v>
                </c:pt>
                <c:pt idx="1">
                  <c:v>0</c:v>
                </c:pt>
                <c:pt idx="2">
                  <c:v>-0.01</c:v>
                </c:pt>
                <c:pt idx="3">
                  <c:v>0</c:v>
                </c:pt>
                <c:pt idx="4">
                  <c:v>0</c:v>
                </c:pt>
                <c:pt idx="5">
                  <c:v>0</c:v>
                </c:pt>
                <c:pt idx="6">
                  <c:v>-0.01</c:v>
                </c:pt>
                <c:pt idx="7">
                  <c:v>0.01</c:v>
                </c:pt>
                <c:pt idx="8">
                  <c:v>-0.01</c:v>
                </c:pt>
                <c:pt idx="9">
                  <c:v>0.01</c:v>
                </c:pt>
                <c:pt idx="10">
                  <c:v>0</c:v>
                </c:pt>
                <c:pt idx="11">
                  <c:v>-0.01</c:v>
                </c:pt>
                <c:pt idx="12">
                  <c:v>-0.01</c:v>
                </c:pt>
                <c:pt idx="13">
                  <c:v>0</c:v>
                </c:pt>
                <c:pt idx="14">
                  <c:v>-0.01</c:v>
                </c:pt>
                <c:pt idx="15">
                  <c:v>-0.02</c:v>
                </c:pt>
                <c:pt idx="16">
                  <c:v>0</c:v>
                </c:pt>
              </c:numCache>
            </c:numRef>
          </c:yVal>
          <c:smooth val="0"/>
          <c:extLst>
            <c:ext xmlns:c16="http://schemas.microsoft.com/office/drawing/2014/chart" uri="{C3380CC4-5D6E-409C-BE32-E72D297353CC}">
              <c16:uniqueId val="{00000003-FE7C-416C-BFC8-788623FAE56F}"/>
            </c:ext>
          </c:extLst>
        </c:ser>
        <c:ser>
          <c:idx val="4"/>
          <c:order val="4"/>
          <c:tx>
            <c:strRef>
              <c:f>HL13E1ﾃﾞｰﾀ!$C$56</c:f>
              <c:strCache>
                <c:ptCount val="1"/>
                <c:pt idx="0">
                  <c:v>NL053Cf35</c:v>
                </c:pt>
              </c:strCache>
            </c:strRef>
          </c:tx>
          <c:spPr>
            <a:ln>
              <a:solidFill>
                <a:srgbClr val="FF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HL13E1ﾃﾞｰﾀ!$IP$56:$JF$56</c:f>
              <c:numCache>
                <c:formatCode>0.00_ </c:formatCode>
                <c:ptCount val="17"/>
                <c:pt idx="0">
                  <c:v>0</c:v>
                </c:pt>
                <c:pt idx="1">
                  <c:v>-0.01</c:v>
                </c:pt>
                <c:pt idx="2">
                  <c:v>-0.01</c:v>
                </c:pt>
                <c:pt idx="3">
                  <c:v>-0.02</c:v>
                </c:pt>
                <c:pt idx="4">
                  <c:v>-0.01</c:v>
                </c:pt>
                <c:pt idx="5">
                  <c:v>-0.02</c:v>
                </c:pt>
                <c:pt idx="6">
                  <c:v>-0.04</c:v>
                </c:pt>
                <c:pt idx="7">
                  <c:v>-0.03</c:v>
                </c:pt>
                <c:pt idx="8">
                  <c:v>-7.0000000000000007E-2</c:v>
                </c:pt>
                <c:pt idx="9">
                  <c:v>-0.08</c:v>
                </c:pt>
                <c:pt idx="10">
                  <c:v>-0.04</c:v>
                </c:pt>
                <c:pt idx="11">
                  <c:v>-7.0000000000000007E-2</c:v>
                </c:pt>
                <c:pt idx="12">
                  <c:v>-0.05</c:v>
                </c:pt>
                <c:pt idx="13">
                  <c:v>-0.05</c:v>
                </c:pt>
                <c:pt idx="14">
                  <c:v>-0.04</c:v>
                </c:pt>
                <c:pt idx="15">
                  <c:v>-0.04</c:v>
                </c:pt>
                <c:pt idx="16">
                  <c:v>-0.03</c:v>
                </c:pt>
              </c:numCache>
            </c:numRef>
          </c:yVal>
          <c:smooth val="0"/>
          <c:extLst>
            <c:ext xmlns:c16="http://schemas.microsoft.com/office/drawing/2014/chart" uri="{C3380CC4-5D6E-409C-BE32-E72D297353CC}">
              <c16:uniqueId val="{00000004-FE7C-416C-BFC8-788623FAE56F}"/>
            </c:ext>
          </c:extLst>
        </c:ser>
        <c:ser>
          <c:idx val="5"/>
          <c:order val="5"/>
          <c:tx>
            <c:strRef>
              <c:f>HL13E1ﾃﾞｰﾀ!$C$57</c:f>
              <c:strCache>
                <c:ptCount val="1"/>
                <c:pt idx="0">
                  <c:v>NL053Cf36</c:v>
                </c:pt>
              </c:strCache>
            </c:strRef>
          </c:tx>
          <c:spPr>
            <a:ln>
              <a:solidFill>
                <a:srgbClr val="FF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HL13E1ﾃﾞｰﾀ!$IP$57:$JF$57</c:f>
              <c:numCache>
                <c:formatCode>0.00_ </c:formatCode>
                <c:ptCount val="17"/>
                <c:pt idx="0">
                  <c:v>0</c:v>
                </c:pt>
                <c:pt idx="1">
                  <c:v>-0.02</c:v>
                </c:pt>
                <c:pt idx="2">
                  <c:v>-0.03</c:v>
                </c:pt>
                <c:pt idx="3">
                  <c:v>-0.01</c:v>
                </c:pt>
                <c:pt idx="4">
                  <c:v>-0.02</c:v>
                </c:pt>
                <c:pt idx="5">
                  <c:v>-0.01</c:v>
                </c:pt>
                <c:pt idx="6">
                  <c:v>-0.05</c:v>
                </c:pt>
                <c:pt idx="7">
                  <c:v>-0.02</c:v>
                </c:pt>
                <c:pt idx="8">
                  <c:v>-0.03</c:v>
                </c:pt>
                <c:pt idx="9">
                  <c:v>-0.02</c:v>
                </c:pt>
                <c:pt idx="10">
                  <c:v>-0.02</c:v>
                </c:pt>
                <c:pt idx="11">
                  <c:v>-0.03</c:v>
                </c:pt>
                <c:pt idx="12">
                  <c:v>-0.02</c:v>
                </c:pt>
                <c:pt idx="13">
                  <c:v>-0.02</c:v>
                </c:pt>
                <c:pt idx="14">
                  <c:v>-0.04</c:v>
                </c:pt>
                <c:pt idx="15">
                  <c:v>-0.03</c:v>
                </c:pt>
                <c:pt idx="16">
                  <c:v>-0.02</c:v>
                </c:pt>
              </c:numCache>
            </c:numRef>
          </c:yVal>
          <c:smooth val="0"/>
          <c:extLst>
            <c:ext xmlns:c16="http://schemas.microsoft.com/office/drawing/2014/chart" uri="{C3380CC4-5D6E-409C-BE32-E72D297353CC}">
              <c16:uniqueId val="{00000005-FE7C-416C-BFC8-788623FAE56F}"/>
            </c:ext>
          </c:extLst>
        </c:ser>
        <c:ser>
          <c:idx val="6"/>
          <c:order val="6"/>
          <c:tx>
            <c:strRef>
              <c:f>HL13E1ﾃﾞｰﾀ!$C$58</c:f>
              <c:strCache>
                <c:ptCount val="1"/>
                <c:pt idx="0">
                  <c:v>NL053Cf37</c:v>
                </c:pt>
              </c:strCache>
            </c:strRef>
          </c:tx>
          <c:spPr>
            <a:ln>
              <a:solidFill>
                <a:srgbClr val="FF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HL13E1ﾃﾞｰﾀ!$IP$58:$JF$58</c:f>
              <c:numCache>
                <c:formatCode>0.00_ </c:formatCode>
                <c:ptCount val="17"/>
                <c:pt idx="0">
                  <c:v>0</c:v>
                </c:pt>
                <c:pt idx="1">
                  <c:v>-0.02</c:v>
                </c:pt>
                <c:pt idx="2">
                  <c:v>-0.01</c:v>
                </c:pt>
                <c:pt idx="3">
                  <c:v>-0.02</c:v>
                </c:pt>
                <c:pt idx="4">
                  <c:v>-0.03</c:v>
                </c:pt>
                <c:pt idx="5">
                  <c:v>-0.02</c:v>
                </c:pt>
                <c:pt idx="6">
                  <c:v>-0.04</c:v>
                </c:pt>
                <c:pt idx="7">
                  <c:v>-0.05</c:v>
                </c:pt>
                <c:pt idx="8">
                  <c:v>-0.05</c:v>
                </c:pt>
                <c:pt idx="9">
                  <c:v>-7.0000000000000007E-2</c:v>
                </c:pt>
                <c:pt idx="10">
                  <c:v>-0.08</c:v>
                </c:pt>
                <c:pt idx="11">
                  <c:v>-0.08</c:v>
                </c:pt>
                <c:pt idx="12">
                  <c:v>-7.0000000000000007E-2</c:v>
                </c:pt>
                <c:pt idx="13">
                  <c:v>-0.05</c:v>
                </c:pt>
                <c:pt idx="14">
                  <c:v>-0.09</c:v>
                </c:pt>
                <c:pt idx="15">
                  <c:v>-0.06</c:v>
                </c:pt>
                <c:pt idx="16">
                  <c:v>-0.06</c:v>
                </c:pt>
              </c:numCache>
            </c:numRef>
          </c:yVal>
          <c:smooth val="0"/>
          <c:extLst>
            <c:ext xmlns:c16="http://schemas.microsoft.com/office/drawing/2014/chart" uri="{C3380CC4-5D6E-409C-BE32-E72D297353CC}">
              <c16:uniqueId val="{00000006-FE7C-416C-BFC8-788623FAE56F}"/>
            </c:ext>
          </c:extLst>
        </c:ser>
        <c:ser>
          <c:idx val="7"/>
          <c:order val="7"/>
          <c:tx>
            <c:strRef>
              <c:f>HL13E1ﾃﾞｰﾀ!$C$59</c:f>
              <c:strCache>
                <c:ptCount val="1"/>
                <c:pt idx="0">
                  <c:v>NL053Cf38</c:v>
                </c:pt>
              </c:strCache>
            </c:strRef>
          </c:tx>
          <c:spPr>
            <a:ln>
              <a:solidFill>
                <a:srgbClr val="FF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HL13E1ﾃﾞｰﾀ!$IP$59:$JF$59</c:f>
              <c:numCache>
                <c:formatCode>0.00_ </c:formatCode>
                <c:ptCount val="17"/>
                <c:pt idx="0">
                  <c:v>0</c:v>
                </c:pt>
                <c:pt idx="1">
                  <c:v>-0.02</c:v>
                </c:pt>
                <c:pt idx="2">
                  <c:v>-0.02</c:v>
                </c:pt>
                <c:pt idx="3">
                  <c:v>-0.01</c:v>
                </c:pt>
                <c:pt idx="4">
                  <c:v>-0.01</c:v>
                </c:pt>
                <c:pt idx="5">
                  <c:v>-0.02</c:v>
                </c:pt>
                <c:pt idx="6">
                  <c:v>-0.03</c:v>
                </c:pt>
                <c:pt idx="7">
                  <c:v>-0.05</c:v>
                </c:pt>
                <c:pt idx="8">
                  <c:v>-0.06</c:v>
                </c:pt>
                <c:pt idx="9">
                  <c:v>-0.08</c:v>
                </c:pt>
                <c:pt idx="10">
                  <c:v>-0.06</c:v>
                </c:pt>
                <c:pt idx="11">
                  <c:v>-7.0000000000000007E-2</c:v>
                </c:pt>
                <c:pt idx="12">
                  <c:v>-7.0000000000000007E-2</c:v>
                </c:pt>
                <c:pt idx="13">
                  <c:v>-0.05</c:v>
                </c:pt>
                <c:pt idx="14">
                  <c:v>-7.0000000000000007E-2</c:v>
                </c:pt>
                <c:pt idx="15">
                  <c:v>-0.06</c:v>
                </c:pt>
                <c:pt idx="16">
                  <c:v>-0.05</c:v>
                </c:pt>
              </c:numCache>
            </c:numRef>
          </c:yVal>
          <c:smooth val="0"/>
          <c:extLst>
            <c:ext xmlns:c16="http://schemas.microsoft.com/office/drawing/2014/chart" uri="{C3380CC4-5D6E-409C-BE32-E72D297353CC}">
              <c16:uniqueId val="{00000007-FE7C-416C-BFC8-788623FAE56F}"/>
            </c:ext>
          </c:extLst>
        </c:ser>
        <c:ser>
          <c:idx val="8"/>
          <c:order val="8"/>
          <c:tx>
            <c:strRef>
              <c:f>HL13E1ﾃﾞｰﾀ!$C$60</c:f>
              <c:strCache>
                <c:ptCount val="1"/>
                <c:pt idx="0">
                  <c:v>NL053Cf39</c:v>
                </c:pt>
              </c:strCache>
            </c:strRef>
          </c:tx>
          <c:spPr>
            <a:ln>
              <a:solidFill>
                <a:srgbClr val="FF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HL13E1ﾃﾞｰﾀ!$IP$60:$JF$60</c:f>
              <c:numCache>
                <c:formatCode>0.00_ </c:formatCode>
                <c:ptCount val="17"/>
                <c:pt idx="0">
                  <c:v>0</c:v>
                </c:pt>
                <c:pt idx="1">
                  <c:v>0.01</c:v>
                </c:pt>
                <c:pt idx="2">
                  <c:v>0.01</c:v>
                </c:pt>
                <c:pt idx="3">
                  <c:v>0</c:v>
                </c:pt>
                <c:pt idx="4">
                  <c:v>0</c:v>
                </c:pt>
                <c:pt idx="5">
                  <c:v>0.01</c:v>
                </c:pt>
                <c:pt idx="6">
                  <c:v>0.01</c:v>
                </c:pt>
                <c:pt idx="7">
                  <c:v>0</c:v>
                </c:pt>
                <c:pt idx="8">
                  <c:v>-0.01</c:v>
                </c:pt>
                <c:pt idx="9">
                  <c:v>-0.02</c:v>
                </c:pt>
                <c:pt idx="10">
                  <c:v>-0.02</c:v>
                </c:pt>
                <c:pt idx="11">
                  <c:v>0.01</c:v>
                </c:pt>
                <c:pt idx="12">
                  <c:v>-0.01</c:v>
                </c:pt>
                <c:pt idx="13">
                  <c:v>0</c:v>
                </c:pt>
                <c:pt idx="14">
                  <c:v>0.02</c:v>
                </c:pt>
                <c:pt idx="15">
                  <c:v>0</c:v>
                </c:pt>
                <c:pt idx="16">
                  <c:v>0.04</c:v>
                </c:pt>
              </c:numCache>
            </c:numRef>
          </c:yVal>
          <c:smooth val="0"/>
          <c:extLst>
            <c:ext xmlns:c16="http://schemas.microsoft.com/office/drawing/2014/chart" uri="{C3380CC4-5D6E-409C-BE32-E72D297353CC}">
              <c16:uniqueId val="{00000008-FE7C-416C-BFC8-788623FAE56F}"/>
            </c:ext>
          </c:extLst>
        </c:ser>
        <c:ser>
          <c:idx val="9"/>
          <c:order val="9"/>
          <c:tx>
            <c:strRef>
              <c:f>HL13E1ﾃﾞｰﾀ!$C$61</c:f>
              <c:strCache>
                <c:ptCount val="1"/>
                <c:pt idx="0">
                  <c:v>NL053Cf40</c:v>
                </c:pt>
              </c:strCache>
            </c:strRef>
          </c:tx>
          <c:spPr>
            <a:ln>
              <a:solidFill>
                <a:srgbClr val="FF00FF"/>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HL13E1ﾃﾞｰﾀ!$IP$61:$JF$61</c:f>
              <c:numCache>
                <c:formatCode>0.00_ </c:formatCode>
                <c:ptCount val="17"/>
                <c:pt idx="0">
                  <c:v>0</c:v>
                </c:pt>
                <c:pt idx="1">
                  <c:v>0.02</c:v>
                </c:pt>
                <c:pt idx="2">
                  <c:v>0</c:v>
                </c:pt>
                <c:pt idx="3">
                  <c:v>0</c:v>
                </c:pt>
                <c:pt idx="4">
                  <c:v>0.01</c:v>
                </c:pt>
                <c:pt idx="5">
                  <c:v>-0.02</c:v>
                </c:pt>
                <c:pt idx="6">
                  <c:v>-0.02</c:v>
                </c:pt>
                <c:pt idx="7">
                  <c:v>0.01</c:v>
                </c:pt>
                <c:pt idx="8">
                  <c:v>-0.01</c:v>
                </c:pt>
                <c:pt idx="9">
                  <c:v>-0.03</c:v>
                </c:pt>
                <c:pt idx="10">
                  <c:v>-0.03</c:v>
                </c:pt>
                <c:pt idx="11">
                  <c:v>-0.04</c:v>
                </c:pt>
                <c:pt idx="12">
                  <c:v>-0.03</c:v>
                </c:pt>
                <c:pt idx="13">
                  <c:v>-0.05</c:v>
                </c:pt>
                <c:pt idx="14">
                  <c:v>-0.06</c:v>
                </c:pt>
                <c:pt idx="15">
                  <c:v>-0.04</c:v>
                </c:pt>
                <c:pt idx="16">
                  <c:v>-0.03</c:v>
                </c:pt>
              </c:numCache>
            </c:numRef>
          </c:yVal>
          <c:smooth val="0"/>
          <c:extLst>
            <c:ext xmlns:c16="http://schemas.microsoft.com/office/drawing/2014/chart" uri="{C3380CC4-5D6E-409C-BE32-E72D297353CC}">
              <c16:uniqueId val="{00000009-FE7C-416C-BFC8-788623FAE56F}"/>
            </c:ext>
          </c:extLst>
        </c:ser>
        <c:dLbls>
          <c:showLegendKey val="0"/>
          <c:showVal val="0"/>
          <c:showCatName val="0"/>
          <c:showSerName val="0"/>
          <c:showPercent val="0"/>
          <c:showBubbleSize val="0"/>
        </c:dLbls>
        <c:axId val="275713408"/>
        <c:axId val="275719680"/>
      </c:scatterChart>
      <c:valAx>
        <c:axId val="275713408"/>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5719680"/>
        <c:crosses val="autoZero"/>
        <c:crossBetween val="midCat"/>
        <c:majorUnit val="2"/>
      </c:valAx>
      <c:valAx>
        <c:axId val="275719680"/>
        <c:scaling>
          <c:orientation val="minMax"/>
          <c:max val="0.5"/>
          <c:min val="-0.5"/>
        </c:scaling>
        <c:delete val="0"/>
        <c:axPos val="l"/>
        <c:majorGridlines/>
        <c:title>
          <c:tx>
            <c:rich>
              <a:bodyPr rot="-5400000" vert="horz"/>
              <a:lstStyle/>
              <a:p>
                <a:pPr>
                  <a:defRPr lang="ja-JP"/>
                </a:pPr>
                <a:r>
                  <a:rPr lang="el-GR" altLang="en-US"/>
                  <a:t>Δ</a:t>
                </a:r>
                <a:r>
                  <a:rPr lang="en-US" altLang="en-US"/>
                  <a:t>If[%]</a:t>
                </a:r>
              </a:p>
            </c:rich>
          </c:tx>
          <c:overlay val="0"/>
        </c:title>
        <c:numFmt formatCode="0.00_ " sourceLinked="1"/>
        <c:majorTickMark val="out"/>
        <c:minorTickMark val="none"/>
        <c:tickLblPos val="nextTo"/>
        <c:txPr>
          <a:bodyPr/>
          <a:lstStyle/>
          <a:p>
            <a:pPr>
              <a:defRPr lang="ja-JP" sz="800"/>
            </a:pPr>
            <a:endParaRPr lang="ja-JP"/>
          </a:p>
        </c:txPr>
        <c:crossAx val="275713408"/>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HL13E1ﾃﾞｰﾀ!$C$52</c:f>
              <c:strCache>
                <c:ptCount val="1"/>
                <c:pt idx="0">
                  <c:v>NL053Cf31</c:v>
                </c:pt>
              </c:strCache>
            </c:strRef>
          </c:tx>
          <c:spPr>
            <a:ln>
              <a:solidFill>
                <a:srgbClr val="FF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HL13E1ﾃﾞｰﾀ!$JI$52:$JY$52</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0-5427-4353-A658-CBD6F5DD2523}"/>
            </c:ext>
          </c:extLst>
        </c:ser>
        <c:ser>
          <c:idx val="1"/>
          <c:order val="1"/>
          <c:tx>
            <c:strRef>
              <c:f>HL13E1ﾃﾞｰﾀ!$C$53</c:f>
              <c:strCache>
                <c:ptCount val="1"/>
                <c:pt idx="0">
                  <c:v>NL053Cf32</c:v>
                </c:pt>
              </c:strCache>
            </c:strRef>
          </c:tx>
          <c:spPr>
            <a:ln>
              <a:solidFill>
                <a:srgbClr val="FF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HL13E1ﾃﾞｰﾀ!$JI$53:$JY$53</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1-5427-4353-A658-CBD6F5DD2523}"/>
            </c:ext>
          </c:extLst>
        </c:ser>
        <c:ser>
          <c:idx val="2"/>
          <c:order val="2"/>
          <c:tx>
            <c:strRef>
              <c:f>HL13E1ﾃﾞｰﾀ!$C$54</c:f>
              <c:strCache>
                <c:ptCount val="1"/>
                <c:pt idx="0">
                  <c:v>NL053Cf33</c:v>
                </c:pt>
              </c:strCache>
            </c:strRef>
          </c:tx>
          <c:spPr>
            <a:ln>
              <a:solidFill>
                <a:srgbClr val="FF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HL13E1ﾃﾞｰﾀ!$JI$54:$JY$54</c:f>
              <c:numCache>
                <c:formatCode>0.00_ </c:formatCode>
                <c:ptCount val="17"/>
                <c:pt idx="0">
                  <c:v>1.27</c:v>
                </c:pt>
                <c:pt idx="1">
                  <c:v>1.27</c:v>
                </c:pt>
                <c:pt idx="2">
                  <c:v>1.27</c:v>
                </c:pt>
                <c:pt idx="3">
                  <c:v>1.27</c:v>
                </c:pt>
                <c:pt idx="4">
                  <c:v>1.27</c:v>
                </c:pt>
                <c:pt idx="5">
                  <c:v>1.27</c:v>
                </c:pt>
                <c:pt idx="6">
                  <c:v>1.27</c:v>
                </c:pt>
                <c:pt idx="7">
                  <c:v>1.27</c:v>
                </c:pt>
                <c:pt idx="8">
                  <c:v>1.27</c:v>
                </c:pt>
                <c:pt idx="9">
                  <c:v>1.27</c:v>
                </c:pt>
                <c:pt idx="10">
                  <c:v>1.27</c:v>
                </c:pt>
                <c:pt idx="11">
                  <c:v>1.27</c:v>
                </c:pt>
                <c:pt idx="12">
                  <c:v>1.27</c:v>
                </c:pt>
                <c:pt idx="13">
                  <c:v>1.27</c:v>
                </c:pt>
                <c:pt idx="14">
                  <c:v>1.27</c:v>
                </c:pt>
                <c:pt idx="15">
                  <c:v>1.27</c:v>
                </c:pt>
                <c:pt idx="16">
                  <c:v>1.27</c:v>
                </c:pt>
              </c:numCache>
            </c:numRef>
          </c:yVal>
          <c:smooth val="0"/>
          <c:extLst>
            <c:ext xmlns:c16="http://schemas.microsoft.com/office/drawing/2014/chart" uri="{C3380CC4-5D6E-409C-BE32-E72D297353CC}">
              <c16:uniqueId val="{00000002-5427-4353-A658-CBD6F5DD2523}"/>
            </c:ext>
          </c:extLst>
        </c:ser>
        <c:ser>
          <c:idx val="3"/>
          <c:order val="3"/>
          <c:tx>
            <c:strRef>
              <c:f>HL13E1ﾃﾞｰﾀ!$C$55</c:f>
              <c:strCache>
                <c:ptCount val="1"/>
                <c:pt idx="0">
                  <c:v>NL053Cf34</c:v>
                </c:pt>
              </c:strCache>
            </c:strRef>
          </c:tx>
          <c:spPr>
            <a:ln>
              <a:solidFill>
                <a:srgbClr val="FF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HL13E1ﾃﾞｰﾀ!$JI$55:$JY$55</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3-5427-4353-A658-CBD6F5DD2523}"/>
            </c:ext>
          </c:extLst>
        </c:ser>
        <c:ser>
          <c:idx val="4"/>
          <c:order val="4"/>
          <c:tx>
            <c:strRef>
              <c:f>HL13E1ﾃﾞｰﾀ!$C$56</c:f>
              <c:strCache>
                <c:ptCount val="1"/>
                <c:pt idx="0">
                  <c:v>NL053Cf35</c:v>
                </c:pt>
              </c:strCache>
            </c:strRef>
          </c:tx>
          <c:spPr>
            <a:ln>
              <a:solidFill>
                <a:srgbClr val="FF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HL13E1ﾃﾞｰﾀ!$JI$56:$JY$56</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4-5427-4353-A658-CBD6F5DD2523}"/>
            </c:ext>
          </c:extLst>
        </c:ser>
        <c:ser>
          <c:idx val="5"/>
          <c:order val="5"/>
          <c:tx>
            <c:strRef>
              <c:f>HL13E1ﾃﾞｰﾀ!$C$57</c:f>
              <c:strCache>
                <c:ptCount val="1"/>
                <c:pt idx="0">
                  <c:v>NL053Cf36</c:v>
                </c:pt>
              </c:strCache>
            </c:strRef>
          </c:tx>
          <c:spPr>
            <a:ln>
              <a:solidFill>
                <a:srgbClr val="FF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HL13E1ﾃﾞｰﾀ!$JI$57:$JY$57</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5-5427-4353-A658-CBD6F5DD2523}"/>
            </c:ext>
          </c:extLst>
        </c:ser>
        <c:ser>
          <c:idx val="6"/>
          <c:order val="6"/>
          <c:tx>
            <c:strRef>
              <c:f>HL13E1ﾃﾞｰﾀ!$C$58</c:f>
              <c:strCache>
                <c:ptCount val="1"/>
                <c:pt idx="0">
                  <c:v>NL053Cf37</c:v>
                </c:pt>
              </c:strCache>
            </c:strRef>
          </c:tx>
          <c:spPr>
            <a:ln>
              <a:solidFill>
                <a:srgbClr val="FF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HL13E1ﾃﾞｰﾀ!$JI$58:$JY$58</c:f>
              <c:numCache>
                <c:formatCode>0.00_ </c:formatCode>
                <c:ptCount val="17"/>
                <c:pt idx="0">
                  <c:v>1.27</c:v>
                </c:pt>
                <c:pt idx="1">
                  <c:v>1.27</c:v>
                </c:pt>
                <c:pt idx="2">
                  <c:v>1.27</c:v>
                </c:pt>
                <c:pt idx="3">
                  <c:v>1.27</c:v>
                </c:pt>
                <c:pt idx="4">
                  <c:v>1.27</c:v>
                </c:pt>
                <c:pt idx="5">
                  <c:v>1.27</c:v>
                </c:pt>
                <c:pt idx="6">
                  <c:v>1.27</c:v>
                </c:pt>
                <c:pt idx="7">
                  <c:v>1.27</c:v>
                </c:pt>
                <c:pt idx="8">
                  <c:v>1.27</c:v>
                </c:pt>
                <c:pt idx="9">
                  <c:v>1.27</c:v>
                </c:pt>
                <c:pt idx="10">
                  <c:v>1.27</c:v>
                </c:pt>
                <c:pt idx="11">
                  <c:v>1.27</c:v>
                </c:pt>
                <c:pt idx="12">
                  <c:v>1.27</c:v>
                </c:pt>
                <c:pt idx="13">
                  <c:v>1.27</c:v>
                </c:pt>
                <c:pt idx="14">
                  <c:v>1.27</c:v>
                </c:pt>
                <c:pt idx="15">
                  <c:v>1.27</c:v>
                </c:pt>
                <c:pt idx="16">
                  <c:v>1.27</c:v>
                </c:pt>
              </c:numCache>
            </c:numRef>
          </c:yVal>
          <c:smooth val="0"/>
          <c:extLst>
            <c:ext xmlns:c16="http://schemas.microsoft.com/office/drawing/2014/chart" uri="{C3380CC4-5D6E-409C-BE32-E72D297353CC}">
              <c16:uniqueId val="{00000006-5427-4353-A658-CBD6F5DD2523}"/>
            </c:ext>
          </c:extLst>
        </c:ser>
        <c:ser>
          <c:idx val="7"/>
          <c:order val="7"/>
          <c:tx>
            <c:strRef>
              <c:f>HL13E1ﾃﾞｰﾀ!$C$59</c:f>
              <c:strCache>
                <c:ptCount val="1"/>
                <c:pt idx="0">
                  <c:v>NL053Cf38</c:v>
                </c:pt>
              </c:strCache>
            </c:strRef>
          </c:tx>
          <c:spPr>
            <a:ln>
              <a:solidFill>
                <a:srgbClr val="FF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HL13E1ﾃﾞｰﾀ!$JI$59:$JY$59</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7-5427-4353-A658-CBD6F5DD2523}"/>
            </c:ext>
          </c:extLst>
        </c:ser>
        <c:ser>
          <c:idx val="8"/>
          <c:order val="8"/>
          <c:tx>
            <c:strRef>
              <c:f>HL13E1ﾃﾞｰﾀ!$C$60</c:f>
              <c:strCache>
                <c:ptCount val="1"/>
                <c:pt idx="0">
                  <c:v>NL053Cf39</c:v>
                </c:pt>
              </c:strCache>
            </c:strRef>
          </c:tx>
          <c:spPr>
            <a:ln>
              <a:solidFill>
                <a:srgbClr val="FF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HL13E1ﾃﾞｰﾀ!$JI$60:$JY$60</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8-5427-4353-A658-CBD6F5DD2523}"/>
            </c:ext>
          </c:extLst>
        </c:ser>
        <c:ser>
          <c:idx val="9"/>
          <c:order val="9"/>
          <c:tx>
            <c:strRef>
              <c:f>HL13E1ﾃﾞｰﾀ!$C$61</c:f>
              <c:strCache>
                <c:ptCount val="1"/>
                <c:pt idx="0">
                  <c:v>NL053Cf40</c:v>
                </c:pt>
              </c:strCache>
            </c:strRef>
          </c:tx>
          <c:spPr>
            <a:ln>
              <a:solidFill>
                <a:srgbClr val="FF00FF"/>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HL13E1ﾃﾞｰﾀ!$JI$61:$JY$61</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9-5427-4353-A658-CBD6F5DD2523}"/>
            </c:ext>
          </c:extLst>
        </c:ser>
        <c:dLbls>
          <c:showLegendKey val="0"/>
          <c:showVal val="0"/>
          <c:showCatName val="0"/>
          <c:showSerName val="0"/>
          <c:showPercent val="0"/>
          <c:showBubbleSize val="0"/>
        </c:dLbls>
        <c:axId val="276054784"/>
        <c:axId val="276056704"/>
      </c:scatterChart>
      <c:valAx>
        <c:axId val="276054784"/>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6056704"/>
        <c:crosses val="autoZero"/>
        <c:crossBetween val="midCat"/>
        <c:majorUnit val="2"/>
      </c:valAx>
      <c:valAx>
        <c:axId val="276056704"/>
        <c:scaling>
          <c:orientation val="minMax"/>
          <c:max val="3"/>
          <c:min val="0"/>
        </c:scaling>
        <c:delete val="0"/>
        <c:axPos val="l"/>
        <c:majorGridlines/>
        <c:title>
          <c:tx>
            <c:rich>
              <a:bodyPr rot="-5400000" vert="horz"/>
              <a:lstStyle/>
              <a:p>
                <a:pPr>
                  <a:defRPr lang="ja-JP"/>
                </a:pPr>
                <a:r>
                  <a:rPr lang="en-US" altLang="en-US"/>
                  <a:t>Vf[V]</a:t>
                </a:r>
              </a:p>
            </c:rich>
          </c:tx>
          <c:overlay val="0"/>
        </c:title>
        <c:numFmt formatCode="0.00_ " sourceLinked="1"/>
        <c:majorTickMark val="out"/>
        <c:minorTickMark val="none"/>
        <c:tickLblPos val="nextTo"/>
        <c:txPr>
          <a:bodyPr/>
          <a:lstStyle/>
          <a:p>
            <a:pPr>
              <a:defRPr lang="ja-JP" sz="800"/>
            </a:pPr>
            <a:endParaRPr lang="ja-JP"/>
          </a:p>
        </c:txPr>
        <c:crossAx val="276054784"/>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HL13E1ﾃﾞｰﾀ!$C$62</c:f>
              <c:strCache>
                <c:ptCount val="1"/>
                <c:pt idx="0">
                  <c:v>NL053Dh41</c:v>
                </c:pt>
              </c:strCache>
            </c:strRef>
          </c:tx>
          <c:spPr>
            <a:ln>
              <a:solidFill>
                <a:srgbClr val="FFC8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HL13E1ﾃﾞｰﾀ!$GS$62:$HP$62</c:f>
              <c:numCache>
                <c:formatCode>0.00_ </c:formatCode>
                <c:ptCount val="24"/>
                <c:pt idx="0">
                  <c:v>0</c:v>
                </c:pt>
                <c:pt idx="1">
                  <c:v>-0.14000000000000001</c:v>
                </c:pt>
                <c:pt idx="2">
                  <c:v>-0.36</c:v>
                </c:pt>
                <c:pt idx="3">
                  <c:v>-2.1800000000000002</c:v>
                </c:pt>
                <c:pt idx="4">
                  <c:v>-2.78</c:v>
                </c:pt>
                <c:pt idx="5">
                  <c:v>-3.2</c:v>
                </c:pt>
                <c:pt idx="6">
                  <c:v>-3.26</c:v>
                </c:pt>
                <c:pt idx="7">
                  <c:v>-2.92</c:v>
                </c:pt>
                <c:pt idx="8">
                  <c:v>-3</c:v>
                </c:pt>
                <c:pt idx="9">
                  <c:v>-3.08</c:v>
                </c:pt>
                <c:pt idx="10">
                  <c:v>-2.9</c:v>
                </c:pt>
                <c:pt idx="11">
                  <c:v>-2.78</c:v>
                </c:pt>
                <c:pt idx="12">
                  <c:v>-2.56</c:v>
                </c:pt>
                <c:pt idx="13">
                  <c:v>-2.9</c:v>
                </c:pt>
                <c:pt idx="14">
                  <c:v>-2.64</c:v>
                </c:pt>
                <c:pt idx="15">
                  <c:v>-2.52</c:v>
                </c:pt>
                <c:pt idx="16">
                  <c:v>-2.38</c:v>
                </c:pt>
                <c:pt idx="17">
                  <c:v>-2.5</c:v>
                </c:pt>
                <c:pt idx="18">
                  <c:v>-2.74</c:v>
                </c:pt>
                <c:pt idx="19">
                  <c:v>-2.34</c:v>
                </c:pt>
                <c:pt idx="20">
                  <c:v>-2.48</c:v>
                </c:pt>
                <c:pt idx="21">
                  <c:v>-2.42</c:v>
                </c:pt>
                <c:pt idx="22">
                  <c:v>-2.5</c:v>
                </c:pt>
                <c:pt idx="23">
                  <c:v>-2.66</c:v>
                </c:pt>
              </c:numCache>
            </c:numRef>
          </c:yVal>
          <c:smooth val="0"/>
          <c:extLst>
            <c:ext xmlns:c16="http://schemas.microsoft.com/office/drawing/2014/chart" uri="{C3380CC4-5D6E-409C-BE32-E72D297353CC}">
              <c16:uniqueId val="{00000000-8186-4E6A-9832-F71B83A647ED}"/>
            </c:ext>
          </c:extLst>
        </c:ser>
        <c:ser>
          <c:idx val="1"/>
          <c:order val="1"/>
          <c:tx>
            <c:strRef>
              <c:f>HL13E1ﾃﾞｰﾀ!$C$63</c:f>
              <c:strCache>
                <c:ptCount val="1"/>
                <c:pt idx="0">
                  <c:v>NL053Dh42</c:v>
                </c:pt>
              </c:strCache>
            </c:strRef>
          </c:tx>
          <c:spPr>
            <a:ln>
              <a:solidFill>
                <a:srgbClr val="FFC8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HL13E1ﾃﾞｰﾀ!$GS$63:$HP$63</c:f>
              <c:numCache>
                <c:formatCode>0.00_ </c:formatCode>
                <c:ptCount val="24"/>
                <c:pt idx="0">
                  <c:v>0</c:v>
                </c:pt>
                <c:pt idx="1">
                  <c:v>-0.06</c:v>
                </c:pt>
                <c:pt idx="2">
                  <c:v>-0.71</c:v>
                </c:pt>
                <c:pt idx="3">
                  <c:v>-3.02</c:v>
                </c:pt>
                <c:pt idx="4">
                  <c:v>-4.16</c:v>
                </c:pt>
                <c:pt idx="5">
                  <c:v>-4.6900000000000004</c:v>
                </c:pt>
                <c:pt idx="6">
                  <c:v>-4.87</c:v>
                </c:pt>
                <c:pt idx="7">
                  <c:v>-4.72</c:v>
                </c:pt>
                <c:pt idx="8">
                  <c:v>-4.6500000000000004</c:v>
                </c:pt>
                <c:pt idx="9">
                  <c:v>-4.6500000000000004</c:v>
                </c:pt>
                <c:pt idx="10">
                  <c:v>-4.5</c:v>
                </c:pt>
                <c:pt idx="11">
                  <c:v>-4.6500000000000004</c:v>
                </c:pt>
                <c:pt idx="12">
                  <c:v>-4.8</c:v>
                </c:pt>
                <c:pt idx="13">
                  <c:v>-4.54</c:v>
                </c:pt>
                <c:pt idx="14">
                  <c:v>-4.18</c:v>
                </c:pt>
                <c:pt idx="15">
                  <c:v>-4.37</c:v>
                </c:pt>
                <c:pt idx="16">
                  <c:v>-4.22</c:v>
                </c:pt>
                <c:pt idx="17">
                  <c:v>-4.16</c:v>
                </c:pt>
                <c:pt idx="18">
                  <c:v>-4.3499999999999996</c:v>
                </c:pt>
                <c:pt idx="19">
                  <c:v>-4.12</c:v>
                </c:pt>
                <c:pt idx="20">
                  <c:v>-4.1399999999999997</c:v>
                </c:pt>
                <c:pt idx="21">
                  <c:v>-4.37</c:v>
                </c:pt>
                <c:pt idx="22">
                  <c:v>-3.97</c:v>
                </c:pt>
                <c:pt idx="23">
                  <c:v>-4.05</c:v>
                </c:pt>
              </c:numCache>
            </c:numRef>
          </c:yVal>
          <c:smooth val="0"/>
          <c:extLst>
            <c:ext xmlns:c16="http://schemas.microsoft.com/office/drawing/2014/chart" uri="{C3380CC4-5D6E-409C-BE32-E72D297353CC}">
              <c16:uniqueId val="{00000001-8186-4E6A-9832-F71B83A647ED}"/>
            </c:ext>
          </c:extLst>
        </c:ser>
        <c:ser>
          <c:idx val="2"/>
          <c:order val="2"/>
          <c:tx>
            <c:strRef>
              <c:f>HL13E1ﾃﾞｰﾀ!$C$64</c:f>
              <c:strCache>
                <c:ptCount val="1"/>
                <c:pt idx="0">
                  <c:v>NL053Dh43</c:v>
                </c:pt>
              </c:strCache>
            </c:strRef>
          </c:tx>
          <c:spPr>
            <a:ln>
              <a:solidFill>
                <a:srgbClr val="FFC8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HL13E1ﾃﾞｰﾀ!$GS$64:$HP$64</c:f>
              <c:numCache>
                <c:formatCode>0.00_ </c:formatCode>
                <c:ptCount val="24"/>
                <c:pt idx="0">
                  <c:v>0</c:v>
                </c:pt>
                <c:pt idx="1">
                  <c:v>-0.13</c:v>
                </c:pt>
                <c:pt idx="2">
                  <c:v>-0.6</c:v>
                </c:pt>
                <c:pt idx="3">
                  <c:v>-3.57</c:v>
                </c:pt>
                <c:pt idx="4">
                  <c:v>-5.29</c:v>
                </c:pt>
                <c:pt idx="5">
                  <c:v>-6.76</c:v>
                </c:pt>
                <c:pt idx="6">
                  <c:v>-6.78</c:v>
                </c:pt>
                <c:pt idx="7">
                  <c:v>-7</c:v>
                </c:pt>
                <c:pt idx="8">
                  <c:v>-6.78</c:v>
                </c:pt>
                <c:pt idx="9">
                  <c:v>-6.89</c:v>
                </c:pt>
                <c:pt idx="10">
                  <c:v>-7.06</c:v>
                </c:pt>
                <c:pt idx="11">
                  <c:v>-7.02</c:v>
                </c:pt>
                <c:pt idx="12">
                  <c:v>-6.61</c:v>
                </c:pt>
                <c:pt idx="13">
                  <c:v>-7.1</c:v>
                </c:pt>
                <c:pt idx="14">
                  <c:v>-6.83</c:v>
                </c:pt>
                <c:pt idx="15">
                  <c:v>-7.15</c:v>
                </c:pt>
                <c:pt idx="16">
                  <c:v>-6.87</c:v>
                </c:pt>
                <c:pt idx="17">
                  <c:v>-7.13</c:v>
                </c:pt>
                <c:pt idx="18">
                  <c:v>-7.28</c:v>
                </c:pt>
                <c:pt idx="19">
                  <c:v>-6.96</c:v>
                </c:pt>
                <c:pt idx="20">
                  <c:v>-7.08</c:v>
                </c:pt>
                <c:pt idx="21">
                  <c:v>-7.02</c:v>
                </c:pt>
                <c:pt idx="22">
                  <c:v>-7.15</c:v>
                </c:pt>
                <c:pt idx="23">
                  <c:v>-7.13</c:v>
                </c:pt>
              </c:numCache>
            </c:numRef>
          </c:yVal>
          <c:smooth val="0"/>
          <c:extLst>
            <c:ext xmlns:c16="http://schemas.microsoft.com/office/drawing/2014/chart" uri="{C3380CC4-5D6E-409C-BE32-E72D297353CC}">
              <c16:uniqueId val="{00000002-8186-4E6A-9832-F71B83A647ED}"/>
            </c:ext>
          </c:extLst>
        </c:ser>
        <c:ser>
          <c:idx val="3"/>
          <c:order val="3"/>
          <c:tx>
            <c:strRef>
              <c:f>HL13E1ﾃﾞｰﾀ!$C$65</c:f>
              <c:strCache>
                <c:ptCount val="1"/>
                <c:pt idx="0">
                  <c:v>NL053Dh44</c:v>
                </c:pt>
              </c:strCache>
            </c:strRef>
          </c:tx>
          <c:spPr>
            <a:ln>
              <a:solidFill>
                <a:srgbClr val="FFC8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HL13E1ﾃﾞｰﾀ!$GS$65:$HP$65</c:f>
              <c:numCache>
                <c:formatCode>0.00_ </c:formatCode>
                <c:ptCount val="24"/>
                <c:pt idx="0">
                  <c:v>0</c:v>
                </c:pt>
                <c:pt idx="1">
                  <c:v>-0.22</c:v>
                </c:pt>
                <c:pt idx="2">
                  <c:v>-0.96</c:v>
                </c:pt>
                <c:pt idx="3">
                  <c:v>-4.42</c:v>
                </c:pt>
                <c:pt idx="4">
                  <c:v>-6.74</c:v>
                </c:pt>
                <c:pt idx="5">
                  <c:v>-8.02</c:v>
                </c:pt>
                <c:pt idx="6">
                  <c:v>-8</c:v>
                </c:pt>
                <c:pt idx="7">
                  <c:v>-8.06</c:v>
                </c:pt>
                <c:pt idx="8">
                  <c:v>-7.96</c:v>
                </c:pt>
                <c:pt idx="9">
                  <c:v>-7.96</c:v>
                </c:pt>
                <c:pt idx="10">
                  <c:v>-7.68</c:v>
                </c:pt>
                <c:pt idx="11">
                  <c:v>-7.84</c:v>
                </c:pt>
                <c:pt idx="12">
                  <c:v>-7.9</c:v>
                </c:pt>
                <c:pt idx="13">
                  <c:v>-7.76</c:v>
                </c:pt>
                <c:pt idx="14">
                  <c:v>-7.5</c:v>
                </c:pt>
                <c:pt idx="15">
                  <c:v>-7.4</c:v>
                </c:pt>
                <c:pt idx="16">
                  <c:v>-7.6</c:v>
                </c:pt>
                <c:pt idx="17">
                  <c:v>-7.56</c:v>
                </c:pt>
                <c:pt idx="18">
                  <c:v>-7.5</c:v>
                </c:pt>
                <c:pt idx="19">
                  <c:v>-7.32</c:v>
                </c:pt>
                <c:pt idx="20">
                  <c:v>-7.48</c:v>
                </c:pt>
                <c:pt idx="21">
                  <c:v>-7.24</c:v>
                </c:pt>
                <c:pt idx="22">
                  <c:v>-7.38</c:v>
                </c:pt>
                <c:pt idx="23">
                  <c:v>-7.52</c:v>
                </c:pt>
              </c:numCache>
            </c:numRef>
          </c:yVal>
          <c:smooth val="0"/>
          <c:extLst>
            <c:ext xmlns:c16="http://schemas.microsoft.com/office/drawing/2014/chart" uri="{C3380CC4-5D6E-409C-BE32-E72D297353CC}">
              <c16:uniqueId val="{00000003-8186-4E6A-9832-F71B83A647ED}"/>
            </c:ext>
          </c:extLst>
        </c:ser>
        <c:ser>
          <c:idx val="4"/>
          <c:order val="4"/>
          <c:tx>
            <c:strRef>
              <c:f>HL13E1ﾃﾞｰﾀ!$C$66</c:f>
              <c:strCache>
                <c:ptCount val="1"/>
                <c:pt idx="0">
                  <c:v>NL053Dh45</c:v>
                </c:pt>
              </c:strCache>
            </c:strRef>
          </c:tx>
          <c:spPr>
            <a:ln>
              <a:solidFill>
                <a:srgbClr val="FFC8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HL13E1ﾃﾞｰﾀ!$GS$66:$HP$66</c:f>
              <c:numCache>
                <c:formatCode>0.00_ </c:formatCode>
                <c:ptCount val="24"/>
                <c:pt idx="0">
                  <c:v>0</c:v>
                </c:pt>
                <c:pt idx="1">
                  <c:v>-0.32</c:v>
                </c:pt>
                <c:pt idx="2">
                  <c:v>-0.98</c:v>
                </c:pt>
                <c:pt idx="3">
                  <c:v>-4.57</c:v>
                </c:pt>
                <c:pt idx="4">
                  <c:v>-6.68</c:v>
                </c:pt>
                <c:pt idx="5">
                  <c:v>-8.9</c:v>
                </c:pt>
                <c:pt idx="6">
                  <c:v>-9.2200000000000006</c:v>
                </c:pt>
                <c:pt idx="7">
                  <c:v>-9.32</c:v>
                </c:pt>
                <c:pt idx="8">
                  <c:v>-9.36</c:v>
                </c:pt>
                <c:pt idx="9">
                  <c:v>-9.5299999999999994</c:v>
                </c:pt>
                <c:pt idx="10">
                  <c:v>-9.44</c:v>
                </c:pt>
                <c:pt idx="11">
                  <c:v>-9.7100000000000009</c:v>
                </c:pt>
                <c:pt idx="12">
                  <c:v>-9.36</c:v>
                </c:pt>
                <c:pt idx="13">
                  <c:v>-9.83</c:v>
                </c:pt>
                <c:pt idx="14">
                  <c:v>-9.83</c:v>
                </c:pt>
                <c:pt idx="15">
                  <c:v>-9.5500000000000007</c:v>
                </c:pt>
                <c:pt idx="16">
                  <c:v>-9.89</c:v>
                </c:pt>
                <c:pt idx="17">
                  <c:v>-9.83</c:v>
                </c:pt>
                <c:pt idx="18">
                  <c:v>-9.85</c:v>
                </c:pt>
                <c:pt idx="19">
                  <c:v>-9.73</c:v>
                </c:pt>
                <c:pt idx="20">
                  <c:v>-9.61</c:v>
                </c:pt>
                <c:pt idx="21">
                  <c:v>-9.7899999999999991</c:v>
                </c:pt>
                <c:pt idx="22">
                  <c:v>-9.7100000000000009</c:v>
                </c:pt>
                <c:pt idx="23">
                  <c:v>-9.93</c:v>
                </c:pt>
              </c:numCache>
            </c:numRef>
          </c:yVal>
          <c:smooth val="0"/>
          <c:extLst>
            <c:ext xmlns:c16="http://schemas.microsoft.com/office/drawing/2014/chart" uri="{C3380CC4-5D6E-409C-BE32-E72D297353CC}">
              <c16:uniqueId val="{00000004-8186-4E6A-9832-F71B83A647ED}"/>
            </c:ext>
          </c:extLst>
        </c:ser>
        <c:ser>
          <c:idx val="5"/>
          <c:order val="5"/>
          <c:tx>
            <c:strRef>
              <c:f>HL13E1ﾃﾞｰﾀ!$C$67</c:f>
              <c:strCache>
                <c:ptCount val="1"/>
                <c:pt idx="0">
                  <c:v>NL053Dh46</c:v>
                </c:pt>
              </c:strCache>
            </c:strRef>
          </c:tx>
          <c:spPr>
            <a:ln>
              <a:solidFill>
                <a:srgbClr val="FFC8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HL13E1ﾃﾞｰﾀ!$GS$67:$HP$67</c:f>
              <c:numCache>
                <c:formatCode>0.00_ </c:formatCode>
                <c:ptCount val="24"/>
                <c:pt idx="0">
                  <c:v>0</c:v>
                </c:pt>
                <c:pt idx="1">
                  <c:v>-0.43</c:v>
                </c:pt>
                <c:pt idx="2">
                  <c:v>-1.38</c:v>
                </c:pt>
                <c:pt idx="3">
                  <c:v>-5.39</c:v>
                </c:pt>
                <c:pt idx="4">
                  <c:v>-7.57</c:v>
                </c:pt>
                <c:pt idx="5">
                  <c:v>-9.26</c:v>
                </c:pt>
                <c:pt idx="6">
                  <c:v>-9.35</c:v>
                </c:pt>
                <c:pt idx="7">
                  <c:v>-9.5</c:v>
                </c:pt>
                <c:pt idx="8">
                  <c:v>-9.59</c:v>
                </c:pt>
                <c:pt idx="9">
                  <c:v>-9.36</c:v>
                </c:pt>
                <c:pt idx="10">
                  <c:v>-9.33</c:v>
                </c:pt>
                <c:pt idx="11">
                  <c:v>-9.4499999999999993</c:v>
                </c:pt>
                <c:pt idx="12">
                  <c:v>-9.2100000000000009</c:v>
                </c:pt>
                <c:pt idx="13">
                  <c:v>-9.17</c:v>
                </c:pt>
                <c:pt idx="14">
                  <c:v>-9.42</c:v>
                </c:pt>
                <c:pt idx="15">
                  <c:v>-9.02</c:v>
                </c:pt>
                <c:pt idx="16">
                  <c:v>-9.61</c:v>
                </c:pt>
                <c:pt idx="17">
                  <c:v>-9.31</c:v>
                </c:pt>
                <c:pt idx="18">
                  <c:v>-9.23</c:v>
                </c:pt>
                <c:pt idx="19">
                  <c:v>-9.07</c:v>
                </c:pt>
                <c:pt idx="20">
                  <c:v>-9.36</c:v>
                </c:pt>
                <c:pt idx="21">
                  <c:v>-9.2100000000000009</c:v>
                </c:pt>
                <c:pt idx="22">
                  <c:v>-9.2799999999999994</c:v>
                </c:pt>
                <c:pt idx="23">
                  <c:v>-9.42</c:v>
                </c:pt>
              </c:numCache>
            </c:numRef>
          </c:yVal>
          <c:smooth val="0"/>
          <c:extLst>
            <c:ext xmlns:c16="http://schemas.microsoft.com/office/drawing/2014/chart" uri="{C3380CC4-5D6E-409C-BE32-E72D297353CC}">
              <c16:uniqueId val="{00000005-8186-4E6A-9832-F71B83A647ED}"/>
            </c:ext>
          </c:extLst>
        </c:ser>
        <c:ser>
          <c:idx val="6"/>
          <c:order val="6"/>
          <c:tx>
            <c:strRef>
              <c:f>HL13E1ﾃﾞｰﾀ!$C$68</c:f>
              <c:strCache>
                <c:ptCount val="1"/>
                <c:pt idx="0">
                  <c:v>NL053Dh47</c:v>
                </c:pt>
              </c:strCache>
            </c:strRef>
          </c:tx>
          <c:spPr>
            <a:ln>
              <a:solidFill>
                <a:srgbClr val="FFC8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HL13E1ﾃﾞｰﾀ!$GS$68:$HP$68</c:f>
              <c:numCache>
                <c:formatCode>0.00_ </c:formatCode>
                <c:ptCount val="24"/>
                <c:pt idx="0">
                  <c:v>0</c:v>
                </c:pt>
                <c:pt idx="1">
                  <c:v>-0.36</c:v>
                </c:pt>
                <c:pt idx="2">
                  <c:v>-1.08</c:v>
                </c:pt>
                <c:pt idx="3">
                  <c:v>-4.84</c:v>
                </c:pt>
                <c:pt idx="4">
                  <c:v>-6.99</c:v>
                </c:pt>
                <c:pt idx="5">
                  <c:v>-8.31</c:v>
                </c:pt>
                <c:pt idx="6">
                  <c:v>-8.27</c:v>
                </c:pt>
                <c:pt idx="7">
                  <c:v>-8.43</c:v>
                </c:pt>
                <c:pt idx="8">
                  <c:v>-8.59</c:v>
                </c:pt>
                <c:pt idx="9">
                  <c:v>-8.2899999999999991</c:v>
                </c:pt>
                <c:pt idx="10">
                  <c:v>-8.33</c:v>
                </c:pt>
                <c:pt idx="11">
                  <c:v>-8.1300000000000008</c:v>
                </c:pt>
                <c:pt idx="12">
                  <c:v>-8.43</c:v>
                </c:pt>
                <c:pt idx="13">
                  <c:v>-8.27</c:v>
                </c:pt>
                <c:pt idx="14">
                  <c:v>-8.25</c:v>
                </c:pt>
                <c:pt idx="15">
                  <c:v>-8.23</c:v>
                </c:pt>
                <c:pt idx="16">
                  <c:v>-8.27</c:v>
                </c:pt>
                <c:pt idx="17">
                  <c:v>-8.1300000000000008</c:v>
                </c:pt>
                <c:pt idx="18">
                  <c:v>-8.19</c:v>
                </c:pt>
                <c:pt idx="19">
                  <c:v>-8.17</c:v>
                </c:pt>
                <c:pt idx="20">
                  <c:v>-7.93</c:v>
                </c:pt>
                <c:pt idx="21">
                  <c:v>-8.19</c:v>
                </c:pt>
                <c:pt idx="22">
                  <c:v>-8.33</c:v>
                </c:pt>
                <c:pt idx="23">
                  <c:v>-8.3699999999999992</c:v>
                </c:pt>
              </c:numCache>
            </c:numRef>
          </c:yVal>
          <c:smooth val="0"/>
          <c:extLst>
            <c:ext xmlns:c16="http://schemas.microsoft.com/office/drawing/2014/chart" uri="{C3380CC4-5D6E-409C-BE32-E72D297353CC}">
              <c16:uniqueId val="{00000006-8186-4E6A-9832-F71B83A647ED}"/>
            </c:ext>
          </c:extLst>
        </c:ser>
        <c:ser>
          <c:idx val="7"/>
          <c:order val="7"/>
          <c:tx>
            <c:strRef>
              <c:f>HL13E1ﾃﾞｰﾀ!$C$69</c:f>
              <c:strCache>
                <c:ptCount val="1"/>
                <c:pt idx="0">
                  <c:v>NL053Dh48</c:v>
                </c:pt>
              </c:strCache>
            </c:strRef>
          </c:tx>
          <c:spPr>
            <a:ln>
              <a:solidFill>
                <a:srgbClr val="FFC8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HL13E1ﾃﾞｰﾀ!$GS$69:$HP$69</c:f>
              <c:numCache>
                <c:formatCode>0.00_ </c:formatCode>
                <c:ptCount val="24"/>
                <c:pt idx="0">
                  <c:v>0</c:v>
                </c:pt>
                <c:pt idx="1">
                  <c:v>-0.31</c:v>
                </c:pt>
                <c:pt idx="2">
                  <c:v>-1.49</c:v>
                </c:pt>
                <c:pt idx="3">
                  <c:v>-4.7300000000000004</c:v>
                </c:pt>
                <c:pt idx="4">
                  <c:v>-7.27</c:v>
                </c:pt>
                <c:pt idx="5">
                  <c:v>-8.61</c:v>
                </c:pt>
                <c:pt idx="6">
                  <c:v>-9.39</c:v>
                </c:pt>
                <c:pt idx="7">
                  <c:v>-9.4600000000000009</c:v>
                </c:pt>
                <c:pt idx="8">
                  <c:v>-9.6199999999999992</c:v>
                </c:pt>
                <c:pt idx="9">
                  <c:v>-9.75</c:v>
                </c:pt>
                <c:pt idx="10">
                  <c:v>-9.44</c:v>
                </c:pt>
                <c:pt idx="11">
                  <c:v>-9.8699999999999992</c:v>
                </c:pt>
                <c:pt idx="12">
                  <c:v>-9.7200000000000006</c:v>
                </c:pt>
                <c:pt idx="13">
                  <c:v>-9.68</c:v>
                </c:pt>
                <c:pt idx="14">
                  <c:v>-9.66</c:v>
                </c:pt>
                <c:pt idx="15">
                  <c:v>-9.8699999999999992</c:v>
                </c:pt>
                <c:pt idx="16">
                  <c:v>-9.9700000000000006</c:v>
                </c:pt>
                <c:pt idx="17">
                  <c:v>-10.119999999999999</c:v>
                </c:pt>
                <c:pt idx="18">
                  <c:v>-9.83</c:v>
                </c:pt>
                <c:pt idx="19">
                  <c:v>-10.16</c:v>
                </c:pt>
                <c:pt idx="20">
                  <c:v>-10.1</c:v>
                </c:pt>
                <c:pt idx="21">
                  <c:v>-10.220000000000001</c:v>
                </c:pt>
                <c:pt idx="22">
                  <c:v>-10.39</c:v>
                </c:pt>
                <c:pt idx="23">
                  <c:v>-10.39</c:v>
                </c:pt>
              </c:numCache>
            </c:numRef>
          </c:yVal>
          <c:smooth val="0"/>
          <c:extLst>
            <c:ext xmlns:c16="http://schemas.microsoft.com/office/drawing/2014/chart" uri="{C3380CC4-5D6E-409C-BE32-E72D297353CC}">
              <c16:uniqueId val="{00000007-8186-4E6A-9832-F71B83A647ED}"/>
            </c:ext>
          </c:extLst>
        </c:ser>
        <c:ser>
          <c:idx val="8"/>
          <c:order val="8"/>
          <c:tx>
            <c:strRef>
              <c:f>HL13E1ﾃﾞｰﾀ!$C$70</c:f>
              <c:strCache>
                <c:ptCount val="1"/>
                <c:pt idx="0">
                  <c:v>NL053Dh49</c:v>
                </c:pt>
              </c:strCache>
            </c:strRef>
          </c:tx>
          <c:spPr>
            <a:ln>
              <a:solidFill>
                <a:srgbClr val="FFC8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HL13E1ﾃﾞｰﾀ!$GS$70:$HP$70</c:f>
              <c:numCache>
                <c:formatCode>0.00_ </c:formatCode>
                <c:ptCount val="24"/>
                <c:pt idx="0">
                  <c:v>0</c:v>
                </c:pt>
                <c:pt idx="1">
                  <c:v>-0.34</c:v>
                </c:pt>
                <c:pt idx="2">
                  <c:v>-0.88</c:v>
                </c:pt>
                <c:pt idx="3">
                  <c:v>-5.0999999999999996</c:v>
                </c:pt>
                <c:pt idx="4">
                  <c:v>-6.93</c:v>
                </c:pt>
                <c:pt idx="5">
                  <c:v>-8.18</c:v>
                </c:pt>
                <c:pt idx="6">
                  <c:v>-8.4499999999999993</c:v>
                </c:pt>
                <c:pt idx="7">
                  <c:v>-8.34</c:v>
                </c:pt>
                <c:pt idx="8">
                  <c:v>-8.27</c:v>
                </c:pt>
                <c:pt idx="9">
                  <c:v>-8.4700000000000006</c:v>
                </c:pt>
                <c:pt idx="10">
                  <c:v>-8.11</c:v>
                </c:pt>
                <c:pt idx="11">
                  <c:v>-7.98</c:v>
                </c:pt>
                <c:pt idx="12">
                  <c:v>-8</c:v>
                </c:pt>
                <c:pt idx="13">
                  <c:v>-8.34</c:v>
                </c:pt>
                <c:pt idx="14">
                  <c:v>-8.02</c:v>
                </c:pt>
                <c:pt idx="15">
                  <c:v>-7.95</c:v>
                </c:pt>
                <c:pt idx="16">
                  <c:v>-8</c:v>
                </c:pt>
                <c:pt idx="17">
                  <c:v>-7.61</c:v>
                </c:pt>
                <c:pt idx="18">
                  <c:v>-7.66</c:v>
                </c:pt>
                <c:pt idx="19">
                  <c:v>-8</c:v>
                </c:pt>
                <c:pt idx="20">
                  <c:v>-7.7</c:v>
                </c:pt>
                <c:pt idx="21">
                  <c:v>-7.61</c:v>
                </c:pt>
                <c:pt idx="22">
                  <c:v>-7.66</c:v>
                </c:pt>
                <c:pt idx="23">
                  <c:v>-7.68</c:v>
                </c:pt>
              </c:numCache>
            </c:numRef>
          </c:yVal>
          <c:smooth val="0"/>
          <c:extLst>
            <c:ext xmlns:c16="http://schemas.microsoft.com/office/drawing/2014/chart" uri="{C3380CC4-5D6E-409C-BE32-E72D297353CC}">
              <c16:uniqueId val="{00000008-8186-4E6A-9832-F71B83A647ED}"/>
            </c:ext>
          </c:extLst>
        </c:ser>
        <c:ser>
          <c:idx val="9"/>
          <c:order val="9"/>
          <c:tx>
            <c:strRef>
              <c:f>HL13E1ﾃﾞｰﾀ!$C$71</c:f>
              <c:strCache>
                <c:ptCount val="1"/>
                <c:pt idx="0">
                  <c:v>NL053Dh50</c:v>
                </c:pt>
              </c:strCache>
            </c:strRef>
          </c:tx>
          <c:spPr>
            <a:ln>
              <a:solidFill>
                <a:srgbClr val="FFC800"/>
              </a:solidFill>
            </a:ln>
          </c:spPr>
          <c:marker>
            <c:symbol val="none"/>
          </c:marker>
          <c:xVal>
            <c:numRef>
              <c:f>HL13E1ﾃﾞｰﾀ!$GS$8:$HP$8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HL13E1ﾃﾞｰﾀ!$GS$71:$HP$71</c:f>
              <c:numCache>
                <c:formatCode>0.00_ </c:formatCode>
                <c:ptCount val="24"/>
                <c:pt idx="0">
                  <c:v>0</c:v>
                </c:pt>
                <c:pt idx="1">
                  <c:v>-0.26</c:v>
                </c:pt>
                <c:pt idx="2">
                  <c:v>-0.55000000000000004</c:v>
                </c:pt>
                <c:pt idx="3">
                  <c:v>-3.93</c:v>
                </c:pt>
                <c:pt idx="4">
                  <c:v>-5.97</c:v>
                </c:pt>
                <c:pt idx="5">
                  <c:v>-7.57</c:v>
                </c:pt>
                <c:pt idx="6">
                  <c:v>-7.85</c:v>
                </c:pt>
                <c:pt idx="7">
                  <c:v>-7.85</c:v>
                </c:pt>
                <c:pt idx="8">
                  <c:v>-7.49</c:v>
                </c:pt>
                <c:pt idx="9">
                  <c:v>-7.49</c:v>
                </c:pt>
                <c:pt idx="10">
                  <c:v>-7.45</c:v>
                </c:pt>
                <c:pt idx="11">
                  <c:v>-7.37</c:v>
                </c:pt>
                <c:pt idx="12">
                  <c:v>-7.52</c:v>
                </c:pt>
                <c:pt idx="13">
                  <c:v>-7.04</c:v>
                </c:pt>
                <c:pt idx="14">
                  <c:v>-7.35</c:v>
                </c:pt>
                <c:pt idx="15">
                  <c:v>-7.21</c:v>
                </c:pt>
                <c:pt idx="16">
                  <c:v>-7.35</c:v>
                </c:pt>
                <c:pt idx="17">
                  <c:v>-7.11</c:v>
                </c:pt>
                <c:pt idx="18">
                  <c:v>-7.07</c:v>
                </c:pt>
                <c:pt idx="19">
                  <c:v>-7.3</c:v>
                </c:pt>
                <c:pt idx="20">
                  <c:v>-6.88</c:v>
                </c:pt>
                <c:pt idx="21">
                  <c:v>-7.09</c:v>
                </c:pt>
                <c:pt idx="22">
                  <c:v>-7.16</c:v>
                </c:pt>
                <c:pt idx="23">
                  <c:v>-7.04</c:v>
                </c:pt>
              </c:numCache>
            </c:numRef>
          </c:yVal>
          <c:smooth val="0"/>
          <c:extLst>
            <c:ext xmlns:c16="http://schemas.microsoft.com/office/drawing/2014/chart" uri="{C3380CC4-5D6E-409C-BE32-E72D297353CC}">
              <c16:uniqueId val="{00000009-8186-4E6A-9832-F71B83A647ED}"/>
            </c:ext>
          </c:extLst>
        </c:ser>
        <c:dLbls>
          <c:showLegendKey val="0"/>
          <c:showVal val="0"/>
          <c:showCatName val="0"/>
          <c:showSerName val="0"/>
          <c:showPercent val="0"/>
          <c:showBubbleSize val="0"/>
        </c:dLbls>
        <c:axId val="276408192"/>
        <c:axId val="276422656"/>
      </c:scatterChart>
      <c:valAx>
        <c:axId val="276408192"/>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6422656"/>
        <c:crosses val="autoZero"/>
        <c:crossBetween val="midCat"/>
        <c:majorUnit val="2"/>
      </c:valAx>
      <c:valAx>
        <c:axId val="276422656"/>
        <c:scaling>
          <c:orientation val="minMax"/>
          <c:max val="20"/>
          <c:min val="-20"/>
        </c:scaling>
        <c:delete val="0"/>
        <c:axPos val="l"/>
        <c:majorGridlines/>
        <c:title>
          <c:tx>
            <c:rich>
              <a:bodyPr rot="-5400000" vert="horz"/>
              <a:lstStyle/>
              <a:p>
                <a:pPr>
                  <a:defRPr lang="ja-JP"/>
                </a:pPr>
                <a:r>
                  <a:rPr lang="el-GR" altLang="en-US"/>
                  <a:t>Δ</a:t>
                </a:r>
                <a:r>
                  <a:rPr lang="en-US" altLang="en-US"/>
                  <a:t>Po[%]</a:t>
                </a:r>
              </a:p>
            </c:rich>
          </c:tx>
          <c:overlay val="0"/>
        </c:title>
        <c:numFmt formatCode="0.00_ " sourceLinked="1"/>
        <c:majorTickMark val="out"/>
        <c:minorTickMark val="none"/>
        <c:tickLblPos val="nextTo"/>
        <c:txPr>
          <a:bodyPr/>
          <a:lstStyle/>
          <a:p>
            <a:pPr>
              <a:defRPr lang="ja-JP" sz="800"/>
            </a:pPr>
            <a:endParaRPr lang="ja-JP"/>
          </a:p>
        </c:txPr>
        <c:crossAx val="276408192"/>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HL13E1ﾃﾞｰﾀ!$C$62</c:f>
              <c:strCache>
                <c:ptCount val="1"/>
                <c:pt idx="0">
                  <c:v>NL053Dh41</c:v>
                </c:pt>
              </c:strCache>
            </c:strRef>
          </c:tx>
          <c:spPr>
            <a:ln>
              <a:solidFill>
                <a:srgbClr val="FFC8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HL13E1ﾃﾞｰﾀ!$HQ$62:$IN$62</c:f>
              <c:numCache>
                <c:formatCode>0.00_ </c:formatCode>
                <c:ptCount val="24"/>
                <c:pt idx="0">
                  <c:v>1.46</c:v>
                </c:pt>
                <c:pt idx="1">
                  <c:v>1.46</c:v>
                </c:pt>
                <c:pt idx="2">
                  <c:v>1.46</c:v>
                </c:pt>
                <c:pt idx="3">
                  <c:v>1.46</c:v>
                </c:pt>
                <c:pt idx="4">
                  <c:v>1.46</c:v>
                </c:pt>
                <c:pt idx="5">
                  <c:v>1.46</c:v>
                </c:pt>
                <c:pt idx="6">
                  <c:v>1.46</c:v>
                </c:pt>
                <c:pt idx="7">
                  <c:v>1.46</c:v>
                </c:pt>
                <c:pt idx="8">
                  <c:v>1.46</c:v>
                </c:pt>
                <c:pt idx="9">
                  <c:v>1.46</c:v>
                </c:pt>
                <c:pt idx="10">
                  <c:v>1.46</c:v>
                </c:pt>
                <c:pt idx="11">
                  <c:v>1.46</c:v>
                </c:pt>
                <c:pt idx="12">
                  <c:v>1.46</c:v>
                </c:pt>
                <c:pt idx="13">
                  <c:v>1.46</c:v>
                </c:pt>
                <c:pt idx="14">
                  <c:v>1.46</c:v>
                </c:pt>
                <c:pt idx="15">
                  <c:v>1.46</c:v>
                </c:pt>
                <c:pt idx="16">
                  <c:v>1.46</c:v>
                </c:pt>
                <c:pt idx="17">
                  <c:v>1.46</c:v>
                </c:pt>
                <c:pt idx="18">
                  <c:v>1.46</c:v>
                </c:pt>
                <c:pt idx="19">
                  <c:v>1.46</c:v>
                </c:pt>
                <c:pt idx="20">
                  <c:v>1.46</c:v>
                </c:pt>
                <c:pt idx="21">
                  <c:v>1.46</c:v>
                </c:pt>
                <c:pt idx="22">
                  <c:v>1.46</c:v>
                </c:pt>
                <c:pt idx="23">
                  <c:v>1.46</c:v>
                </c:pt>
              </c:numCache>
            </c:numRef>
          </c:yVal>
          <c:smooth val="0"/>
          <c:extLst>
            <c:ext xmlns:c16="http://schemas.microsoft.com/office/drawing/2014/chart" uri="{C3380CC4-5D6E-409C-BE32-E72D297353CC}">
              <c16:uniqueId val="{00000000-C4C6-4A5F-B0D0-ABDBE2AB84F2}"/>
            </c:ext>
          </c:extLst>
        </c:ser>
        <c:ser>
          <c:idx val="1"/>
          <c:order val="1"/>
          <c:tx>
            <c:strRef>
              <c:f>HL13E1ﾃﾞｰﾀ!$C$63</c:f>
              <c:strCache>
                <c:ptCount val="1"/>
                <c:pt idx="0">
                  <c:v>NL053Dh42</c:v>
                </c:pt>
              </c:strCache>
            </c:strRef>
          </c:tx>
          <c:spPr>
            <a:ln>
              <a:solidFill>
                <a:srgbClr val="FFC8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HL13E1ﾃﾞｰﾀ!$HQ$63:$IN$63</c:f>
              <c:numCache>
                <c:formatCode>0.00_ </c:formatCode>
                <c:ptCount val="24"/>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1-C4C6-4A5F-B0D0-ABDBE2AB84F2}"/>
            </c:ext>
          </c:extLst>
        </c:ser>
        <c:ser>
          <c:idx val="2"/>
          <c:order val="2"/>
          <c:tx>
            <c:strRef>
              <c:f>HL13E1ﾃﾞｰﾀ!$C$64</c:f>
              <c:strCache>
                <c:ptCount val="1"/>
                <c:pt idx="0">
                  <c:v>NL053Dh43</c:v>
                </c:pt>
              </c:strCache>
            </c:strRef>
          </c:tx>
          <c:spPr>
            <a:ln>
              <a:solidFill>
                <a:srgbClr val="FFC8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HL13E1ﾃﾞｰﾀ!$HQ$64:$IN$64</c:f>
              <c:numCache>
                <c:formatCode>0.00_ </c:formatCode>
                <c:ptCount val="24"/>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2-C4C6-4A5F-B0D0-ABDBE2AB84F2}"/>
            </c:ext>
          </c:extLst>
        </c:ser>
        <c:ser>
          <c:idx val="3"/>
          <c:order val="3"/>
          <c:tx>
            <c:strRef>
              <c:f>HL13E1ﾃﾞｰﾀ!$C$65</c:f>
              <c:strCache>
                <c:ptCount val="1"/>
                <c:pt idx="0">
                  <c:v>NL053Dh44</c:v>
                </c:pt>
              </c:strCache>
            </c:strRef>
          </c:tx>
          <c:spPr>
            <a:ln>
              <a:solidFill>
                <a:srgbClr val="FFC8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HL13E1ﾃﾞｰﾀ!$HQ$65:$IN$65</c:f>
              <c:numCache>
                <c:formatCode>0.00_ </c:formatCode>
                <c:ptCount val="24"/>
                <c:pt idx="0">
                  <c:v>1.49</c:v>
                </c:pt>
                <c:pt idx="1">
                  <c:v>1.49</c:v>
                </c:pt>
                <c:pt idx="2">
                  <c:v>1.49</c:v>
                </c:pt>
                <c:pt idx="3">
                  <c:v>1.48</c:v>
                </c:pt>
                <c:pt idx="4">
                  <c:v>1.48</c:v>
                </c:pt>
                <c:pt idx="5">
                  <c:v>1.48</c:v>
                </c:pt>
                <c:pt idx="6">
                  <c:v>1.48</c:v>
                </c:pt>
                <c:pt idx="7">
                  <c:v>1.48</c:v>
                </c:pt>
                <c:pt idx="8">
                  <c:v>1.48</c:v>
                </c:pt>
                <c:pt idx="9">
                  <c:v>1.48</c:v>
                </c:pt>
                <c:pt idx="10">
                  <c:v>1.48</c:v>
                </c:pt>
                <c:pt idx="11">
                  <c:v>1.48</c:v>
                </c:pt>
                <c:pt idx="12">
                  <c:v>1.48</c:v>
                </c:pt>
                <c:pt idx="13">
                  <c:v>1.48</c:v>
                </c:pt>
                <c:pt idx="14">
                  <c:v>1.48</c:v>
                </c:pt>
                <c:pt idx="15">
                  <c:v>1.48</c:v>
                </c:pt>
                <c:pt idx="16">
                  <c:v>1.48</c:v>
                </c:pt>
                <c:pt idx="17">
                  <c:v>1.48</c:v>
                </c:pt>
                <c:pt idx="18">
                  <c:v>1.48</c:v>
                </c:pt>
                <c:pt idx="19">
                  <c:v>1.48</c:v>
                </c:pt>
                <c:pt idx="20">
                  <c:v>1.48</c:v>
                </c:pt>
                <c:pt idx="21">
                  <c:v>1.48</c:v>
                </c:pt>
                <c:pt idx="22">
                  <c:v>1.48</c:v>
                </c:pt>
                <c:pt idx="23">
                  <c:v>1.48</c:v>
                </c:pt>
              </c:numCache>
            </c:numRef>
          </c:yVal>
          <c:smooth val="0"/>
          <c:extLst>
            <c:ext xmlns:c16="http://schemas.microsoft.com/office/drawing/2014/chart" uri="{C3380CC4-5D6E-409C-BE32-E72D297353CC}">
              <c16:uniqueId val="{00000003-C4C6-4A5F-B0D0-ABDBE2AB84F2}"/>
            </c:ext>
          </c:extLst>
        </c:ser>
        <c:ser>
          <c:idx val="4"/>
          <c:order val="4"/>
          <c:tx>
            <c:strRef>
              <c:f>HL13E1ﾃﾞｰﾀ!$C$66</c:f>
              <c:strCache>
                <c:ptCount val="1"/>
                <c:pt idx="0">
                  <c:v>NL053Dh45</c:v>
                </c:pt>
              </c:strCache>
            </c:strRef>
          </c:tx>
          <c:spPr>
            <a:ln>
              <a:solidFill>
                <a:srgbClr val="FFC8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HL13E1ﾃﾞｰﾀ!$HQ$66:$IN$66</c:f>
              <c:numCache>
                <c:formatCode>0.00_ </c:formatCode>
                <c:ptCount val="24"/>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numCache>
            </c:numRef>
          </c:yVal>
          <c:smooth val="0"/>
          <c:extLst>
            <c:ext xmlns:c16="http://schemas.microsoft.com/office/drawing/2014/chart" uri="{C3380CC4-5D6E-409C-BE32-E72D297353CC}">
              <c16:uniqueId val="{00000004-C4C6-4A5F-B0D0-ABDBE2AB84F2}"/>
            </c:ext>
          </c:extLst>
        </c:ser>
        <c:ser>
          <c:idx val="5"/>
          <c:order val="5"/>
          <c:tx>
            <c:strRef>
              <c:f>HL13E1ﾃﾞｰﾀ!$C$67</c:f>
              <c:strCache>
                <c:ptCount val="1"/>
                <c:pt idx="0">
                  <c:v>NL053Dh46</c:v>
                </c:pt>
              </c:strCache>
            </c:strRef>
          </c:tx>
          <c:spPr>
            <a:ln>
              <a:solidFill>
                <a:srgbClr val="FFC8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HL13E1ﾃﾞｰﾀ!$HQ$67:$IN$67</c:f>
              <c:numCache>
                <c:formatCode>0.00_ </c:formatCode>
                <c:ptCount val="24"/>
                <c:pt idx="0">
                  <c:v>1.48</c:v>
                </c:pt>
                <c:pt idx="1">
                  <c:v>1.48</c:v>
                </c:pt>
                <c:pt idx="2">
                  <c:v>1.48</c:v>
                </c:pt>
                <c:pt idx="3">
                  <c:v>1.48</c:v>
                </c:pt>
                <c:pt idx="4">
                  <c:v>1.48</c:v>
                </c:pt>
                <c:pt idx="5">
                  <c:v>1.48</c:v>
                </c:pt>
                <c:pt idx="6">
                  <c:v>1.48</c:v>
                </c:pt>
                <c:pt idx="7">
                  <c:v>1.48</c:v>
                </c:pt>
                <c:pt idx="8">
                  <c:v>1.48</c:v>
                </c:pt>
                <c:pt idx="9">
                  <c:v>1.48</c:v>
                </c:pt>
                <c:pt idx="10">
                  <c:v>1.48</c:v>
                </c:pt>
                <c:pt idx="11">
                  <c:v>1.48</c:v>
                </c:pt>
                <c:pt idx="12">
                  <c:v>1.48</c:v>
                </c:pt>
                <c:pt idx="13">
                  <c:v>1.48</c:v>
                </c:pt>
                <c:pt idx="14">
                  <c:v>1.48</c:v>
                </c:pt>
                <c:pt idx="15">
                  <c:v>1.48</c:v>
                </c:pt>
                <c:pt idx="16">
                  <c:v>1.48</c:v>
                </c:pt>
                <c:pt idx="17">
                  <c:v>1.48</c:v>
                </c:pt>
                <c:pt idx="18">
                  <c:v>1.48</c:v>
                </c:pt>
                <c:pt idx="19">
                  <c:v>1.48</c:v>
                </c:pt>
                <c:pt idx="20">
                  <c:v>1.48</c:v>
                </c:pt>
                <c:pt idx="21">
                  <c:v>1.48</c:v>
                </c:pt>
                <c:pt idx="22">
                  <c:v>1.48</c:v>
                </c:pt>
                <c:pt idx="23">
                  <c:v>1.48</c:v>
                </c:pt>
              </c:numCache>
            </c:numRef>
          </c:yVal>
          <c:smooth val="0"/>
          <c:extLst>
            <c:ext xmlns:c16="http://schemas.microsoft.com/office/drawing/2014/chart" uri="{C3380CC4-5D6E-409C-BE32-E72D297353CC}">
              <c16:uniqueId val="{00000005-C4C6-4A5F-B0D0-ABDBE2AB84F2}"/>
            </c:ext>
          </c:extLst>
        </c:ser>
        <c:ser>
          <c:idx val="6"/>
          <c:order val="6"/>
          <c:tx>
            <c:strRef>
              <c:f>HL13E1ﾃﾞｰﾀ!$C$68</c:f>
              <c:strCache>
                <c:ptCount val="1"/>
                <c:pt idx="0">
                  <c:v>NL053Dh47</c:v>
                </c:pt>
              </c:strCache>
            </c:strRef>
          </c:tx>
          <c:spPr>
            <a:ln>
              <a:solidFill>
                <a:srgbClr val="FFC8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HL13E1ﾃﾞｰﾀ!$HQ$68:$IN$68</c:f>
              <c:numCache>
                <c:formatCode>0.00_ </c:formatCode>
                <c:ptCount val="24"/>
                <c:pt idx="0">
                  <c:v>1.48</c:v>
                </c:pt>
                <c:pt idx="1">
                  <c:v>1.48</c:v>
                </c:pt>
                <c:pt idx="2">
                  <c:v>1.48</c:v>
                </c:pt>
                <c:pt idx="3">
                  <c:v>1.48</c:v>
                </c:pt>
                <c:pt idx="4">
                  <c:v>1.48</c:v>
                </c:pt>
                <c:pt idx="5">
                  <c:v>1.48</c:v>
                </c:pt>
                <c:pt idx="6">
                  <c:v>1.48</c:v>
                </c:pt>
                <c:pt idx="7">
                  <c:v>1.48</c:v>
                </c:pt>
                <c:pt idx="8">
                  <c:v>1.48</c:v>
                </c:pt>
                <c:pt idx="9">
                  <c:v>1.48</c:v>
                </c:pt>
                <c:pt idx="10">
                  <c:v>1.48</c:v>
                </c:pt>
                <c:pt idx="11">
                  <c:v>1.48</c:v>
                </c:pt>
                <c:pt idx="12">
                  <c:v>1.48</c:v>
                </c:pt>
                <c:pt idx="13">
                  <c:v>1.48</c:v>
                </c:pt>
                <c:pt idx="14">
                  <c:v>1.48</c:v>
                </c:pt>
                <c:pt idx="15">
                  <c:v>1.48</c:v>
                </c:pt>
                <c:pt idx="16">
                  <c:v>1.48</c:v>
                </c:pt>
                <c:pt idx="17">
                  <c:v>1.48</c:v>
                </c:pt>
                <c:pt idx="18">
                  <c:v>1.48</c:v>
                </c:pt>
                <c:pt idx="19">
                  <c:v>1.48</c:v>
                </c:pt>
                <c:pt idx="20">
                  <c:v>1.48</c:v>
                </c:pt>
                <c:pt idx="21">
                  <c:v>1.48</c:v>
                </c:pt>
                <c:pt idx="22">
                  <c:v>1.48</c:v>
                </c:pt>
                <c:pt idx="23">
                  <c:v>1.48</c:v>
                </c:pt>
              </c:numCache>
            </c:numRef>
          </c:yVal>
          <c:smooth val="0"/>
          <c:extLst>
            <c:ext xmlns:c16="http://schemas.microsoft.com/office/drawing/2014/chart" uri="{C3380CC4-5D6E-409C-BE32-E72D297353CC}">
              <c16:uniqueId val="{00000006-C4C6-4A5F-B0D0-ABDBE2AB84F2}"/>
            </c:ext>
          </c:extLst>
        </c:ser>
        <c:ser>
          <c:idx val="7"/>
          <c:order val="7"/>
          <c:tx>
            <c:strRef>
              <c:f>HL13E1ﾃﾞｰﾀ!$C$69</c:f>
              <c:strCache>
                <c:ptCount val="1"/>
                <c:pt idx="0">
                  <c:v>NL053Dh48</c:v>
                </c:pt>
              </c:strCache>
            </c:strRef>
          </c:tx>
          <c:spPr>
            <a:ln>
              <a:solidFill>
                <a:srgbClr val="FFC8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HL13E1ﾃﾞｰﾀ!$HQ$69:$IN$69</c:f>
              <c:numCache>
                <c:formatCode>0.00_ </c:formatCode>
                <c:ptCount val="24"/>
                <c:pt idx="0">
                  <c:v>1.47</c:v>
                </c:pt>
                <c:pt idx="1">
                  <c:v>1.47</c:v>
                </c:pt>
                <c:pt idx="2">
                  <c:v>1.47</c:v>
                </c:pt>
                <c:pt idx="3">
                  <c:v>1.47</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7-C4C6-4A5F-B0D0-ABDBE2AB84F2}"/>
            </c:ext>
          </c:extLst>
        </c:ser>
        <c:ser>
          <c:idx val="8"/>
          <c:order val="8"/>
          <c:tx>
            <c:strRef>
              <c:f>HL13E1ﾃﾞｰﾀ!$C$70</c:f>
              <c:strCache>
                <c:ptCount val="1"/>
                <c:pt idx="0">
                  <c:v>NL053Dh49</c:v>
                </c:pt>
              </c:strCache>
            </c:strRef>
          </c:tx>
          <c:spPr>
            <a:ln>
              <a:solidFill>
                <a:srgbClr val="FFC8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HL13E1ﾃﾞｰﾀ!$HQ$70:$IN$70</c:f>
              <c:numCache>
                <c:formatCode>0.00_ </c:formatCode>
                <c:ptCount val="24"/>
                <c:pt idx="0">
                  <c:v>1.48</c:v>
                </c:pt>
                <c:pt idx="1">
                  <c:v>1.48</c:v>
                </c:pt>
                <c:pt idx="2">
                  <c:v>1.48</c:v>
                </c:pt>
                <c:pt idx="3">
                  <c:v>1.48</c:v>
                </c:pt>
                <c:pt idx="4">
                  <c:v>1.47</c:v>
                </c:pt>
                <c:pt idx="5">
                  <c:v>1.47</c:v>
                </c:pt>
                <c:pt idx="6">
                  <c:v>1.47</c:v>
                </c:pt>
                <c:pt idx="7">
                  <c:v>1.47</c:v>
                </c:pt>
                <c:pt idx="8">
                  <c:v>1.47</c:v>
                </c:pt>
                <c:pt idx="9">
                  <c:v>1.47</c:v>
                </c:pt>
                <c:pt idx="10">
                  <c:v>1.47</c:v>
                </c:pt>
                <c:pt idx="11">
                  <c:v>1.47</c:v>
                </c:pt>
                <c:pt idx="12">
                  <c:v>1.47</c:v>
                </c:pt>
                <c:pt idx="13">
                  <c:v>1.47</c:v>
                </c:pt>
                <c:pt idx="14">
                  <c:v>1.47</c:v>
                </c:pt>
                <c:pt idx="15">
                  <c:v>1.47</c:v>
                </c:pt>
                <c:pt idx="16">
                  <c:v>1.47</c:v>
                </c:pt>
                <c:pt idx="17">
                  <c:v>1.47</c:v>
                </c:pt>
                <c:pt idx="18">
                  <c:v>1.47</c:v>
                </c:pt>
                <c:pt idx="19">
                  <c:v>1.47</c:v>
                </c:pt>
                <c:pt idx="20">
                  <c:v>1.47</c:v>
                </c:pt>
                <c:pt idx="21">
                  <c:v>1.47</c:v>
                </c:pt>
                <c:pt idx="22">
                  <c:v>1.47</c:v>
                </c:pt>
                <c:pt idx="23">
                  <c:v>1.47</c:v>
                </c:pt>
              </c:numCache>
            </c:numRef>
          </c:yVal>
          <c:smooth val="0"/>
          <c:extLst>
            <c:ext xmlns:c16="http://schemas.microsoft.com/office/drawing/2014/chart" uri="{C3380CC4-5D6E-409C-BE32-E72D297353CC}">
              <c16:uniqueId val="{00000008-C4C6-4A5F-B0D0-ABDBE2AB84F2}"/>
            </c:ext>
          </c:extLst>
        </c:ser>
        <c:ser>
          <c:idx val="9"/>
          <c:order val="9"/>
          <c:tx>
            <c:strRef>
              <c:f>HL13E1ﾃﾞｰﾀ!$C$71</c:f>
              <c:strCache>
                <c:ptCount val="1"/>
                <c:pt idx="0">
                  <c:v>NL053Dh50</c:v>
                </c:pt>
              </c:strCache>
            </c:strRef>
          </c:tx>
          <c:spPr>
            <a:ln>
              <a:solidFill>
                <a:srgbClr val="FFC800"/>
              </a:solidFill>
            </a:ln>
          </c:spPr>
          <c:marker>
            <c:symbol val="none"/>
          </c:marker>
          <c:xVal>
            <c:numRef>
              <c:f>HL13E1ﾃﾞｰﾀ!$HQ$8:$IN$8</c:f>
              <c:numCache>
                <c:formatCode>General</c:formatCode>
                <c:ptCount val="24"/>
                <c:pt idx="0">
                  <c:v>0</c:v>
                </c:pt>
                <c:pt idx="1">
                  <c:v>1.6666666666666666E-2</c:v>
                </c:pt>
                <c:pt idx="2">
                  <c:v>8.3333333333333329E-2</c:v>
                </c:pt>
                <c:pt idx="3">
                  <c:v>0.5</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numCache>
            </c:numRef>
          </c:xVal>
          <c:yVal>
            <c:numRef>
              <c:f>HL13E1ﾃﾞｰﾀ!$HQ$71:$IN$71</c:f>
              <c:numCache>
                <c:formatCode>0.00_ </c:formatCode>
                <c:ptCount val="24"/>
                <c:pt idx="0">
                  <c:v>1.47</c:v>
                </c:pt>
                <c:pt idx="1">
                  <c:v>1.46</c:v>
                </c:pt>
                <c:pt idx="2">
                  <c:v>1.46</c:v>
                </c:pt>
                <c:pt idx="3">
                  <c:v>1.46</c:v>
                </c:pt>
                <c:pt idx="4">
                  <c:v>1.46</c:v>
                </c:pt>
                <c:pt idx="5">
                  <c:v>1.46</c:v>
                </c:pt>
                <c:pt idx="6">
                  <c:v>1.46</c:v>
                </c:pt>
                <c:pt idx="7">
                  <c:v>1.46</c:v>
                </c:pt>
                <c:pt idx="8">
                  <c:v>1.46</c:v>
                </c:pt>
                <c:pt idx="9">
                  <c:v>1.46</c:v>
                </c:pt>
                <c:pt idx="10">
                  <c:v>1.46</c:v>
                </c:pt>
                <c:pt idx="11">
                  <c:v>1.46</c:v>
                </c:pt>
                <c:pt idx="12">
                  <c:v>1.46</c:v>
                </c:pt>
                <c:pt idx="13">
                  <c:v>1.46</c:v>
                </c:pt>
                <c:pt idx="14">
                  <c:v>1.46</c:v>
                </c:pt>
                <c:pt idx="15">
                  <c:v>1.46</c:v>
                </c:pt>
                <c:pt idx="16">
                  <c:v>1.46</c:v>
                </c:pt>
                <c:pt idx="17">
                  <c:v>1.46</c:v>
                </c:pt>
                <c:pt idx="18">
                  <c:v>1.46</c:v>
                </c:pt>
                <c:pt idx="19">
                  <c:v>1.46</c:v>
                </c:pt>
                <c:pt idx="20">
                  <c:v>1.46</c:v>
                </c:pt>
                <c:pt idx="21">
                  <c:v>1.46</c:v>
                </c:pt>
                <c:pt idx="22">
                  <c:v>1.46</c:v>
                </c:pt>
                <c:pt idx="23">
                  <c:v>1.46</c:v>
                </c:pt>
              </c:numCache>
            </c:numRef>
          </c:yVal>
          <c:smooth val="0"/>
          <c:extLst>
            <c:ext xmlns:c16="http://schemas.microsoft.com/office/drawing/2014/chart" uri="{C3380CC4-5D6E-409C-BE32-E72D297353CC}">
              <c16:uniqueId val="{00000009-C4C6-4A5F-B0D0-ABDBE2AB84F2}"/>
            </c:ext>
          </c:extLst>
        </c:ser>
        <c:dLbls>
          <c:showLegendKey val="0"/>
          <c:showVal val="0"/>
          <c:showCatName val="0"/>
          <c:showSerName val="0"/>
          <c:showPercent val="0"/>
          <c:showBubbleSize val="0"/>
        </c:dLbls>
        <c:axId val="276945920"/>
        <c:axId val="276976768"/>
      </c:scatterChart>
      <c:valAx>
        <c:axId val="276945920"/>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6976768"/>
        <c:crosses val="autoZero"/>
        <c:crossBetween val="midCat"/>
        <c:majorUnit val="2"/>
      </c:valAx>
      <c:valAx>
        <c:axId val="276976768"/>
        <c:scaling>
          <c:orientation val="minMax"/>
          <c:max val="3"/>
          <c:min val="0"/>
        </c:scaling>
        <c:delete val="0"/>
        <c:axPos val="l"/>
        <c:majorGridlines/>
        <c:title>
          <c:tx>
            <c:rich>
              <a:bodyPr rot="-5400000" vert="horz"/>
              <a:lstStyle/>
              <a:p>
                <a:pPr>
                  <a:defRPr lang="ja-JP"/>
                </a:pPr>
                <a:r>
                  <a:rPr lang="en-US" altLang="en-US"/>
                  <a:t>Vf[V]</a:t>
                </a:r>
              </a:p>
            </c:rich>
          </c:tx>
          <c:overlay val="0"/>
        </c:title>
        <c:numFmt formatCode="0.00_ " sourceLinked="1"/>
        <c:majorTickMark val="out"/>
        <c:minorTickMark val="none"/>
        <c:tickLblPos val="nextTo"/>
        <c:txPr>
          <a:bodyPr/>
          <a:lstStyle/>
          <a:p>
            <a:pPr>
              <a:defRPr lang="ja-JP" sz="800"/>
            </a:pPr>
            <a:endParaRPr lang="ja-JP"/>
          </a:p>
        </c:txPr>
        <c:crossAx val="276945920"/>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HL13E1ﾃﾞｰﾀ!$C$62</c:f>
              <c:strCache>
                <c:ptCount val="1"/>
                <c:pt idx="0">
                  <c:v>NL053Dh41</c:v>
                </c:pt>
              </c:strCache>
            </c:strRef>
          </c:tx>
          <c:spPr>
            <a:ln>
              <a:solidFill>
                <a:srgbClr val="FFC8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HL13E1ﾃﾞｰﾀ!$IP$62:$JF$62</c:f>
              <c:numCache>
                <c:formatCode>0.00_ </c:formatCode>
                <c:ptCount val="17"/>
                <c:pt idx="0">
                  <c:v>0</c:v>
                </c:pt>
                <c:pt idx="1">
                  <c:v>0</c:v>
                </c:pt>
                <c:pt idx="2">
                  <c:v>-0.02</c:v>
                </c:pt>
                <c:pt idx="3">
                  <c:v>0</c:v>
                </c:pt>
                <c:pt idx="4">
                  <c:v>0.02</c:v>
                </c:pt>
                <c:pt idx="5">
                  <c:v>0</c:v>
                </c:pt>
                <c:pt idx="6">
                  <c:v>0</c:v>
                </c:pt>
                <c:pt idx="7">
                  <c:v>-0.01</c:v>
                </c:pt>
                <c:pt idx="8">
                  <c:v>-7.0000000000000007E-2</c:v>
                </c:pt>
                <c:pt idx="9">
                  <c:v>-0.04</c:v>
                </c:pt>
                <c:pt idx="10">
                  <c:v>-0.12</c:v>
                </c:pt>
                <c:pt idx="11">
                  <c:v>-0.08</c:v>
                </c:pt>
                <c:pt idx="12">
                  <c:v>-0.1</c:v>
                </c:pt>
                <c:pt idx="13">
                  <c:v>-0.11</c:v>
                </c:pt>
                <c:pt idx="14">
                  <c:v>-0.13</c:v>
                </c:pt>
                <c:pt idx="15">
                  <c:v>-0.09</c:v>
                </c:pt>
                <c:pt idx="16">
                  <c:v>-0.15</c:v>
                </c:pt>
              </c:numCache>
            </c:numRef>
          </c:yVal>
          <c:smooth val="0"/>
          <c:extLst>
            <c:ext xmlns:c16="http://schemas.microsoft.com/office/drawing/2014/chart" uri="{C3380CC4-5D6E-409C-BE32-E72D297353CC}">
              <c16:uniqueId val="{00000000-0086-4FAE-91F4-A922C041316D}"/>
            </c:ext>
          </c:extLst>
        </c:ser>
        <c:ser>
          <c:idx val="1"/>
          <c:order val="1"/>
          <c:tx>
            <c:strRef>
              <c:f>HL13E1ﾃﾞｰﾀ!$C$63</c:f>
              <c:strCache>
                <c:ptCount val="1"/>
                <c:pt idx="0">
                  <c:v>NL053Dh42</c:v>
                </c:pt>
              </c:strCache>
            </c:strRef>
          </c:tx>
          <c:spPr>
            <a:ln>
              <a:solidFill>
                <a:srgbClr val="FFC8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HL13E1ﾃﾞｰﾀ!$IP$63:$JF$63</c:f>
              <c:numCache>
                <c:formatCode>0.00_ </c:formatCode>
                <c:ptCount val="17"/>
                <c:pt idx="0">
                  <c:v>0</c:v>
                </c:pt>
                <c:pt idx="1">
                  <c:v>0.02</c:v>
                </c:pt>
                <c:pt idx="2">
                  <c:v>0.01</c:v>
                </c:pt>
                <c:pt idx="3">
                  <c:v>-0.04</c:v>
                </c:pt>
                <c:pt idx="4">
                  <c:v>0</c:v>
                </c:pt>
                <c:pt idx="5">
                  <c:v>0.01</c:v>
                </c:pt>
                <c:pt idx="6">
                  <c:v>-0.05</c:v>
                </c:pt>
                <c:pt idx="7">
                  <c:v>-0.04</c:v>
                </c:pt>
                <c:pt idx="8">
                  <c:v>-0.05</c:v>
                </c:pt>
                <c:pt idx="9">
                  <c:v>-0.06</c:v>
                </c:pt>
                <c:pt idx="10">
                  <c:v>-0.09</c:v>
                </c:pt>
                <c:pt idx="11">
                  <c:v>-0.08</c:v>
                </c:pt>
                <c:pt idx="12">
                  <c:v>-0.11</c:v>
                </c:pt>
                <c:pt idx="13">
                  <c:v>-0.13</c:v>
                </c:pt>
                <c:pt idx="14">
                  <c:v>-0.12</c:v>
                </c:pt>
                <c:pt idx="15">
                  <c:v>-0.12</c:v>
                </c:pt>
                <c:pt idx="16">
                  <c:v>-0.11</c:v>
                </c:pt>
              </c:numCache>
            </c:numRef>
          </c:yVal>
          <c:smooth val="0"/>
          <c:extLst>
            <c:ext xmlns:c16="http://schemas.microsoft.com/office/drawing/2014/chart" uri="{C3380CC4-5D6E-409C-BE32-E72D297353CC}">
              <c16:uniqueId val="{00000001-0086-4FAE-91F4-A922C041316D}"/>
            </c:ext>
          </c:extLst>
        </c:ser>
        <c:ser>
          <c:idx val="2"/>
          <c:order val="2"/>
          <c:tx>
            <c:strRef>
              <c:f>HL13E1ﾃﾞｰﾀ!$C$64</c:f>
              <c:strCache>
                <c:ptCount val="1"/>
                <c:pt idx="0">
                  <c:v>NL053Dh43</c:v>
                </c:pt>
              </c:strCache>
            </c:strRef>
          </c:tx>
          <c:spPr>
            <a:ln>
              <a:solidFill>
                <a:srgbClr val="FFC8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HL13E1ﾃﾞｰﾀ!$IP$64:$JF$64</c:f>
              <c:numCache>
                <c:formatCode>0.00_ </c:formatCode>
                <c:ptCount val="17"/>
                <c:pt idx="0">
                  <c:v>0</c:v>
                </c:pt>
                <c:pt idx="1">
                  <c:v>-0.01</c:v>
                </c:pt>
                <c:pt idx="2">
                  <c:v>0.01</c:v>
                </c:pt>
                <c:pt idx="3">
                  <c:v>-0.01</c:v>
                </c:pt>
                <c:pt idx="4">
                  <c:v>0.01</c:v>
                </c:pt>
                <c:pt idx="5">
                  <c:v>0</c:v>
                </c:pt>
                <c:pt idx="6">
                  <c:v>-0.03</c:v>
                </c:pt>
                <c:pt idx="7">
                  <c:v>-0.02</c:v>
                </c:pt>
                <c:pt idx="8">
                  <c:v>0</c:v>
                </c:pt>
                <c:pt idx="9">
                  <c:v>-0.02</c:v>
                </c:pt>
                <c:pt idx="10">
                  <c:v>-0.05</c:v>
                </c:pt>
                <c:pt idx="11">
                  <c:v>-0.04</c:v>
                </c:pt>
                <c:pt idx="12">
                  <c:v>-0.04</c:v>
                </c:pt>
                <c:pt idx="13">
                  <c:v>-0.04</c:v>
                </c:pt>
                <c:pt idx="14">
                  <c:v>-0.02</c:v>
                </c:pt>
                <c:pt idx="15">
                  <c:v>0.05</c:v>
                </c:pt>
                <c:pt idx="16">
                  <c:v>0.06</c:v>
                </c:pt>
              </c:numCache>
            </c:numRef>
          </c:yVal>
          <c:smooth val="0"/>
          <c:extLst>
            <c:ext xmlns:c16="http://schemas.microsoft.com/office/drawing/2014/chart" uri="{C3380CC4-5D6E-409C-BE32-E72D297353CC}">
              <c16:uniqueId val="{00000002-0086-4FAE-91F4-A922C041316D}"/>
            </c:ext>
          </c:extLst>
        </c:ser>
        <c:ser>
          <c:idx val="3"/>
          <c:order val="3"/>
          <c:tx>
            <c:strRef>
              <c:f>HL13E1ﾃﾞｰﾀ!$C$65</c:f>
              <c:strCache>
                <c:ptCount val="1"/>
                <c:pt idx="0">
                  <c:v>NL053Dh44</c:v>
                </c:pt>
              </c:strCache>
            </c:strRef>
          </c:tx>
          <c:spPr>
            <a:ln>
              <a:solidFill>
                <a:srgbClr val="FFC8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HL13E1ﾃﾞｰﾀ!$IP$65:$JF$65</c:f>
              <c:numCache>
                <c:formatCode>0.00_ </c:formatCode>
                <c:ptCount val="17"/>
                <c:pt idx="0">
                  <c:v>0</c:v>
                </c:pt>
                <c:pt idx="1">
                  <c:v>-0.02</c:v>
                </c:pt>
                <c:pt idx="2">
                  <c:v>-0.02</c:v>
                </c:pt>
                <c:pt idx="3">
                  <c:v>0</c:v>
                </c:pt>
                <c:pt idx="4">
                  <c:v>-0.02</c:v>
                </c:pt>
                <c:pt idx="5">
                  <c:v>-0.03</c:v>
                </c:pt>
                <c:pt idx="6">
                  <c:v>0</c:v>
                </c:pt>
                <c:pt idx="7">
                  <c:v>-0.08</c:v>
                </c:pt>
                <c:pt idx="8">
                  <c:v>-7.0000000000000007E-2</c:v>
                </c:pt>
                <c:pt idx="9">
                  <c:v>-0.09</c:v>
                </c:pt>
                <c:pt idx="10">
                  <c:v>-0.1</c:v>
                </c:pt>
                <c:pt idx="11">
                  <c:v>-0.11</c:v>
                </c:pt>
                <c:pt idx="12">
                  <c:v>-0.11</c:v>
                </c:pt>
                <c:pt idx="13">
                  <c:v>-0.1</c:v>
                </c:pt>
                <c:pt idx="14">
                  <c:v>-0.12</c:v>
                </c:pt>
                <c:pt idx="15">
                  <c:v>-0.11</c:v>
                </c:pt>
                <c:pt idx="16">
                  <c:v>-7.0000000000000007E-2</c:v>
                </c:pt>
              </c:numCache>
            </c:numRef>
          </c:yVal>
          <c:smooth val="0"/>
          <c:extLst>
            <c:ext xmlns:c16="http://schemas.microsoft.com/office/drawing/2014/chart" uri="{C3380CC4-5D6E-409C-BE32-E72D297353CC}">
              <c16:uniqueId val="{00000003-0086-4FAE-91F4-A922C041316D}"/>
            </c:ext>
          </c:extLst>
        </c:ser>
        <c:ser>
          <c:idx val="4"/>
          <c:order val="4"/>
          <c:tx>
            <c:strRef>
              <c:f>HL13E1ﾃﾞｰﾀ!$C$66</c:f>
              <c:strCache>
                <c:ptCount val="1"/>
                <c:pt idx="0">
                  <c:v>NL053Dh45</c:v>
                </c:pt>
              </c:strCache>
            </c:strRef>
          </c:tx>
          <c:spPr>
            <a:ln>
              <a:solidFill>
                <a:srgbClr val="FFC8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HL13E1ﾃﾞｰﾀ!$IP$66:$JF$66</c:f>
              <c:numCache>
                <c:formatCode>0.00_ </c:formatCode>
                <c:ptCount val="17"/>
                <c:pt idx="0">
                  <c:v>0</c:v>
                </c:pt>
                <c:pt idx="1">
                  <c:v>0.01</c:v>
                </c:pt>
                <c:pt idx="2">
                  <c:v>-0.03</c:v>
                </c:pt>
                <c:pt idx="3">
                  <c:v>-0.02</c:v>
                </c:pt>
                <c:pt idx="4">
                  <c:v>-0.02</c:v>
                </c:pt>
                <c:pt idx="5">
                  <c:v>-0.03</c:v>
                </c:pt>
                <c:pt idx="6">
                  <c:v>-0.05</c:v>
                </c:pt>
                <c:pt idx="7">
                  <c:v>-7.0000000000000007E-2</c:v>
                </c:pt>
                <c:pt idx="8">
                  <c:v>-0.08</c:v>
                </c:pt>
                <c:pt idx="9">
                  <c:v>-0.12</c:v>
                </c:pt>
                <c:pt idx="10">
                  <c:v>-0.08</c:v>
                </c:pt>
                <c:pt idx="11">
                  <c:v>-0.1</c:v>
                </c:pt>
                <c:pt idx="12">
                  <c:v>-0.1</c:v>
                </c:pt>
                <c:pt idx="13">
                  <c:v>-0.08</c:v>
                </c:pt>
                <c:pt idx="14">
                  <c:v>-7.0000000000000007E-2</c:v>
                </c:pt>
                <c:pt idx="15">
                  <c:v>-7.0000000000000007E-2</c:v>
                </c:pt>
                <c:pt idx="16">
                  <c:v>-0.05</c:v>
                </c:pt>
              </c:numCache>
            </c:numRef>
          </c:yVal>
          <c:smooth val="0"/>
          <c:extLst>
            <c:ext xmlns:c16="http://schemas.microsoft.com/office/drawing/2014/chart" uri="{C3380CC4-5D6E-409C-BE32-E72D297353CC}">
              <c16:uniqueId val="{00000004-0086-4FAE-91F4-A922C041316D}"/>
            </c:ext>
          </c:extLst>
        </c:ser>
        <c:ser>
          <c:idx val="5"/>
          <c:order val="5"/>
          <c:tx>
            <c:strRef>
              <c:f>HL13E1ﾃﾞｰﾀ!$C$67</c:f>
              <c:strCache>
                <c:ptCount val="1"/>
                <c:pt idx="0">
                  <c:v>NL053Dh46</c:v>
                </c:pt>
              </c:strCache>
            </c:strRef>
          </c:tx>
          <c:spPr>
            <a:ln>
              <a:solidFill>
                <a:srgbClr val="FFC8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HL13E1ﾃﾞｰﾀ!$IP$67:$JF$67</c:f>
              <c:numCache>
                <c:formatCode>0.00_ </c:formatCode>
                <c:ptCount val="17"/>
                <c:pt idx="0">
                  <c:v>0</c:v>
                </c:pt>
                <c:pt idx="1">
                  <c:v>-0.01</c:v>
                </c:pt>
                <c:pt idx="2">
                  <c:v>-0.01</c:v>
                </c:pt>
                <c:pt idx="3">
                  <c:v>0.01</c:v>
                </c:pt>
                <c:pt idx="4">
                  <c:v>0.05</c:v>
                </c:pt>
                <c:pt idx="5">
                  <c:v>-0.02</c:v>
                </c:pt>
                <c:pt idx="6">
                  <c:v>-0.02</c:v>
                </c:pt>
                <c:pt idx="7">
                  <c:v>-0.04</c:v>
                </c:pt>
                <c:pt idx="8">
                  <c:v>-0.05</c:v>
                </c:pt>
                <c:pt idx="9">
                  <c:v>-0.04</c:v>
                </c:pt>
                <c:pt idx="10">
                  <c:v>-0.05</c:v>
                </c:pt>
                <c:pt idx="11">
                  <c:v>-0.09</c:v>
                </c:pt>
                <c:pt idx="12">
                  <c:v>-0.08</c:v>
                </c:pt>
                <c:pt idx="13">
                  <c:v>-0.08</c:v>
                </c:pt>
                <c:pt idx="14">
                  <c:v>-0.1</c:v>
                </c:pt>
                <c:pt idx="15">
                  <c:v>-0.09</c:v>
                </c:pt>
                <c:pt idx="16">
                  <c:v>-0.08</c:v>
                </c:pt>
              </c:numCache>
            </c:numRef>
          </c:yVal>
          <c:smooth val="0"/>
          <c:extLst>
            <c:ext xmlns:c16="http://schemas.microsoft.com/office/drawing/2014/chart" uri="{C3380CC4-5D6E-409C-BE32-E72D297353CC}">
              <c16:uniqueId val="{00000005-0086-4FAE-91F4-A922C041316D}"/>
            </c:ext>
          </c:extLst>
        </c:ser>
        <c:ser>
          <c:idx val="6"/>
          <c:order val="6"/>
          <c:tx>
            <c:strRef>
              <c:f>HL13E1ﾃﾞｰﾀ!$C$68</c:f>
              <c:strCache>
                <c:ptCount val="1"/>
                <c:pt idx="0">
                  <c:v>NL053Dh47</c:v>
                </c:pt>
              </c:strCache>
            </c:strRef>
          </c:tx>
          <c:spPr>
            <a:ln>
              <a:solidFill>
                <a:srgbClr val="FFC8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HL13E1ﾃﾞｰﾀ!$IP$68:$JF$68</c:f>
              <c:numCache>
                <c:formatCode>0.00_ </c:formatCode>
                <c:ptCount val="17"/>
                <c:pt idx="0">
                  <c:v>0</c:v>
                </c:pt>
                <c:pt idx="1">
                  <c:v>-0.01</c:v>
                </c:pt>
                <c:pt idx="2">
                  <c:v>-0.04</c:v>
                </c:pt>
                <c:pt idx="3">
                  <c:v>-0.03</c:v>
                </c:pt>
                <c:pt idx="4">
                  <c:v>0.01</c:v>
                </c:pt>
                <c:pt idx="5">
                  <c:v>-0.03</c:v>
                </c:pt>
                <c:pt idx="6">
                  <c:v>-0.05</c:v>
                </c:pt>
                <c:pt idx="7">
                  <c:v>-7.0000000000000007E-2</c:v>
                </c:pt>
                <c:pt idx="8">
                  <c:v>-0.06</c:v>
                </c:pt>
                <c:pt idx="9">
                  <c:v>-0.06</c:v>
                </c:pt>
                <c:pt idx="10">
                  <c:v>-0.06</c:v>
                </c:pt>
                <c:pt idx="11">
                  <c:v>-7.0000000000000007E-2</c:v>
                </c:pt>
                <c:pt idx="12">
                  <c:v>-0.06</c:v>
                </c:pt>
                <c:pt idx="13">
                  <c:v>-0.01</c:v>
                </c:pt>
                <c:pt idx="14">
                  <c:v>-0.02</c:v>
                </c:pt>
                <c:pt idx="15">
                  <c:v>-0.02</c:v>
                </c:pt>
                <c:pt idx="16">
                  <c:v>0</c:v>
                </c:pt>
              </c:numCache>
            </c:numRef>
          </c:yVal>
          <c:smooth val="0"/>
          <c:extLst>
            <c:ext xmlns:c16="http://schemas.microsoft.com/office/drawing/2014/chart" uri="{C3380CC4-5D6E-409C-BE32-E72D297353CC}">
              <c16:uniqueId val="{00000006-0086-4FAE-91F4-A922C041316D}"/>
            </c:ext>
          </c:extLst>
        </c:ser>
        <c:ser>
          <c:idx val="7"/>
          <c:order val="7"/>
          <c:tx>
            <c:strRef>
              <c:f>HL13E1ﾃﾞｰﾀ!$C$69</c:f>
              <c:strCache>
                <c:ptCount val="1"/>
                <c:pt idx="0">
                  <c:v>NL053Dh48</c:v>
                </c:pt>
              </c:strCache>
            </c:strRef>
          </c:tx>
          <c:spPr>
            <a:ln>
              <a:solidFill>
                <a:srgbClr val="FFC8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HL13E1ﾃﾞｰﾀ!$IP$69:$JF$69</c:f>
              <c:numCache>
                <c:formatCode>0.00_ </c:formatCode>
                <c:ptCount val="17"/>
                <c:pt idx="0">
                  <c:v>0</c:v>
                </c:pt>
                <c:pt idx="1">
                  <c:v>-0.01</c:v>
                </c:pt>
                <c:pt idx="2">
                  <c:v>-0.03</c:v>
                </c:pt>
                <c:pt idx="3">
                  <c:v>-0.01</c:v>
                </c:pt>
                <c:pt idx="4">
                  <c:v>0</c:v>
                </c:pt>
                <c:pt idx="5">
                  <c:v>-0.02</c:v>
                </c:pt>
                <c:pt idx="6">
                  <c:v>-0.01</c:v>
                </c:pt>
                <c:pt idx="7">
                  <c:v>0.03</c:v>
                </c:pt>
                <c:pt idx="8">
                  <c:v>0.06</c:v>
                </c:pt>
                <c:pt idx="9">
                  <c:v>0.13</c:v>
                </c:pt>
                <c:pt idx="10">
                  <c:v>0.12</c:v>
                </c:pt>
                <c:pt idx="11">
                  <c:v>0.15</c:v>
                </c:pt>
                <c:pt idx="12">
                  <c:v>0.2</c:v>
                </c:pt>
                <c:pt idx="13">
                  <c:v>0.24</c:v>
                </c:pt>
                <c:pt idx="14">
                  <c:v>0.28999999999999998</c:v>
                </c:pt>
                <c:pt idx="15">
                  <c:v>0.31</c:v>
                </c:pt>
                <c:pt idx="16">
                  <c:v>0.39</c:v>
                </c:pt>
              </c:numCache>
            </c:numRef>
          </c:yVal>
          <c:smooth val="0"/>
          <c:extLst>
            <c:ext xmlns:c16="http://schemas.microsoft.com/office/drawing/2014/chart" uri="{C3380CC4-5D6E-409C-BE32-E72D297353CC}">
              <c16:uniqueId val="{00000007-0086-4FAE-91F4-A922C041316D}"/>
            </c:ext>
          </c:extLst>
        </c:ser>
        <c:ser>
          <c:idx val="8"/>
          <c:order val="8"/>
          <c:tx>
            <c:strRef>
              <c:f>HL13E1ﾃﾞｰﾀ!$C$70</c:f>
              <c:strCache>
                <c:ptCount val="1"/>
                <c:pt idx="0">
                  <c:v>NL053Dh49</c:v>
                </c:pt>
              </c:strCache>
            </c:strRef>
          </c:tx>
          <c:spPr>
            <a:ln>
              <a:solidFill>
                <a:srgbClr val="FFC8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HL13E1ﾃﾞｰﾀ!$IP$70:$JF$70</c:f>
              <c:numCache>
                <c:formatCode>0.00_ </c:formatCode>
                <c:ptCount val="17"/>
                <c:pt idx="0">
                  <c:v>0</c:v>
                </c:pt>
                <c:pt idx="1">
                  <c:v>-0.03</c:v>
                </c:pt>
                <c:pt idx="2">
                  <c:v>0</c:v>
                </c:pt>
                <c:pt idx="3">
                  <c:v>-0.02</c:v>
                </c:pt>
                <c:pt idx="4">
                  <c:v>-0.01</c:v>
                </c:pt>
                <c:pt idx="5">
                  <c:v>-0.01</c:v>
                </c:pt>
                <c:pt idx="6">
                  <c:v>-0.02</c:v>
                </c:pt>
                <c:pt idx="7">
                  <c:v>-0.03</c:v>
                </c:pt>
                <c:pt idx="8">
                  <c:v>-0.02</c:v>
                </c:pt>
                <c:pt idx="9">
                  <c:v>-0.04</c:v>
                </c:pt>
                <c:pt idx="10">
                  <c:v>-0.03</c:v>
                </c:pt>
                <c:pt idx="11">
                  <c:v>-0.02</c:v>
                </c:pt>
                <c:pt idx="12">
                  <c:v>-0.02</c:v>
                </c:pt>
                <c:pt idx="13">
                  <c:v>-0.02</c:v>
                </c:pt>
                <c:pt idx="14">
                  <c:v>-0.01</c:v>
                </c:pt>
                <c:pt idx="15">
                  <c:v>0.01</c:v>
                </c:pt>
                <c:pt idx="16">
                  <c:v>0.03</c:v>
                </c:pt>
              </c:numCache>
            </c:numRef>
          </c:yVal>
          <c:smooth val="0"/>
          <c:extLst>
            <c:ext xmlns:c16="http://schemas.microsoft.com/office/drawing/2014/chart" uri="{C3380CC4-5D6E-409C-BE32-E72D297353CC}">
              <c16:uniqueId val="{00000008-0086-4FAE-91F4-A922C041316D}"/>
            </c:ext>
          </c:extLst>
        </c:ser>
        <c:ser>
          <c:idx val="9"/>
          <c:order val="9"/>
          <c:tx>
            <c:strRef>
              <c:f>HL13E1ﾃﾞｰﾀ!$C$71</c:f>
              <c:strCache>
                <c:ptCount val="1"/>
                <c:pt idx="0">
                  <c:v>NL053Dh50</c:v>
                </c:pt>
              </c:strCache>
            </c:strRef>
          </c:tx>
          <c:spPr>
            <a:ln>
              <a:solidFill>
                <a:srgbClr val="FFC800"/>
              </a:solidFill>
            </a:ln>
          </c:spPr>
          <c:marker>
            <c:symbol val="none"/>
          </c:marker>
          <c:xVal>
            <c:numRef>
              <c:f>HL13E1ﾃﾞｰﾀ!$IP$8:$JF$8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HL13E1ﾃﾞｰﾀ!$IP$71:$JF$71</c:f>
              <c:numCache>
                <c:formatCode>0.00_ </c:formatCode>
                <c:ptCount val="17"/>
                <c:pt idx="0">
                  <c:v>0</c:v>
                </c:pt>
                <c:pt idx="1">
                  <c:v>-0.05</c:v>
                </c:pt>
                <c:pt idx="2">
                  <c:v>-7.0000000000000007E-2</c:v>
                </c:pt>
                <c:pt idx="3">
                  <c:v>-0.06</c:v>
                </c:pt>
                <c:pt idx="4">
                  <c:v>-0.06</c:v>
                </c:pt>
                <c:pt idx="5">
                  <c:v>-7.0000000000000007E-2</c:v>
                </c:pt>
                <c:pt idx="6">
                  <c:v>0</c:v>
                </c:pt>
                <c:pt idx="7">
                  <c:v>-7.0000000000000007E-2</c:v>
                </c:pt>
                <c:pt idx="8">
                  <c:v>-0.05</c:v>
                </c:pt>
                <c:pt idx="9">
                  <c:v>-0.12</c:v>
                </c:pt>
                <c:pt idx="10">
                  <c:v>-0.15</c:v>
                </c:pt>
                <c:pt idx="11">
                  <c:v>-0.11</c:v>
                </c:pt>
                <c:pt idx="12">
                  <c:v>-0.13</c:v>
                </c:pt>
                <c:pt idx="13">
                  <c:v>-0.17</c:v>
                </c:pt>
                <c:pt idx="14">
                  <c:v>-0.1</c:v>
                </c:pt>
                <c:pt idx="15">
                  <c:v>-0.12</c:v>
                </c:pt>
                <c:pt idx="16">
                  <c:v>-0.13</c:v>
                </c:pt>
              </c:numCache>
            </c:numRef>
          </c:yVal>
          <c:smooth val="0"/>
          <c:extLst>
            <c:ext xmlns:c16="http://schemas.microsoft.com/office/drawing/2014/chart" uri="{C3380CC4-5D6E-409C-BE32-E72D297353CC}">
              <c16:uniqueId val="{00000009-0086-4FAE-91F4-A922C041316D}"/>
            </c:ext>
          </c:extLst>
        </c:ser>
        <c:dLbls>
          <c:showLegendKey val="0"/>
          <c:showVal val="0"/>
          <c:showCatName val="0"/>
          <c:showSerName val="0"/>
          <c:showPercent val="0"/>
          <c:showBubbleSize val="0"/>
        </c:dLbls>
        <c:axId val="277750144"/>
        <c:axId val="277752064"/>
      </c:scatterChart>
      <c:valAx>
        <c:axId val="277750144"/>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277752064"/>
        <c:crosses val="autoZero"/>
        <c:crossBetween val="midCat"/>
        <c:majorUnit val="2"/>
      </c:valAx>
      <c:valAx>
        <c:axId val="277752064"/>
        <c:scaling>
          <c:orientation val="minMax"/>
          <c:max val="0.5"/>
          <c:min val="-0.5"/>
        </c:scaling>
        <c:delete val="0"/>
        <c:axPos val="l"/>
        <c:majorGridlines/>
        <c:title>
          <c:tx>
            <c:rich>
              <a:bodyPr rot="-5400000" vert="horz"/>
              <a:lstStyle/>
              <a:p>
                <a:pPr>
                  <a:defRPr lang="ja-JP"/>
                </a:pPr>
                <a:r>
                  <a:rPr lang="el-GR" altLang="en-US"/>
                  <a:t>Δ</a:t>
                </a:r>
                <a:r>
                  <a:rPr lang="en-US" altLang="en-US"/>
                  <a:t>If[%]</a:t>
                </a:r>
              </a:p>
            </c:rich>
          </c:tx>
          <c:overlay val="0"/>
        </c:title>
        <c:numFmt formatCode="0.00_ " sourceLinked="1"/>
        <c:majorTickMark val="out"/>
        <c:minorTickMark val="none"/>
        <c:tickLblPos val="nextTo"/>
        <c:txPr>
          <a:bodyPr/>
          <a:lstStyle/>
          <a:p>
            <a:pPr>
              <a:defRPr lang="ja-JP" sz="800"/>
            </a:pPr>
            <a:endParaRPr lang="ja-JP"/>
          </a:p>
        </c:txPr>
        <c:crossAx val="277750144"/>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HL13E1ﾃﾞｰﾀ!$C$62</c:f>
              <c:strCache>
                <c:ptCount val="1"/>
                <c:pt idx="0">
                  <c:v>NL053Dh41</c:v>
                </c:pt>
              </c:strCache>
            </c:strRef>
          </c:tx>
          <c:spPr>
            <a:ln>
              <a:solidFill>
                <a:srgbClr val="FFC8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HL13E1ﾃﾞｰﾀ!$JI$62:$JY$62</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0-D5D9-4AEC-8D28-EF1402FCB629}"/>
            </c:ext>
          </c:extLst>
        </c:ser>
        <c:ser>
          <c:idx val="1"/>
          <c:order val="1"/>
          <c:tx>
            <c:strRef>
              <c:f>HL13E1ﾃﾞｰﾀ!$C$63</c:f>
              <c:strCache>
                <c:ptCount val="1"/>
                <c:pt idx="0">
                  <c:v>NL053Dh42</c:v>
                </c:pt>
              </c:strCache>
            </c:strRef>
          </c:tx>
          <c:spPr>
            <a:ln>
              <a:solidFill>
                <a:srgbClr val="FFC8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HL13E1ﾃﾞｰﾀ!$JI$63:$JY$63</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1-D5D9-4AEC-8D28-EF1402FCB629}"/>
            </c:ext>
          </c:extLst>
        </c:ser>
        <c:ser>
          <c:idx val="2"/>
          <c:order val="2"/>
          <c:tx>
            <c:strRef>
              <c:f>HL13E1ﾃﾞｰﾀ!$C$64</c:f>
              <c:strCache>
                <c:ptCount val="1"/>
                <c:pt idx="0">
                  <c:v>NL053Dh43</c:v>
                </c:pt>
              </c:strCache>
            </c:strRef>
          </c:tx>
          <c:spPr>
            <a:ln>
              <a:solidFill>
                <a:srgbClr val="FFC8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HL13E1ﾃﾞｰﾀ!$JI$64:$JY$64</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2-D5D9-4AEC-8D28-EF1402FCB629}"/>
            </c:ext>
          </c:extLst>
        </c:ser>
        <c:ser>
          <c:idx val="3"/>
          <c:order val="3"/>
          <c:tx>
            <c:strRef>
              <c:f>HL13E1ﾃﾞｰﾀ!$C$65</c:f>
              <c:strCache>
                <c:ptCount val="1"/>
                <c:pt idx="0">
                  <c:v>NL053Dh44</c:v>
                </c:pt>
              </c:strCache>
            </c:strRef>
          </c:tx>
          <c:spPr>
            <a:ln>
              <a:solidFill>
                <a:srgbClr val="FFC8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HL13E1ﾃﾞｰﾀ!$JI$65:$JY$65</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3-D5D9-4AEC-8D28-EF1402FCB629}"/>
            </c:ext>
          </c:extLst>
        </c:ser>
        <c:ser>
          <c:idx val="4"/>
          <c:order val="4"/>
          <c:tx>
            <c:strRef>
              <c:f>HL13E1ﾃﾞｰﾀ!$C$66</c:f>
              <c:strCache>
                <c:ptCount val="1"/>
                <c:pt idx="0">
                  <c:v>NL053Dh45</c:v>
                </c:pt>
              </c:strCache>
            </c:strRef>
          </c:tx>
          <c:spPr>
            <a:ln>
              <a:solidFill>
                <a:srgbClr val="FFC8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HL13E1ﾃﾞｰﾀ!$JI$66:$JY$66</c:f>
              <c:numCache>
                <c:formatCode>0.00_ </c:formatCode>
                <c:ptCount val="17"/>
                <c:pt idx="0">
                  <c:v>1.27</c:v>
                </c:pt>
                <c:pt idx="1">
                  <c:v>1.27</c:v>
                </c:pt>
                <c:pt idx="2">
                  <c:v>1.27</c:v>
                </c:pt>
                <c:pt idx="3">
                  <c:v>1.27</c:v>
                </c:pt>
                <c:pt idx="4">
                  <c:v>1.27</c:v>
                </c:pt>
                <c:pt idx="5">
                  <c:v>1.27</c:v>
                </c:pt>
                <c:pt idx="6">
                  <c:v>1.27</c:v>
                </c:pt>
                <c:pt idx="7">
                  <c:v>1.27</c:v>
                </c:pt>
                <c:pt idx="8">
                  <c:v>1.27</c:v>
                </c:pt>
                <c:pt idx="9">
                  <c:v>1.27</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4-D5D9-4AEC-8D28-EF1402FCB629}"/>
            </c:ext>
          </c:extLst>
        </c:ser>
        <c:ser>
          <c:idx val="5"/>
          <c:order val="5"/>
          <c:tx>
            <c:strRef>
              <c:f>HL13E1ﾃﾞｰﾀ!$C$67</c:f>
              <c:strCache>
                <c:ptCount val="1"/>
                <c:pt idx="0">
                  <c:v>NL053Dh46</c:v>
                </c:pt>
              </c:strCache>
            </c:strRef>
          </c:tx>
          <c:spPr>
            <a:ln>
              <a:solidFill>
                <a:srgbClr val="FFC8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HL13E1ﾃﾞｰﾀ!$JI$67:$JY$67</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5-D5D9-4AEC-8D28-EF1402FCB629}"/>
            </c:ext>
          </c:extLst>
        </c:ser>
        <c:ser>
          <c:idx val="6"/>
          <c:order val="6"/>
          <c:tx>
            <c:strRef>
              <c:f>HL13E1ﾃﾞｰﾀ!$C$68</c:f>
              <c:strCache>
                <c:ptCount val="1"/>
                <c:pt idx="0">
                  <c:v>NL053Dh47</c:v>
                </c:pt>
              </c:strCache>
            </c:strRef>
          </c:tx>
          <c:spPr>
            <a:ln>
              <a:solidFill>
                <a:srgbClr val="FFC8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HL13E1ﾃﾞｰﾀ!$JI$68:$JY$68</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6-D5D9-4AEC-8D28-EF1402FCB629}"/>
            </c:ext>
          </c:extLst>
        </c:ser>
        <c:ser>
          <c:idx val="7"/>
          <c:order val="7"/>
          <c:tx>
            <c:strRef>
              <c:f>HL13E1ﾃﾞｰﾀ!$C$69</c:f>
              <c:strCache>
                <c:ptCount val="1"/>
                <c:pt idx="0">
                  <c:v>NL053Dh48</c:v>
                </c:pt>
              </c:strCache>
            </c:strRef>
          </c:tx>
          <c:spPr>
            <a:ln>
              <a:solidFill>
                <a:srgbClr val="FFC8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HL13E1ﾃﾞｰﾀ!$JI$69:$JY$69</c:f>
              <c:numCache>
                <c:formatCode>0.00_ </c:formatCode>
                <c:ptCount val="17"/>
                <c:pt idx="0">
                  <c:v>1.25</c:v>
                </c:pt>
                <c:pt idx="1">
                  <c:v>1.25</c:v>
                </c:pt>
                <c:pt idx="2">
                  <c:v>1.25</c:v>
                </c:pt>
                <c:pt idx="3">
                  <c:v>1.25</c:v>
                </c:pt>
                <c:pt idx="4">
                  <c:v>1.25</c:v>
                </c:pt>
                <c:pt idx="5">
                  <c:v>1.25</c:v>
                </c:pt>
                <c:pt idx="6">
                  <c:v>1.25</c:v>
                </c:pt>
                <c:pt idx="7">
                  <c:v>1.25</c:v>
                </c:pt>
                <c:pt idx="8">
                  <c:v>1.25</c:v>
                </c:pt>
                <c:pt idx="9">
                  <c:v>1.25</c:v>
                </c:pt>
                <c:pt idx="10">
                  <c:v>1.25</c:v>
                </c:pt>
                <c:pt idx="11">
                  <c:v>1.25</c:v>
                </c:pt>
                <c:pt idx="12">
                  <c:v>1.25</c:v>
                </c:pt>
                <c:pt idx="13">
                  <c:v>1.25</c:v>
                </c:pt>
                <c:pt idx="14">
                  <c:v>1.25</c:v>
                </c:pt>
                <c:pt idx="15">
                  <c:v>1.25</c:v>
                </c:pt>
                <c:pt idx="16">
                  <c:v>1.25</c:v>
                </c:pt>
              </c:numCache>
            </c:numRef>
          </c:yVal>
          <c:smooth val="0"/>
          <c:extLst>
            <c:ext xmlns:c16="http://schemas.microsoft.com/office/drawing/2014/chart" uri="{C3380CC4-5D6E-409C-BE32-E72D297353CC}">
              <c16:uniqueId val="{00000007-D5D9-4AEC-8D28-EF1402FCB629}"/>
            </c:ext>
          </c:extLst>
        </c:ser>
        <c:ser>
          <c:idx val="8"/>
          <c:order val="8"/>
          <c:tx>
            <c:strRef>
              <c:f>HL13E1ﾃﾞｰﾀ!$C$70</c:f>
              <c:strCache>
                <c:ptCount val="1"/>
                <c:pt idx="0">
                  <c:v>NL053Dh49</c:v>
                </c:pt>
              </c:strCache>
            </c:strRef>
          </c:tx>
          <c:spPr>
            <a:ln>
              <a:solidFill>
                <a:srgbClr val="FFC8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HL13E1ﾃﾞｰﾀ!$JI$70:$JY$70</c:f>
              <c:numCache>
                <c:formatCode>0.00_ </c:formatCode>
                <c:ptCount val="17"/>
                <c:pt idx="0">
                  <c:v>1.26</c:v>
                </c:pt>
                <c:pt idx="1">
                  <c:v>1.26</c:v>
                </c:pt>
                <c:pt idx="2">
                  <c:v>1.26</c:v>
                </c:pt>
                <c:pt idx="3">
                  <c:v>1.26</c:v>
                </c:pt>
                <c:pt idx="4">
                  <c:v>1.26</c:v>
                </c:pt>
                <c:pt idx="5">
                  <c:v>1.26</c:v>
                </c:pt>
                <c:pt idx="6">
                  <c:v>1.26</c:v>
                </c:pt>
                <c:pt idx="7">
                  <c:v>1.26</c:v>
                </c:pt>
                <c:pt idx="8">
                  <c:v>1.26</c:v>
                </c:pt>
                <c:pt idx="9">
                  <c:v>1.26</c:v>
                </c:pt>
                <c:pt idx="10">
                  <c:v>1.26</c:v>
                </c:pt>
                <c:pt idx="11">
                  <c:v>1.26</c:v>
                </c:pt>
                <c:pt idx="12">
                  <c:v>1.26</c:v>
                </c:pt>
                <c:pt idx="13">
                  <c:v>1.26</c:v>
                </c:pt>
                <c:pt idx="14">
                  <c:v>1.26</c:v>
                </c:pt>
                <c:pt idx="15">
                  <c:v>1.26</c:v>
                </c:pt>
                <c:pt idx="16">
                  <c:v>1.26</c:v>
                </c:pt>
              </c:numCache>
            </c:numRef>
          </c:yVal>
          <c:smooth val="0"/>
          <c:extLst>
            <c:ext xmlns:c16="http://schemas.microsoft.com/office/drawing/2014/chart" uri="{C3380CC4-5D6E-409C-BE32-E72D297353CC}">
              <c16:uniqueId val="{00000008-D5D9-4AEC-8D28-EF1402FCB629}"/>
            </c:ext>
          </c:extLst>
        </c:ser>
        <c:ser>
          <c:idx val="9"/>
          <c:order val="9"/>
          <c:tx>
            <c:strRef>
              <c:f>HL13E1ﾃﾞｰﾀ!$C$71</c:f>
              <c:strCache>
                <c:ptCount val="1"/>
                <c:pt idx="0">
                  <c:v>NL053Dh50</c:v>
                </c:pt>
              </c:strCache>
            </c:strRef>
          </c:tx>
          <c:spPr>
            <a:ln>
              <a:solidFill>
                <a:srgbClr val="FFC800"/>
              </a:solidFill>
            </a:ln>
          </c:spPr>
          <c:marker>
            <c:symbol val="none"/>
          </c:marker>
          <c:xVal>
            <c:numRef>
              <c:f>HL13E1ﾃﾞｰﾀ!$JI$8:$JY$8</c:f>
              <c:numCache>
                <c:formatCode>General</c:formatCode>
                <c:ptCount val="17"/>
                <c:pt idx="0">
                  <c:v>0</c:v>
                </c:pt>
                <c:pt idx="1">
                  <c:v>1.6666666666666666E-2</c:v>
                </c:pt>
                <c:pt idx="2">
                  <c:v>3.3333333333333333E-2</c:v>
                </c:pt>
                <c:pt idx="3">
                  <c:v>0.05</c:v>
                </c:pt>
                <c:pt idx="4">
                  <c:v>0.16666666666666666</c:v>
                </c:pt>
                <c:pt idx="5">
                  <c:v>0.5</c:v>
                </c:pt>
                <c:pt idx="6">
                  <c:v>1</c:v>
                </c:pt>
                <c:pt idx="7">
                  <c:v>2</c:v>
                </c:pt>
                <c:pt idx="8">
                  <c:v>4</c:v>
                </c:pt>
                <c:pt idx="9">
                  <c:v>6</c:v>
                </c:pt>
                <c:pt idx="10">
                  <c:v>8</c:v>
                </c:pt>
                <c:pt idx="11">
                  <c:v>10</c:v>
                </c:pt>
                <c:pt idx="12">
                  <c:v>12</c:v>
                </c:pt>
                <c:pt idx="13">
                  <c:v>14</c:v>
                </c:pt>
                <c:pt idx="14">
                  <c:v>16</c:v>
                </c:pt>
                <c:pt idx="15">
                  <c:v>18</c:v>
                </c:pt>
                <c:pt idx="16">
                  <c:v>20</c:v>
                </c:pt>
              </c:numCache>
            </c:numRef>
          </c:xVal>
          <c:yVal>
            <c:numRef>
              <c:f>HL13E1ﾃﾞｰﾀ!$JI$71:$JY$71</c:f>
              <c:numCache>
                <c:formatCode>0.00_ </c:formatCode>
                <c:ptCount val="17"/>
                <c:pt idx="0">
                  <c:v>1.24</c:v>
                </c:pt>
                <c:pt idx="1">
                  <c:v>1.24</c:v>
                </c:pt>
                <c:pt idx="2">
                  <c:v>1.24</c:v>
                </c:pt>
                <c:pt idx="3">
                  <c:v>1.24</c:v>
                </c:pt>
                <c:pt idx="4">
                  <c:v>1.24</c:v>
                </c:pt>
                <c:pt idx="5">
                  <c:v>1.24</c:v>
                </c:pt>
                <c:pt idx="6">
                  <c:v>1.24</c:v>
                </c:pt>
                <c:pt idx="7">
                  <c:v>1.24</c:v>
                </c:pt>
                <c:pt idx="8">
                  <c:v>1.24</c:v>
                </c:pt>
                <c:pt idx="9">
                  <c:v>1.24</c:v>
                </c:pt>
                <c:pt idx="10">
                  <c:v>1.24</c:v>
                </c:pt>
                <c:pt idx="11">
                  <c:v>1.24</c:v>
                </c:pt>
                <c:pt idx="12">
                  <c:v>1.24</c:v>
                </c:pt>
                <c:pt idx="13">
                  <c:v>1.24</c:v>
                </c:pt>
                <c:pt idx="14">
                  <c:v>1.24</c:v>
                </c:pt>
                <c:pt idx="15">
                  <c:v>1.24</c:v>
                </c:pt>
                <c:pt idx="16">
                  <c:v>1.24</c:v>
                </c:pt>
              </c:numCache>
            </c:numRef>
          </c:yVal>
          <c:smooth val="0"/>
          <c:extLst>
            <c:ext xmlns:c16="http://schemas.microsoft.com/office/drawing/2014/chart" uri="{C3380CC4-5D6E-409C-BE32-E72D297353CC}">
              <c16:uniqueId val="{00000009-D5D9-4AEC-8D28-EF1402FCB629}"/>
            </c:ext>
          </c:extLst>
        </c:ser>
        <c:dLbls>
          <c:showLegendKey val="0"/>
          <c:showVal val="0"/>
          <c:showCatName val="0"/>
          <c:showSerName val="0"/>
          <c:showPercent val="0"/>
          <c:showBubbleSize val="0"/>
        </c:dLbls>
        <c:axId val="305076096"/>
        <c:axId val="305115136"/>
      </c:scatterChart>
      <c:valAx>
        <c:axId val="305076096"/>
        <c:scaling>
          <c:orientation val="minMax"/>
          <c:max val="20"/>
        </c:scaling>
        <c:delete val="0"/>
        <c:axPos val="b"/>
        <c:title>
          <c:tx>
            <c:rich>
              <a:bodyPr/>
              <a:lstStyle/>
              <a:p>
                <a:pPr>
                  <a:defRPr lang="ja-JP"/>
                </a:pPr>
                <a:r>
                  <a:rPr lang="en-US" altLang="en-US"/>
                  <a:t>Time[h]</a:t>
                </a:r>
              </a:p>
            </c:rich>
          </c:tx>
          <c:overlay val="0"/>
        </c:title>
        <c:numFmt formatCode="General" sourceLinked="1"/>
        <c:majorTickMark val="out"/>
        <c:minorTickMark val="none"/>
        <c:tickLblPos val="nextTo"/>
        <c:txPr>
          <a:bodyPr/>
          <a:lstStyle/>
          <a:p>
            <a:pPr>
              <a:defRPr lang="ja-JP" sz="800"/>
            </a:pPr>
            <a:endParaRPr lang="ja-JP"/>
          </a:p>
        </c:txPr>
        <c:crossAx val="305115136"/>
        <c:crosses val="autoZero"/>
        <c:crossBetween val="midCat"/>
        <c:majorUnit val="2"/>
      </c:valAx>
      <c:valAx>
        <c:axId val="305115136"/>
        <c:scaling>
          <c:orientation val="minMax"/>
          <c:max val="3"/>
          <c:min val="0"/>
        </c:scaling>
        <c:delete val="0"/>
        <c:axPos val="l"/>
        <c:majorGridlines/>
        <c:title>
          <c:tx>
            <c:rich>
              <a:bodyPr rot="-5400000" vert="horz"/>
              <a:lstStyle/>
              <a:p>
                <a:pPr>
                  <a:defRPr lang="ja-JP"/>
                </a:pPr>
                <a:r>
                  <a:rPr lang="en-US" altLang="en-US"/>
                  <a:t>Vf[V]</a:t>
                </a:r>
              </a:p>
            </c:rich>
          </c:tx>
          <c:overlay val="0"/>
        </c:title>
        <c:numFmt formatCode="0.00_ " sourceLinked="1"/>
        <c:majorTickMark val="out"/>
        <c:minorTickMark val="none"/>
        <c:tickLblPos val="nextTo"/>
        <c:txPr>
          <a:bodyPr/>
          <a:lstStyle/>
          <a:p>
            <a:pPr>
              <a:defRPr lang="ja-JP" sz="800"/>
            </a:pPr>
            <a:endParaRPr lang="ja-JP"/>
          </a:p>
        </c:txPr>
        <c:crossAx val="305076096"/>
        <c:crosses val="autoZero"/>
        <c:crossBetween val="midCat"/>
      </c:valAx>
    </c:plotArea>
    <c:legend>
      <c:legendPos val="r"/>
      <c:overlay val="0"/>
      <c:txPr>
        <a:bodyPr/>
        <a:lstStyle/>
        <a:p>
          <a:pPr>
            <a:defRPr lang="ja-JP" sz="800"/>
          </a:pPr>
          <a:endParaRPr lang="ja-JP"/>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50969038706227"/>
          <c:y val="4.4723140725234117E-2"/>
          <c:w val="0.8465313147331992"/>
          <c:h val="0.73817581893172446"/>
        </c:manualLayout>
      </c:layout>
      <c:barChart>
        <c:barDir val="col"/>
        <c:grouping val="clustered"/>
        <c:varyColors val="0"/>
        <c:ser>
          <c:idx val="1"/>
          <c:order val="0"/>
          <c:tx>
            <c:strRef>
              <c:f>ワイヤプル!$T$10</c:f>
              <c:strCache>
                <c:ptCount val="1"/>
                <c:pt idx="0">
                  <c:v>EA</c:v>
                </c:pt>
              </c:strCache>
            </c:strRef>
          </c:tx>
          <c:spPr>
            <a:solidFill>
              <a:srgbClr val="0000FF"/>
            </a:solidFill>
          </c:spPr>
          <c:invertIfNegative val="0"/>
          <c:cat>
            <c:multiLvlStrRef>
              <c:f>ワイヤプル!$S$3:$T$7</c:f>
              <c:multiLvlStrCache>
                <c:ptCount val="5"/>
                <c:lvl>
                  <c:pt idx="0">
                    <c:v>A</c:v>
                  </c:pt>
                  <c:pt idx="1">
                    <c:v>B</c:v>
                  </c:pt>
                  <c:pt idx="2">
                    <c:v>C</c:v>
                  </c:pt>
                  <c:pt idx="3">
                    <c:v>D</c:v>
                  </c:pt>
                  <c:pt idx="4">
                    <c:v>E</c:v>
                  </c:pt>
                </c:lvl>
                <c:lvl>
                  <c:pt idx="0">
                    <c:v>1st圧着部剥がれ</c:v>
                  </c:pt>
                  <c:pt idx="1">
                    <c:v>1st側ネック切れ</c:v>
                  </c:pt>
                  <c:pt idx="2">
                    <c:v>ワイヤ切れ</c:v>
                  </c:pt>
                  <c:pt idx="3">
                    <c:v>2nd側ネック切れ</c:v>
                  </c:pt>
                  <c:pt idx="4">
                    <c:v>2nd側圧着部剥がれ</c:v>
                  </c:pt>
                </c:lvl>
              </c:multiLvlStrCache>
            </c:multiLvlStrRef>
          </c:cat>
          <c:val>
            <c:numRef>
              <c:f>ワイヤプル!$U$3:$U$7</c:f>
              <c:numCache>
                <c:formatCode>0%</c:formatCode>
                <c:ptCount val="5"/>
                <c:pt idx="0">
                  <c:v>0</c:v>
                </c:pt>
                <c:pt idx="1">
                  <c:v>0</c:v>
                </c:pt>
                <c:pt idx="2">
                  <c:v>0</c:v>
                </c:pt>
                <c:pt idx="3">
                  <c:v>1</c:v>
                </c:pt>
                <c:pt idx="4">
                  <c:v>0</c:v>
                </c:pt>
              </c:numCache>
            </c:numRef>
          </c:val>
          <c:extLst>
            <c:ext xmlns:c16="http://schemas.microsoft.com/office/drawing/2014/chart" uri="{C3380CC4-5D6E-409C-BE32-E72D297353CC}">
              <c16:uniqueId val="{00000000-8094-4DF4-97F6-D6160C2A7F1A}"/>
            </c:ext>
          </c:extLst>
        </c:ser>
        <c:ser>
          <c:idx val="0"/>
          <c:order val="1"/>
          <c:tx>
            <c:strRef>
              <c:f>ワイヤプル!$Z$10</c:f>
              <c:strCache>
                <c:ptCount val="1"/>
                <c:pt idx="0">
                  <c:v>LD</c:v>
                </c:pt>
              </c:strCache>
            </c:strRef>
          </c:tx>
          <c:spPr>
            <a:solidFill>
              <a:srgbClr val="00B050"/>
            </a:solidFill>
          </c:spPr>
          <c:invertIfNegative val="0"/>
          <c:cat>
            <c:multiLvlStrRef>
              <c:f>ワイヤプル!$S$3:$T$7</c:f>
              <c:multiLvlStrCache>
                <c:ptCount val="5"/>
                <c:lvl>
                  <c:pt idx="0">
                    <c:v>A</c:v>
                  </c:pt>
                  <c:pt idx="1">
                    <c:v>B</c:v>
                  </c:pt>
                  <c:pt idx="2">
                    <c:v>C</c:v>
                  </c:pt>
                  <c:pt idx="3">
                    <c:v>D</c:v>
                  </c:pt>
                  <c:pt idx="4">
                    <c:v>E</c:v>
                  </c:pt>
                </c:lvl>
                <c:lvl>
                  <c:pt idx="0">
                    <c:v>1st圧着部剥がれ</c:v>
                  </c:pt>
                  <c:pt idx="1">
                    <c:v>1st側ネック切れ</c:v>
                  </c:pt>
                  <c:pt idx="2">
                    <c:v>ワイヤ切れ</c:v>
                  </c:pt>
                  <c:pt idx="3">
                    <c:v>2nd側ネック切れ</c:v>
                  </c:pt>
                  <c:pt idx="4">
                    <c:v>2nd側圧着部剥がれ</c:v>
                  </c:pt>
                </c:lvl>
              </c:multiLvlStrCache>
            </c:multiLvlStrRef>
          </c:cat>
          <c:val>
            <c:numRef>
              <c:f>ワイヤプル!$AA$3:$AA$7</c:f>
              <c:numCache>
                <c:formatCode>0%</c:formatCode>
                <c:ptCount val="5"/>
                <c:pt idx="0">
                  <c:v>0</c:v>
                </c:pt>
                <c:pt idx="1">
                  <c:v>0</c:v>
                </c:pt>
                <c:pt idx="2">
                  <c:v>0</c:v>
                </c:pt>
                <c:pt idx="3">
                  <c:v>1</c:v>
                </c:pt>
                <c:pt idx="4">
                  <c:v>0</c:v>
                </c:pt>
              </c:numCache>
            </c:numRef>
          </c:val>
          <c:extLst>
            <c:ext xmlns:c16="http://schemas.microsoft.com/office/drawing/2014/chart" uri="{C3380CC4-5D6E-409C-BE32-E72D297353CC}">
              <c16:uniqueId val="{00000001-8094-4DF4-97F6-D6160C2A7F1A}"/>
            </c:ext>
          </c:extLst>
        </c:ser>
        <c:dLbls>
          <c:showLegendKey val="0"/>
          <c:showVal val="0"/>
          <c:showCatName val="0"/>
          <c:showSerName val="0"/>
          <c:showPercent val="0"/>
          <c:showBubbleSize val="0"/>
        </c:dLbls>
        <c:gapWidth val="150"/>
        <c:axId val="310598656"/>
        <c:axId val="310600448"/>
      </c:barChart>
      <c:catAx>
        <c:axId val="310598656"/>
        <c:scaling>
          <c:orientation val="minMax"/>
        </c:scaling>
        <c:delete val="0"/>
        <c:axPos val="b"/>
        <c:numFmt formatCode="General" sourceLinked="1"/>
        <c:majorTickMark val="none"/>
        <c:minorTickMark val="none"/>
        <c:tickLblPos val="low"/>
        <c:spPr>
          <a:ln>
            <a:noFill/>
          </a:ln>
        </c:spPr>
        <c:txPr>
          <a:bodyPr/>
          <a:lstStyle/>
          <a:p>
            <a:pPr>
              <a:defRPr lang="ja-JP"/>
            </a:pPr>
            <a:endParaRPr lang="ja-JP"/>
          </a:p>
        </c:txPr>
        <c:crossAx val="310600448"/>
        <c:crosses val="autoZero"/>
        <c:auto val="1"/>
        <c:lblAlgn val="ctr"/>
        <c:lblOffset val="100"/>
        <c:noMultiLvlLbl val="0"/>
      </c:catAx>
      <c:valAx>
        <c:axId val="310600448"/>
        <c:scaling>
          <c:orientation val="minMax"/>
          <c:max val="1"/>
          <c:min val="0"/>
        </c:scaling>
        <c:delete val="0"/>
        <c:axPos val="l"/>
        <c:numFmt formatCode="0%" sourceLinked="1"/>
        <c:majorTickMark val="in"/>
        <c:minorTickMark val="none"/>
        <c:tickLblPos val="nextTo"/>
        <c:txPr>
          <a:bodyPr/>
          <a:lstStyle/>
          <a:p>
            <a:pPr>
              <a:defRPr lang="ja-JP"/>
            </a:pPr>
            <a:endParaRPr lang="ja-JP"/>
          </a:p>
        </c:txPr>
        <c:crossAx val="310598656"/>
        <c:crosses val="autoZero"/>
        <c:crossBetween val="between"/>
      </c:valAx>
      <c:spPr>
        <a:ln>
          <a:solidFill>
            <a:schemeClr val="tx1">
              <a:lumMod val="50000"/>
              <a:lumOff val="50000"/>
            </a:schemeClr>
          </a:solidFill>
        </a:ln>
      </c:spPr>
    </c:plotArea>
    <c:legend>
      <c:legendPos val="r"/>
      <c:layout>
        <c:manualLayout>
          <c:xMode val="edge"/>
          <c:yMode val="edge"/>
          <c:x val="0.85152263697711106"/>
          <c:y val="7.0275488291236338E-2"/>
          <c:w val="9.1952009739430948E-2"/>
          <c:h val="0.12524961652520708"/>
        </c:manualLayout>
      </c:layout>
      <c:overlay val="0"/>
      <c:txPr>
        <a:bodyPr/>
        <a:lstStyle/>
        <a:p>
          <a:pPr>
            <a:defRPr lang="ja-JP"/>
          </a:pPr>
          <a:endParaRPr lang="ja-JP"/>
        </a:p>
      </c:txPr>
    </c:legend>
    <c:plotVisOnly val="1"/>
    <c:dispBlanksAs val="gap"/>
    <c:showDLblsOverMax val="0"/>
  </c:chart>
  <c:spPr>
    <a:ln>
      <a:noFill/>
    </a:ln>
  </c:spPr>
  <c:printSettings>
    <c:headerFooter/>
    <c:pageMargins b="0.75000000000000533" l="0.70000000000000062" r="0.70000000000000062" t="0.75000000000000533"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599960317460317"/>
          <c:y val="5.9782714459342551E-2"/>
          <c:w val="0.76964107142857141"/>
          <c:h val="0.77174049574787662"/>
        </c:manualLayout>
      </c:layout>
      <c:scatterChart>
        <c:scatterStyle val="lineMarker"/>
        <c:varyColors val="0"/>
        <c:ser>
          <c:idx val="1"/>
          <c:order val="0"/>
          <c:tx>
            <c:v>Y軸</c:v>
          </c:tx>
          <c:spPr>
            <a:ln w="12700">
              <a:solidFill>
                <a:srgbClr val="333333"/>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E4AA-4FD5-96C2-C94ABF766471}"/>
                </c:ext>
              </c:extLst>
            </c:dLbl>
            <c:dLbl>
              <c:idx val="1"/>
              <c:tx>
                <c:rich>
                  <a:bodyPr/>
                  <a:lstStyle/>
                  <a:p>
                    <a:r>
                      <a:rPr lang="en-US" altLang="ja-JP" sz="1200">
                        <a:latin typeface="Arial" panose="020B0604020202020204" pitchFamily="34" charset="0"/>
                        <a:cs typeface="Arial" panose="020B0604020202020204" pitchFamily="34" charset="0"/>
                      </a:rPr>
                      <a:t>99.99</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E4AA-4FD5-96C2-C94ABF766471}"/>
                </c:ext>
              </c:extLst>
            </c:dLbl>
            <c:dLbl>
              <c:idx val="2"/>
              <c:tx>
                <c:rich>
                  <a:bodyPr/>
                  <a:lstStyle/>
                  <a:p>
                    <a:r>
                      <a:rPr lang="en-US" altLang="ja-JP" sz="1200">
                        <a:latin typeface="Arial" panose="020B0604020202020204" pitchFamily="34" charset="0"/>
                        <a:cs typeface="Arial" panose="020B0604020202020204" pitchFamily="34" charset="0"/>
                      </a:rPr>
                      <a:t>99.9</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E4AA-4FD5-96C2-C94ABF766471}"/>
                </c:ext>
              </c:extLst>
            </c:dLbl>
            <c:dLbl>
              <c:idx val="3"/>
              <c:delete val="1"/>
              <c:extLst>
                <c:ext xmlns:c15="http://schemas.microsoft.com/office/drawing/2012/chart" uri="{CE6537A1-D6FC-4f65-9D91-7224C49458BB}"/>
                <c:ext xmlns:c16="http://schemas.microsoft.com/office/drawing/2014/chart" uri="{C3380CC4-5D6E-409C-BE32-E72D297353CC}">
                  <c16:uniqueId val="{00000003-E4AA-4FD5-96C2-C94ABF766471}"/>
                </c:ext>
              </c:extLst>
            </c:dLbl>
            <c:dLbl>
              <c:idx val="4"/>
              <c:delete val="1"/>
              <c:extLst>
                <c:ext xmlns:c15="http://schemas.microsoft.com/office/drawing/2012/chart" uri="{CE6537A1-D6FC-4f65-9D91-7224C49458BB}"/>
                <c:ext xmlns:c16="http://schemas.microsoft.com/office/drawing/2014/chart" uri="{C3380CC4-5D6E-409C-BE32-E72D297353CC}">
                  <c16:uniqueId val="{00000004-E4AA-4FD5-96C2-C94ABF766471}"/>
                </c:ext>
              </c:extLst>
            </c:dLbl>
            <c:dLbl>
              <c:idx val="5"/>
              <c:tx>
                <c:rich>
                  <a:bodyPr/>
                  <a:lstStyle/>
                  <a:p>
                    <a:r>
                      <a:rPr lang="en-US" altLang="ja-JP" sz="1200">
                        <a:latin typeface="Arial" panose="020B0604020202020204" pitchFamily="34" charset="0"/>
                        <a:cs typeface="Arial" panose="020B0604020202020204" pitchFamily="34" charset="0"/>
                      </a:rPr>
                      <a:t>99</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4AA-4FD5-96C2-C94ABF766471}"/>
                </c:ext>
              </c:extLst>
            </c:dLbl>
            <c:dLbl>
              <c:idx val="6"/>
              <c:tx>
                <c:rich>
                  <a:bodyPr/>
                  <a:lstStyle/>
                  <a:p>
                    <a:r>
                      <a:rPr lang="en-US" altLang="ja-JP" sz="1200">
                        <a:latin typeface="Arial" panose="020B0604020202020204" pitchFamily="34" charset="0"/>
                        <a:cs typeface="Arial" panose="020B0604020202020204" pitchFamily="34" charset="0"/>
                      </a:rPr>
                      <a:t>95</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4AA-4FD5-96C2-C94ABF766471}"/>
                </c:ext>
              </c:extLst>
            </c:dLbl>
            <c:dLbl>
              <c:idx val="7"/>
              <c:delete val="1"/>
              <c:extLst>
                <c:ext xmlns:c15="http://schemas.microsoft.com/office/drawing/2012/chart" uri="{CE6537A1-D6FC-4f65-9D91-7224C49458BB}"/>
                <c:ext xmlns:c16="http://schemas.microsoft.com/office/drawing/2014/chart" uri="{C3380CC4-5D6E-409C-BE32-E72D297353CC}">
                  <c16:uniqueId val="{00000007-E4AA-4FD5-96C2-C94ABF766471}"/>
                </c:ext>
              </c:extLst>
            </c:dLbl>
            <c:dLbl>
              <c:idx val="8"/>
              <c:delete val="1"/>
              <c:extLst>
                <c:ext xmlns:c15="http://schemas.microsoft.com/office/drawing/2012/chart" uri="{CE6537A1-D6FC-4f65-9D91-7224C49458BB}"/>
                <c:ext xmlns:c16="http://schemas.microsoft.com/office/drawing/2014/chart" uri="{C3380CC4-5D6E-409C-BE32-E72D297353CC}">
                  <c16:uniqueId val="{00000008-E4AA-4FD5-96C2-C94ABF766471}"/>
                </c:ext>
              </c:extLst>
            </c:dLbl>
            <c:dLbl>
              <c:idx val="9"/>
              <c:tx>
                <c:rich>
                  <a:bodyPr/>
                  <a:lstStyle/>
                  <a:p>
                    <a:r>
                      <a:rPr lang="en-US" altLang="ja-JP" sz="1200">
                        <a:latin typeface="Arial" panose="020B0604020202020204" pitchFamily="34" charset="0"/>
                        <a:cs typeface="Arial" panose="020B0604020202020204" pitchFamily="34" charset="0"/>
                      </a:rPr>
                      <a:t>90</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E4AA-4FD5-96C2-C94ABF766471}"/>
                </c:ext>
              </c:extLst>
            </c:dLbl>
            <c:dLbl>
              <c:idx val="10"/>
              <c:tx>
                <c:rich>
                  <a:bodyPr/>
                  <a:lstStyle/>
                  <a:p>
                    <a:r>
                      <a:rPr lang="en-US" altLang="ja-JP" sz="1200">
                        <a:latin typeface="Arial" panose="020B0604020202020204" pitchFamily="34" charset="0"/>
                        <a:cs typeface="Arial" panose="020B0604020202020204" pitchFamily="34" charset="0"/>
                      </a:rPr>
                      <a:t>80</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E4AA-4FD5-96C2-C94ABF766471}"/>
                </c:ext>
              </c:extLst>
            </c:dLbl>
            <c:dLbl>
              <c:idx val="11"/>
              <c:delete val="1"/>
              <c:extLst>
                <c:ext xmlns:c15="http://schemas.microsoft.com/office/drawing/2012/chart" uri="{CE6537A1-D6FC-4f65-9D91-7224C49458BB}"/>
                <c:ext xmlns:c16="http://schemas.microsoft.com/office/drawing/2014/chart" uri="{C3380CC4-5D6E-409C-BE32-E72D297353CC}">
                  <c16:uniqueId val="{0000000B-E4AA-4FD5-96C2-C94ABF766471}"/>
                </c:ext>
              </c:extLst>
            </c:dLbl>
            <c:dLbl>
              <c:idx val="12"/>
              <c:delete val="1"/>
              <c:extLst>
                <c:ext xmlns:c15="http://schemas.microsoft.com/office/drawing/2012/chart" uri="{CE6537A1-D6FC-4f65-9D91-7224C49458BB}"/>
                <c:ext xmlns:c16="http://schemas.microsoft.com/office/drawing/2014/chart" uri="{C3380CC4-5D6E-409C-BE32-E72D297353CC}">
                  <c16:uniqueId val="{0000000C-E4AA-4FD5-96C2-C94ABF766471}"/>
                </c:ext>
              </c:extLst>
            </c:dLbl>
            <c:dLbl>
              <c:idx val="13"/>
              <c:tx>
                <c:rich>
                  <a:bodyPr/>
                  <a:lstStyle/>
                  <a:p>
                    <a:r>
                      <a:rPr lang="en-US" altLang="ja-JP" sz="1200">
                        <a:latin typeface="Arial" panose="020B0604020202020204" pitchFamily="34" charset="0"/>
                        <a:cs typeface="Arial" panose="020B0604020202020204" pitchFamily="34" charset="0"/>
                      </a:rPr>
                      <a:t>70</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E4AA-4FD5-96C2-C94ABF766471}"/>
                </c:ext>
              </c:extLst>
            </c:dLbl>
            <c:dLbl>
              <c:idx val="14"/>
              <c:tx>
                <c:rich>
                  <a:bodyPr/>
                  <a:lstStyle/>
                  <a:p>
                    <a:r>
                      <a:rPr lang="en-US" altLang="ja-JP" sz="1200">
                        <a:latin typeface="Arial" panose="020B0604020202020204" pitchFamily="34" charset="0"/>
                        <a:cs typeface="Arial" panose="020B0604020202020204" pitchFamily="34" charset="0"/>
                      </a:rPr>
                      <a:t>50</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E4AA-4FD5-96C2-C94ABF766471}"/>
                </c:ext>
              </c:extLst>
            </c:dLbl>
            <c:dLbl>
              <c:idx val="15"/>
              <c:delete val="1"/>
              <c:extLst>
                <c:ext xmlns:c15="http://schemas.microsoft.com/office/drawing/2012/chart" uri="{CE6537A1-D6FC-4f65-9D91-7224C49458BB}"/>
                <c:ext xmlns:c16="http://schemas.microsoft.com/office/drawing/2014/chart" uri="{C3380CC4-5D6E-409C-BE32-E72D297353CC}">
                  <c16:uniqueId val="{0000000F-E4AA-4FD5-96C2-C94ABF766471}"/>
                </c:ext>
              </c:extLst>
            </c:dLbl>
            <c:dLbl>
              <c:idx val="16"/>
              <c:delete val="1"/>
              <c:extLst>
                <c:ext xmlns:c15="http://schemas.microsoft.com/office/drawing/2012/chart" uri="{CE6537A1-D6FC-4f65-9D91-7224C49458BB}"/>
                <c:ext xmlns:c16="http://schemas.microsoft.com/office/drawing/2014/chart" uri="{C3380CC4-5D6E-409C-BE32-E72D297353CC}">
                  <c16:uniqueId val="{00000010-E4AA-4FD5-96C2-C94ABF766471}"/>
                </c:ext>
              </c:extLst>
            </c:dLbl>
            <c:dLbl>
              <c:idx val="17"/>
              <c:tx>
                <c:rich>
                  <a:bodyPr/>
                  <a:lstStyle/>
                  <a:p>
                    <a:r>
                      <a:rPr lang="en-US" altLang="ja-JP" sz="1200">
                        <a:latin typeface="Arial" panose="020B0604020202020204" pitchFamily="34" charset="0"/>
                        <a:cs typeface="Arial" panose="020B0604020202020204" pitchFamily="34" charset="0"/>
                      </a:rPr>
                      <a:t>30</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E4AA-4FD5-96C2-C94ABF766471}"/>
                </c:ext>
              </c:extLst>
            </c:dLbl>
            <c:dLbl>
              <c:idx val="18"/>
              <c:tx>
                <c:rich>
                  <a:bodyPr/>
                  <a:lstStyle/>
                  <a:p>
                    <a:r>
                      <a:rPr lang="en-US" altLang="ja-JP" sz="1200">
                        <a:latin typeface="Arial" panose="020B0604020202020204" pitchFamily="34" charset="0"/>
                        <a:cs typeface="Arial" panose="020B0604020202020204" pitchFamily="34" charset="0"/>
                      </a:rPr>
                      <a:t>20</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E4AA-4FD5-96C2-C94ABF766471}"/>
                </c:ext>
              </c:extLst>
            </c:dLbl>
            <c:dLbl>
              <c:idx val="19"/>
              <c:delete val="1"/>
              <c:extLst>
                <c:ext xmlns:c15="http://schemas.microsoft.com/office/drawing/2012/chart" uri="{CE6537A1-D6FC-4f65-9D91-7224C49458BB}"/>
                <c:ext xmlns:c16="http://schemas.microsoft.com/office/drawing/2014/chart" uri="{C3380CC4-5D6E-409C-BE32-E72D297353CC}">
                  <c16:uniqueId val="{00000013-E4AA-4FD5-96C2-C94ABF766471}"/>
                </c:ext>
              </c:extLst>
            </c:dLbl>
            <c:dLbl>
              <c:idx val="20"/>
              <c:delete val="1"/>
              <c:extLst>
                <c:ext xmlns:c15="http://schemas.microsoft.com/office/drawing/2012/chart" uri="{CE6537A1-D6FC-4f65-9D91-7224C49458BB}"/>
                <c:ext xmlns:c16="http://schemas.microsoft.com/office/drawing/2014/chart" uri="{C3380CC4-5D6E-409C-BE32-E72D297353CC}">
                  <c16:uniqueId val="{00000014-E4AA-4FD5-96C2-C94ABF766471}"/>
                </c:ext>
              </c:extLst>
            </c:dLbl>
            <c:dLbl>
              <c:idx val="21"/>
              <c:tx>
                <c:rich>
                  <a:bodyPr/>
                  <a:lstStyle/>
                  <a:p>
                    <a:r>
                      <a:rPr lang="en-US" altLang="ja-JP" sz="1200">
                        <a:latin typeface="Arial" panose="020B0604020202020204" pitchFamily="34" charset="0"/>
                        <a:cs typeface="Arial" panose="020B0604020202020204" pitchFamily="34" charset="0"/>
                      </a:rPr>
                      <a:t>10</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E4AA-4FD5-96C2-C94ABF766471}"/>
                </c:ext>
              </c:extLst>
            </c:dLbl>
            <c:dLbl>
              <c:idx val="22"/>
              <c:tx>
                <c:rich>
                  <a:bodyPr/>
                  <a:lstStyle/>
                  <a:p>
                    <a:r>
                      <a:rPr lang="en-US" altLang="ja-JP" sz="1200">
                        <a:latin typeface="Arial" panose="020B0604020202020204" pitchFamily="34" charset="0"/>
                        <a:cs typeface="Arial" panose="020B0604020202020204" pitchFamily="34" charset="0"/>
                      </a:rPr>
                      <a:t>5</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E4AA-4FD5-96C2-C94ABF766471}"/>
                </c:ext>
              </c:extLst>
            </c:dLbl>
            <c:dLbl>
              <c:idx val="23"/>
              <c:delete val="1"/>
              <c:extLst>
                <c:ext xmlns:c15="http://schemas.microsoft.com/office/drawing/2012/chart" uri="{CE6537A1-D6FC-4f65-9D91-7224C49458BB}"/>
                <c:ext xmlns:c16="http://schemas.microsoft.com/office/drawing/2014/chart" uri="{C3380CC4-5D6E-409C-BE32-E72D297353CC}">
                  <c16:uniqueId val="{00000017-E4AA-4FD5-96C2-C94ABF766471}"/>
                </c:ext>
              </c:extLst>
            </c:dLbl>
            <c:dLbl>
              <c:idx val="24"/>
              <c:delete val="1"/>
              <c:extLst>
                <c:ext xmlns:c15="http://schemas.microsoft.com/office/drawing/2012/chart" uri="{CE6537A1-D6FC-4f65-9D91-7224C49458BB}"/>
                <c:ext xmlns:c16="http://schemas.microsoft.com/office/drawing/2014/chart" uri="{C3380CC4-5D6E-409C-BE32-E72D297353CC}">
                  <c16:uniqueId val="{00000018-E4AA-4FD5-96C2-C94ABF766471}"/>
                </c:ext>
              </c:extLst>
            </c:dLbl>
            <c:dLbl>
              <c:idx val="25"/>
              <c:tx>
                <c:rich>
                  <a:bodyPr/>
                  <a:lstStyle/>
                  <a:p>
                    <a:r>
                      <a:rPr lang="en-US" altLang="ja-JP" sz="1200">
                        <a:latin typeface="Arial" panose="020B0604020202020204" pitchFamily="34" charset="0"/>
                        <a:cs typeface="Arial" panose="020B0604020202020204" pitchFamily="34" charset="0"/>
                      </a:rPr>
                      <a:t>1</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E4AA-4FD5-96C2-C94ABF766471}"/>
                </c:ext>
              </c:extLst>
            </c:dLbl>
            <c:dLbl>
              <c:idx val="26"/>
              <c:tx>
                <c:rich>
                  <a:bodyPr/>
                  <a:lstStyle/>
                  <a:p>
                    <a:r>
                      <a:rPr lang="en-US" altLang="ja-JP" sz="1200">
                        <a:latin typeface="Arial" panose="020B0604020202020204" pitchFamily="34" charset="0"/>
                        <a:cs typeface="Arial" panose="020B0604020202020204" pitchFamily="34" charset="0"/>
                      </a:rPr>
                      <a:t>0.1</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E4AA-4FD5-96C2-C94ABF766471}"/>
                </c:ext>
              </c:extLst>
            </c:dLbl>
            <c:dLbl>
              <c:idx val="27"/>
              <c:delete val="1"/>
              <c:extLst>
                <c:ext xmlns:c15="http://schemas.microsoft.com/office/drawing/2012/chart" uri="{CE6537A1-D6FC-4f65-9D91-7224C49458BB}"/>
                <c:ext xmlns:c16="http://schemas.microsoft.com/office/drawing/2014/chart" uri="{C3380CC4-5D6E-409C-BE32-E72D297353CC}">
                  <c16:uniqueId val="{0000001B-E4AA-4FD5-96C2-C94ABF766471}"/>
                </c:ext>
              </c:extLst>
            </c:dLbl>
            <c:dLbl>
              <c:idx val="28"/>
              <c:delete val="1"/>
              <c:extLst>
                <c:ext xmlns:c15="http://schemas.microsoft.com/office/drawing/2012/chart" uri="{CE6537A1-D6FC-4f65-9D91-7224C49458BB}"/>
                <c:ext xmlns:c16="http://schemas.microsoft.com/office/drawing/2014/chart" uri="{C3380CC4-5D6E-409C-BE32-E72D297353CC}">
                  <c16:uniqueId val="{0000001C-E4AA-4FD5-96C2-C94ABF766471}"/>
                </c:ext>
              </c:extLst>
            </c:dLbl>
            <c:dLbl>
              <c:idx val="29"/>
              <c:tx>
                <c:rich>
                  <a:bodyPr/>
                  <a:lstStyle/>
                  <a:p>
                    <a:r>
                      <a:rPr lang="en-US" altLang="ja-JP" sz="1200">
                        <a:latin typeface="Arial" panose="020B0604020202020204" pitchFamily="34" charset="0"/>
                        <a:cs typeface="Arial" panose="020B0604020202020204" pitchFamily="34" charset="0"/>
                      </a:rPr>
                      <a:t>0.01</a:t>
                    </a:r>
                    <a:endParaRPr lang="en-US" altLang="ja-JP"/>
                  </a:p>
                </c:rich>
              </c:tx>
              <c:dLblPos val="l"/>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E4AA-4FD5-96C2-C94ABF766471}"/>
                </c:ext>
              </c:extLst>
            </c:dLbl>
            <c:spPr>
              <a:noFill/>
              <a:ln w="25400">
                <a:noFill/>
              </a:ln>
            </c:spPr>
            <c:txPr>
              <a:bodyPr/>
              <a:lstStyle/>
              <a:p>
                <a:pPr>
                  <a:defRPr lang="ja-JP" sz="1200">
                    <a:latin typeface="Arial" panose="020B0604020202020204" pitchFamily="34" charset="0"/>
                    <a:cs typeface="Arial" panose="020B0604020202020204" pitchFamily="34" charset="0"/>
                  </a:defRPr>
                </a:pPr>
                <a:endParaRPr lang="ja-JP"/>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ワイヤプル!$V$53:$V$82</c:f>
              <c:numCache>
                <c:formatCode>General</c:formatCode>
                <c:ptCount val="30"/>
                <c:pt idx="0">
                  <c:v>0.14000000000000001</c:v>
                </c:pt>
                <c:pt idx="1">
                  <c:v>0</c:v>
                </c:pt>
                <c:pt idx="2">
                  <c:v>0</c:v>
                </c:pt>
                <c:pt idx="3">
                  <c:v>0.14000000000000001</c:v>
                </c:pt>
                <c:pt idx="4">
                  <c:v>0.14000000000000001</c:v>
                </c:pt>
                <c:pt idx="5">
                  <c:v>0</c:v>
                </c:pt>
                <c:pt idx="6">
                  <c:v>0</c:v>
                </c:pt>
                <c:pt idx="7">
                  <c:v>0.14000000000000001</c:v>
                </c:pt>
                <c:pt idx="8">
                  <c:v>0.14000000000000001</c:v>
                </c:pt>
                <c:pt idx="9">
                  <c:v>0</c:v>
                </c:pt>
                <c:pt idx="10">
                  <c:v>0</c:v>
                </c:pt>
                <c:pt idx="11">
                  <c:v>0.14000000000000001</c:v>
                </c:pt>
                <c:pt idx="12">
                  <c:v>0.14000000000000001</c:v>
                </c:pt>
                <c:pt idx="13">
                  <c:v>0</c:v>
                </c:pt>
                <c:pt idx="14">
                  <c:v>0</c:v>
                </c:pt>
                <c:pt idx="15">
                  <c:v>0.14000000000000001</c:v>
                </c:pt>
                <c:pt idx="16">
                  <c:v>0.14000000000000001</c:v>
                </c:pt>
                <c:pt idx="17">
                  <c:v>0</c:v>
                </c:pt>
                <c:pt idx="18">
                  <c:v>0</c:v>
                </c:pt>
                <c:pt idx="19">
                  <c:v>0.14000000000000001</c:v>
                </c:pt>
                <c:pt idx="20">
                  <c:v>0.14000000000000001</c:v>
                </c:pt>
                <c:pt idx="21">
                  <c:v>0</c:v>
                </c:pt>
                <c:pt idx="22">
                  <c:v>0</c:v>
                </c:pt>
                <c:pt idx="23">
                  <c:v>0.14000000000000001</c:v>
                </c:pt>
                <c:pt idx="24">
                  <c:v>0.14000000000000001</c:v>
                </c:pt>
                <c:pt idx="25">
                  <c:v>0</c:v>
                </c:pt>
                <c:pt idx="26">
                  <c:v>0</c:v>
                </c:pt>
                <c:pt idx="27">
                  <c:v>0.14000000000000001</c:v>
                </c:pt>
                <c:pt idx="28">
                  <c:v>0.14000000000000001</c:v>
                </c:pt>
                <c:pt idx="29">
                  <c:v>0</c:v>
                </c:pt>
              </c:numCache>
            </c:numRef>
          </c:xVal>
          <c:yVal>
            <c:numRef>
              <c:f>ワイヤプル!$W$53:$W$82</c:f>
              <c:numCache>
                <c:formatCode>General</c:formatCode>
                <c:ptCount val="30"/>
                <c:pt idx="0">
                  <c:v>3.7190164854554291</c:v>
                </c:pt>
                <c:pt idx="1">
                  <c:v>3.7190164854554291</c:v>
                </c:pt>
                <c:pt idx="2">
                  <c:v>3.0902323061678465</c:v>
                </c:pt>
                <c:pt idx="3">
                  <c:v>3.0902323061678465</c:v>
                </c:pt>
                <c:pt idx="4">
                  <c:v>2.3263478740408408</c:v>
                </c:pt>
                <c:pt idx="5">
                  <c:v>2.3263478740408408</c:v>
                </c:pt>
                <c:pt idx="6">
                  <c:v>1.6448536269514715</c:v>
                </c:pt>
                <c:pt idx="7">
                  <c:v>1.6448536269514715</c:v>
                </c:pt>
                <c:pt idx="8">
                  <c:v>1.2815515655446006</c:v>
                </c:pt>
                <c:pt idx="9">
                  <c:v>1.2815515655446006</c:v>
                </c:pt>
                <c:pt idx="10">
                  <c:v>0.84162123357291474</c:v>
                </c:pt>
                <c:pt idx="11">
                  <c:v>0.84162123357291474</c:v>
                </c:pt>
                <c:pt idx="12">
                  <c:v>0.52440051270804078</c:v>
                </c:pt>
                <c:pt idx="13">
                  <c:v>0.52440051270804078</c:v>
                </c:pt>
                <c:pt idx="14">
                  <c:v>0</c:v>
                </c:pt>
                <c:pt idx="15">
                  <c:v>0</c:v>
                </c:pt>
                <c:pt idx="16">
                  <c:v>-0.52440051270804089</c:v>
                </c:pt>
                <c:pt idx="17">
                  <c:v>-0.52440051270804089</c:v>
                </c:pt>
                <c:pt idx="18">
                  <c:v>-0.84162123357291452</c:v>
                </c:pt>
                <c:pt idx="19">
                  <c:v>-0.84162123357291452</c:v>
                </c:pt>
                <c:pt idx="20">
                  <c:v>-1.2815515655446006</c:v>
                </c:pt>
                <c:pt idx="21">
                  <c:v>-1.2815515655446006</c:v>
                </c:pt>
                <c:pt idx="22">
                  <c:v>-1.6448536269514726</c:v>
                </c:pt>
                <c:pt idx="23">
                  <c:v>-1.6448536269514726</c:v>
                </c:pt>
                <c:pt idx="24">
                  <c:v>-2.3263478740408408</c:v>
                </c:pt>
                <c:pt idx="25">
                  <c:v>-2.3263478740408408</c:v>
                </c:pt>
                <c:pt idx="26">
                  <c:v>-3.0902323061678132</c:v>
                </c:pt>
                <c:pt idx="27">
                  <c:v>-3.0902323061678132</c:v>
                </c:pt>
                <c:pt idx="28">
                  <c:v>-3.71901648545568</c:v>
                </c:pt>
                <c:pt idx="29">
                  <c:v>-3.71901648545568</c:v>
                </c:pt>
              </c:numCache>
            </c:numRef>
          </c:yVal>
          <c:smooth val="0"/>
          <c:extLst>
            <c:ext xmlns:c16="http://schemas.microsoft.com/office/drawing/2014/chart" uri="{C3380CC4-5D6E-409C-BE32-E72D297353CC}">
              <c16:uniqueId val="{0000001E-E4AA-4FD5-96C2-C94ABF766471}"/>
            </c:ext>
          </c:extLst>
        </c:ser>
        <c:ser>
          <c:idx val="0"/>
          <c:order val="1"/>
          <c:tx>
            <c:strRef>
              <c:f>ワイヤプル!$T$10</c:f>
              <c:strCache>
                <c:ptCount val="1"/>
                <c:pt idx="0">
                  <c:v>EA</c:v>
                </c:pt>
              </c:strCache>
            </c:strRef>
          </c:tx>
          <c:spPr>
            <a:ln>
              <a:solidFill>
                <a:srgbClr val="0000FF"/>
              </a:solidFill>
            </a:ln>
          </c:spPr>
          <c:marker>
            <c:symbol val="circle"/>
            <c:size val="7"/>
            <c:spPr>
              <a:solidFill>
                <a:srgbClr val="0000FF"/>
              </a:solidFill>
              <a:ln>
                <a:solidFill>
                  <a:srgbClr val="0000FF"/>
                </a:solidFill>
              </a:ln>
            </c:spPr>
          </c:marker>
          <c:xVal>
            <c:numRef>
              <c:f>ワイヤプル!$T$12:$T$16</c:f>
              <c:numCache>
                <c:formatCode>General</c:formatCode>
                <c:ptCount val="5"/>
                <c:pt idx="0" formatCode="0.000">
                  <c:v>7.0000000000000007E-2</c:v>
                </c:pt>
                <c:pt idx="1">
                  <c:v>7.1999999999999995E-2</c:v>
                </c:pt>
                <c:pt idx="2">
                  <c:v>7.2999999999999995E-2</c:v>
                </c:pt>
                <c:pt idx="3">
                  <c:v>7.2999999999999995E-2</c:v>
                </c:pt>
                <c:pt idx="4">
                  <c:v>8.5000000000000006E-2</c:v>
                </c:pt>
              </c:numCache>
            </c:numRef>
          </c:xVal>
          <c:yVal>
            <c:numRef>
              <c:f>ワイヤプル!$U$12:$U$16</c:f>
              <c:numCache>
                <c:formatCode>General</c:formatCode>
                <c:ptCount val="5"/>
                <c:pt idx="0">
                  <c:v>-1.2815515655446006</c:v>
                </c:pt>
                <c:pt idx="1">
                  <c:v>-0.52440051270804089</c:v>
                </c:pt>
                <c:pt idx="2">
                  <c:v>0</c:v>
                </c:pt>
                <c:pt idx="3">
                  <c:v>0.52440051270804078</c:v>
                </c:pt>
                <c:pt idx="4">
                  <c:v>1.2815515655446006</c:v>
                </c:pt>
              </c:numCache>
            </c:numRef>
          </c:yVal>
          <c:smooth val="0"/>
          <c:extLst>
            <c:ext xmlns:c16="http://schemas.microsoft.com/office/drawing/2014/chart" uri="{C3380CC4-5D6E-409C-BE32-E72D297353CC}">
              <c16:uniqueId val="{0000001F-E4AA-4FD5-96C2-C94ABF766471}"/>
            </c:ext>
          </c:extLst>
        </c:ser>
        <c:ser>
          <c:idx val="2"/>
          <c:order val="2"/>
          <c:tx>
            <c:strRef>
              <c:f>ワイヤプル!$Z$10</c:f>
              <c:strCache>
                <c:ptCount val="1"/>
                <c:pt idx="0">
                  <c:v>LD</c:v>
                </c:pt>
              </c:strCache>
            </c:strRef>
          </c:tx>
          <c:spPr>
            <a:ln>
              <a:solidFill>
                <a:srgbClr val="00B050"/>
              </a:solidFill>
            </a:ln>
          </c:spPr>
          <c:marker>
            <c:symbol val="circle"/>
            <c:size val="7"/>
            <c:spPr>
              <a:solidFill>
                <a:srgbClr val="00B050"/>
              </a:solidFill>
              <a:ln>
                <a:noFill/>
              </a:ln>
            </c:spPr>
          </c:marker>
          <c:xVal>
            <c:numRef>
              <c:f>ワイヤプル!$Z$12:$Z$16</c:f>
              <c:numCache>
                <c:formatCode>General</c:formatCode>
                <c:ptCount val="5"/>
                <c:pt idx="0" formatCode="0.000">
                  <c:v>8.5999999999999993E-2</c:v>
                </c:pt>
                <c:pt idx="1">
                  <c:v>8.8999999999999996E-2</c:v>
                </c:pt>
                <c:pt idx="2">
                  <c:v>0.09</c:v>
                </c:pt>
                <c:pt idx="3">
                  <c:v>9.1999999999999998E-2</c:v>
                </c:pt>
                <c:pt idx="4">
                  <c:v>9.2999999999999999E-2</c:v>
                </c:pt>
              </c:numCache>
            </c:numRef>
          </c:xVal>
          <c:yVal>
            <c:numRef>
              <c:f>ワイヤプル!$AA$12:$AA$16</c:f>
              <c:numCache>
                <c:formatCode>General</c:formatCode>
                <c:ptCount val="5"/>
                <c:pt idx="0">
                  <c:v>-1.2815515655446006</c:v>
                </c:pt>
                <c:pt idx="1">
                  <c:v>-0.52440051270804089</c:v>
                </c:pt>
                <c:pt idx="2">
                  <c:v>0</c:v>
                </c:pt>
                <c:pt idx="3">
                  <c:v>0.52440051270804078</c:v>
                </c:pt>
                <c:pt idx="4">
                  <c:v>1.2815515655446006</c:v>
                </c:pt>
              </c:numCache>
            </c:numRef>
          </c:yVal>
          <c:smooth val="0"/>
          <c:extLst>
            <c:ext xmlns:c16="http://schemas.microsoft.com/office/drawing/2014/chart" uri="{C3380CC4-5D6E-409C-BE32-E72D297353CC}">
              <c16:uniqueId val="{00000020-E4AA-4FD5-96C2-C94ABF766471}"/>
            </c:ext>
          </c:extLst>
        </c:ser>
        <c:dLbls>
          <c:showLegendKey val="0"/>
          <c:showVal val="0"/>
          <c:showCatName val="0"/>
          <c:showSerName val="0"/>
          <c:showPercent val="0"/>
          <c:showBubbleSize val="0"/>
        </c:dLbls>
        <c:axId val="310836608"/>
        <c:axId val="311699328"/>
      </c:scatterChart>
      <c:valAx>
        <c:axId val="310836608"/>
        <c:scaling>
          <c:orientation val="minMax"/>
          <c:max val="0.14000000000000001"/>
          <c:min val="0"/>
        </c:scaling>
        <c:delete val="0"/>
        <c:axPos val="b"/>
        <c:majorGridlines>
          <c:spPr>
            <a:ln w="3175">
              <a:solidFill>
                <a:srgbClr val="000000"/>
              </a:solidFill>
              <a:prstDash val="solid"/>
            </a:ln>
          </c:spPr>
        </c:majorGridlines>
        <c:title>
          <c:tx>
            <c:rich>
              <a:bodyPr/>
              <a:lstStyle/>
              <a:p>
                <a:pPr>
                  <a:defRPr lang="ja-JP" sz="1600" b="1"/>
                </a:pPr>
                <a:r>
                  <a:rPr lang="en-US" altLang="ja-JP" sz="1600" b="1" baseline="0"/>
                  <a:t>Wire strength</a:t>
                </a:r>
                <a:r>
                  <a:rPr lang="en-US" sz="1600" b="1" baseline="0"/>
                  <a:t> </a:t>
                </a:r>
                <a:r>
                  <a:rPr lang="en-US" sz="1600" b="1"/>
                  <a:t>[N]</a:t>
                </a:r>
              </a:p>
            </c:rich>
          </c:tx>
          <c:layout>
            <c:manualLayout>
              <c:xMode val="edge"/>
              <c:yMode val="edge"/>
              <c:x val="0.39267123316902458"/>
              <c:y val="0.91809204246013487"/>
            </c:manualLayout>
          </c:layout>
          <c:overlay val="0"/>
          <c:spPr>
            <a:noFill/>
            <a:ln w="25400">
              <a:noFill/>
            </a:ln>
          </c:spPr>
        </c:title>
        <c:numFmt formatCode="#,##0.00_ " sourceLinked="0"/>
        <c:majorTickMark val="in"/>
        <c:minorTickMark val="in"/>
        <c:tickLblPos val="nextTo"/>
        <c:spPr>
          <a:ln w="3175">
            <a:solidFill>
              <a:srgbClr val="000000"/>
            </a:solidFill>
            <a:prstDash val="solid"/>
          </a:ln>
        </c:spPr>
        <c:txPr>
          <a:bodyPr rot="0" vert="horz"/>
          <a:lstStyle/>
          <a:p>
            <a:pPr>
              <a:defRPr lang="ja-JP" sz="1200" b="0" i="0" u="none" strike="noStrike" baseline="0">
                <a:solidFill>
                  <a:srgbClr val="000000"/>
                </a:solidFill>
                <a:latin typeface="Arial" panose="020B0604020202020204" pitchFamily="34" charset="0"/>
                <a:ea typeface="ＭＳ Ｐゴシック"/>
                <a:cs typeface="Arial" panose="020B0604020202020204" pitchFamily="34" charset="0"/>
              </a:defRPr>
            </a:pPr>
            <a:endParaRPr lang="ja-JP"/>
          </a:p>
        </c:txPr>
        <c:crossAx val="311699328"/>
        <c:crossesAt val="-3.71902"/>
        <c:crossBetween val="midCat"/>
        <c:majorUnit val="2.0000000000000004E-2"/>
        <c:minorUnit val="1.0000000000000002E-2"/>
      </c:valAx>
      <c:valAx>
        <c:axId val="311699328"/>
        <c:scaling>
          <c:orientation val="minMax"/>
          <c:max val="3.71902"/>
          <c:min val="-3.71902"/>
        </c:scaling>
        <c:delete val="0"/>
        <c:axPos val="l"/>
        <c:title>
          <c:tx>
            <c:rich>
              <a:bodyPr rot="-5400000" vert="horz"/>
              <a:lstStyle/>
              <a:p>
                <a:pPr>
                  <a:defRPr lang="ja-JP" sz="1600" b="1"/>
                </a:pPr>
                <a:r>
                  <a:rPr lang="en-US" sz="1600" b="1"/>
                  <a:t>Cumulative Distribution [%]</a:t>
                </a:r>
                <a:endParaRPr lang="ja-JP" sz="1600" b="1"/>
              </a:p>
            </c:rich>
          </c:tx>
          <c:layout>
            <c:manualLayout>
              <c:xMode val="edge"/>
              <c:yMode val="edge"/>
              <c:x val="5.6100500864592778E-4"/>
              <c:y val="0.18059639193145552"/>
            </c:manualLayout>
          </c:layout>
          <c:overlay val="0"/>
        </c:title>
        <c:numFmt formatCode="General" sourceLinked="1"/>
        <c:majorTickMark val="none"/>
        <c:minorTickMark val="none"/>
        <c:tickLblPos val="none"/>
        <c:spPr>
          <a:ln w="3175">
            <a:solidFill>
              <a:srgbClr val="000000"/>
            </a:solidFill>
            <a:prstDash val="solid"/>
          </a:ln>
        </c:spPr>
        <c:txPr>
          <a:bodyPr/>
          <a:lstStyle/>
          <a:p>
            <a:pPr>
              <a:defRPr lang="ja-JP"/>
            </a:pPr>
            <a:endParaRPr lang="ja-JP"/>
          </a:p>
        </c:txPr>
        <c:crossAx val="310836608"/>
        <c:crossesAt val="10000"/>
        <c:crossBetween val="midCat"/>
      </c:valAx>
      <c:spPr>
        <a:noFill/>
        <a:ln w="25400">
          <a:solidFill>
            <a:srgbClr val="000000"/>
          </a:solidFill>
          <a:prstDash val="solid"/>
        </a:ln>
      </c:spPr>
    </c:plotArea>
    <c:legend>
      <c:legendPos val="r"/>
      <c:legendEntry>
        <c:idx val="0"/>
        <c:delete val="1"/>
      </c:legendEntry>
      <c:layout>
        <c:manualLayout>
          <c:xMode val="edge"/>
          <c:yMode val="edge"/>
          <c:x val="0.80171809932534399"/>
          <c:y val="6.8367346938775511E-2"/>
          <c:w val="0.13961508852963819"/>
          <c:h val="0.12732283464566929"/>
        </c:manualLayout>
      </c:layout>
      <c:overlay val="0"/>
      <c:spPr>
        <a:solidFill>
          <a:srgbClr val="FFFFFF"/>
        </a:solidFill>
        <a:ln w="3175">
          <a:solidFill>
            <a:srgbClr val="000000"/>
          </a:solidFill>
          <a:prstDash val="solid"/>
        </a:ln>
      </c:spPr>
      <c:txPr>
        <a:bodyPr/>
        <a:lstStyle/>
        <a:p>
          <a:pPr>
            <a:defRPr lang="ja-JP"/>
          </a:pPr>
          <a:endParaRPr lang="ja-JP"/>
        </a:p>
      </c:txPr>
    </c:legend>
    <c:plotVisOnly val="1"/>
    <c:dispBlanksAs val="gap"/>
    <c:showDLblsOverMax val="0"/>
  </c:chart>
  <c:spPr>
    <a:solidFill>
      <a:srgbClr val="FFFFFF"/>
    </a:solidFill>
    <a:ln w="9525">
      <a:noFill/>
    </a:ln>
  </c:spPr>
  <c:txPr>
    <a:bodyPr/>
    <a:lstStyle/>
    <a:p>
      <a:pPr>
        <a:defRPr sz="1150" b="0" i="0" u="none" strike="noStrike" baseline="0">
          <a:solidFill>
            <a:srgbClr val="000000"/>
          </a:solidFill>
          <a:latin typeface="Arial" panose="020B0604020202020204" pitchFamily="34" charset="0"/>
          <a:ea typeface="ＭＳ Ｐゴシック"/>
          <a:cs typeface="Arial" panose="020B0604020202020204" pitchFamily="34" charset="0"/>
        </a:defRPr>
      </a:pPr>
      <a:endParaRPr lang="ja-JP"/>
    </a:p>
  </c:txPr>
  <c:printSettings>
    <c:headerFooter alignWithMargins="0"/>
    <c:pageMargins b="1" l="0.75" r="0.75" t="1" header="0.51200000000000001" footer="0.51200000000000001"/>
    <c:pageSetup paperSize="9" orientation="landscape" verticalDpi="1200"/>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18" Type="http://schemas.openxmlformats.org/officeDocument/2006/relationships/chart" Target="../charts/chart2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17" Type="http://schemas.openxmlformats.org/officeDocument/2006/relationships/chart" Target="../charts/chart20.xml"/><Relationship Id="rId2" Type="http://schemas.openxmlformats.org/officeDocument/2006/relationships/chart" Target="../charts/chart5.xml"/><Relationship Id="rId16" Type="http://schemas.openxmlformats.org/officeDocument/2006/relationships/chart" Target="../charts/chart19.xml"/><Relationship Id="rId20" Type="http://schemas.openxmlformats.org/officeDocument/2006/relationships/chart" Target="../charts/chart23.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5" Type="http://schemas.openxmlformats.org/officeDocument/2006/relationships/chart" Target="../charts/chart18.xml"/><Relationship Id="rId10" Type="http://schemas.openxmlformats.org/officeDocument/2006/relationships/chart" Target="../charts/chart13.xml"/><Relationship Id="rId19" Type="http://schemas.openxmlformats.org/officeDocument/2006/relationships/chart" Target="../charts/chart22.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6.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image" Target="../media/image5.emf"/><Relationship Id="rId1" Type="http://schemas.openxmlformats.org/officeDocument/2006/relationships/chart" Target="../charts/chart24.xml"/></Relationships>
</file>

<file path=xl/drawings/_rels/drawing9.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jpeg"/><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15</xdr:col>
      <xdr:colOff>0</xdr:colOff>
      <xdr:row>10</xdr:row>
      <xdr:rowOff>0</xdr:rowOff>
    </xdr:from>
    <xdr:to>
      <xdr:col>24</xdr:col>
      <xdr:colOff>308025</xdr:colOff>
      <xdr:row>31</xdr:row>
      <xdr:rowOff>119475</xdr:rowOff>
    </xdr:to>
    <xdr:graphicFrame macro="">
      <xdr:nvGraphicFramePr>
        <xdr:cNvPr id="2" name="グラフ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0</xdr:colOff>
      <xdr:row>10</xdr:row>
      <xdr:rowOff>0</xdr:rowOff>
    </xdr:from>
    <xdr:to>
      <xdr:col>34</xdr:col>
      <xdr:colOff>308025</xdr:colOff>
      <xdr:row>31</xdr:row>
      <xdr:rowOff>119475</xdr:rowOff>
    </xdr:to>
    <xdr:graphicFrame macro="">
      <xdr:nvGraphicFramePr>
        <xdr:cNvPr id="3" name="グラフ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10</xdr:row>
      <xdr:rowOff>0</xdr:rowOff>
    </xdr:from>
    <xdr:to>
      <xdr:col>14</xdr:col>
      <xdr:colOff>308025</xdr:colOff>
      <xdr:row>31</xdr:row>
      <xdr:rowOff>119475</xdr:rowOff>
    </xdr:to>
    <xdr:graphicFrame macro="">
      <xdr:nvGraphicFramePr>
        <xdr:cNvPr id="4" name="グラフ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0.05851</cdr:x>
      <cdr:y>0.40912</cdr:y>
    </cdr:from>
    <cdr:to>
      <cdr:x>0.11994</cdr:x>
      <cdr:y>0.4676</cdr:y>
    </cdr:to>
    <cdr:sp macro="" textlink="">
      <cdr:nvSpPr>
        <cdr:cNvPr id="2" name="テキスト ボックス 1"/>
        <cdr:cNvSpPr txBox="1"/>
      </cdr:nvSpPr>
      <cdr:spPr>
        <a:xfrm xmlns:a="http://schemas.openxmlformats.org/drawingml/2006/main">
          <a:off x="314325" y="1851010"/>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50</a:t>
          </a:r>
          <a:endParaRPr kumimoji="1" lang="ja-JP" altLang="en-US" sz="1100"/>
        </a:p>
      </cdr:txBody>
    </cdr:sp>
  </cdr:relSizeAnchor>
  <cdr:relSizeAnchor xmlns:cdr="http://schemas.openxmlformats.org/drawingml/2006/chartDrawing">
    <cdr:from>
      <cdr:x>0.05851</cdr:x>
      <cdr:y>0.35649</cdr:y>
    </cdr:from>
    <cdr:to>
      <cdr:x>0.11994</cdr:x>
      <cdr:y>0.41497</cdr:y>
    </cdr:to>
    <cdr:sp macro="" textlink="">
      <cdr:nvSpPr>
        <cdr:cNvPr id="3" name="テキスト ボックス 1"/>
        <cdr:cNvSpPr txBox="1"/>
      </cdr:nvSpPr>
      <cdr:spPr>
        <a:xfrm xmlns:a="http://schemas.openxmlformats.org/drawingml/2006/main">
          <a:off x="314325" y="1612892"/>
          <a:ext cx="330008" cy="26458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70</a:t>
          </a:r>
          <a:endParaRPr kumimoji="1" lang="ja-JP" altLang="en-US" sz="1100"/>
        </a:p>
      </cdr:txBody>
    </cdr:sp>
  </cdr:relSizeAnchor>
  <cdr:relSizeAnchor xmlns:cdr="http://schemas.openxmlformats.org/drawingml/2006/chartDrawing">
    <cdr:from>
      <cdr:x>0.05851</cdr:x>
      <cdr:y>0.3207</cdr:y>
    </cdr:from>
    <cdr:to>
      <cdr:x>0.11994</cdr:x>
      <cdr:y>0.37917</cdr:y>
    </cdr:to>
    <cdr:sp macro="" textlink="">
      <cdr:nvSpPr>
        <cdr:cNvPr id="4" name="テキスト ボックス 1"/>
        <cdr:cNvSpPr txBox="1"/>
      </cdr:nvSpPr>
      <cdr:spPr>
        <a:xfrm xmlns:a="http://schemas.openxmlformats.org/drawingml/2006/main">
          <a:off x="314325" y="1450965"/>
          <a:ext cx="33000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80</a:t>
          </a:r>
          <a:endParaRPr kumimoji="1" lang="ja-JP" altLang="en-US" sz="1100"/>
        </a:p>
      </cdr:txBody>
    </cdr:sp>
  </cdr:relSizeAnchor>
  <cdr:relSizeAnchor xmlns:cdr="http://schemas.openxmlformats.org/drawingml/2006/chartDrawing">
    <cdr:from>
      <cdr:x>0.05851</cdr:x>
      <cdr:y>0.27439</cdr:y>
    </cdr:from>
    <cdr:to>
      <cdr:x>0.11994</cdr:x>
      <cdr:y>0.33287</cdr:y>
    </cdr:to>
    <cdr:sp macro="" textlink="">
      <cdr:nvSpPr>
        <cdr:cNvPr id="5" name="テキスト ボックス 1"/>
        <cdr:cNvSpPr txBox="1"/>
      </cdr:nvSpPr>
      <cdr:spPr>
        <a:xfrm xmlns:a="http://schemas.openxmlformats.org/drawingml/2006/main">
          <a:off x="314325" y="1241441"/>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90</a:t>
          </a:r>
          <a:endParaRPr kumimoji="1" lang="ja-JP" altLang="en-US" sz="1100"/>
        </a:p>
      </cdr:txBody>
    </cdr:sp>
  </cdr:relSizeAnchor>
  <cdr:relSizeAnchor xmlns:cdr="http://schemas.openxmlformats.org/drawingml/2006/chartDrawing">
    <cdr:from>
      <cdr:x>0.05851</cdr:x>
      <cdr:y>0.23227</cdr:y>
    </cdr:from>
    <cdr:to>
      <cdr:x>0.11994</cdr:x>
      <cdr:y>0.29075</cdr:y>
    </cdr:to>
    <cdr:sp macro="" textlink="">
      <cdr:nvSpPr>
        <cdr:cNvPr id="6" name="テキスト ボックス 1"/>
        <cdr:cNvSpPr txBox="1"/>
      </cdr:nvSpPr>
      <cdr:spPr>
        <a:xfrm xmlns:a="http://schemas.openxmlformats.org/drawingml/2006/main">
          <a:off x="314325" y="1050874"/>
          <a:ext cx="330008" cy="26458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95</a:t>
          </a:r>
          <a:endParaRPr kumimoji="1" lang="ja-JP" altLang="en-US" sz="1100"/>
        </a:p>
      </cdr:txBody>
    </cdr:sp>
  </cdr:relSizeAnchor>
  <cdr:relSizeAnchor xmlns:cdr="http://schemas.openxmlformats.org/drawingml/2006/chartDrawing">
    <cdr:from>
      <cdr:x>0.05851</cdr:x>
      <cdr:y>0.16281</cdr:y>
    </cdr:from>
    <cdr:to>
      <cdr:x>0.11994</cdr:x>
      <cdr:y>0.22128</cdr:y>
    </cdr:to>
    <cdr:sp macro="" textlink="">
      <cdr:nvSpPr>
        <cdr:cNvPr id="7" name="テキスト ボックス 1"/>
        <cdr:cNvSpPr txBox="1"/>
      </cdr:nvSpPr>
      <cdr:spPr>
        <a:xfrm xmlns:a="http://schemas.openxmlformats.org/drawingml/2006/main">
          <a:off x="314325" y="736611"/>
          <a:ext cx="33000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99</a:t>
          </a:r>
          <a:endParaRPr kumimoji="1" lang="ja-JP" altLang="en-US" sz="1100"/>
        </a:p>
      </cdr:txBody>
    </cdr:sp>
  </cdr:relSizeAnchor>
  <cdr:relSizeAnchor xmlns:cdr="http://schemas.openxmlformats.org/drawingml/2006/chartDrawing">
    <cdr:from>
      <cdr:x>0.05851</cdr:x>
      <cdr:y>0.08491</cdr:y>
    </cdr:from>
    <cdr:to>
      <cdr:x>0.14001</cdr:x>
      <cdr:y>0.14338</cdr:y>
    </cdr:to>
    <cdr:sp macro="" textlink="">
      <cdr:nvSpPr>
        <cdr:cNvPr id="8" name="テキスト ボックス 1"/>
        <cdr:cNvSpPr txBox="1"/>
      </cdr:nvSpPr>
      <cdr:spPr>
        <a:xfrm xmlns:a="http://schemas.openxmlformats.org/drawingml/2006/main">
          <a:off x="314325" y="384162"/>
          <a:ext cx="437826" cy="26454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99.9</a:t>
          </a:r>
          <a:endParaRPr kumimoji="1" lang="ja-JP" altLang="en-US" sz="1100"/>
        </a:p>
      </cdr:txBody>
    </cdr:sp>
  </cdr:relSizeAnchor>
  <cdr:relSizeAnchor xmlns:cdr="http://schemas.openxmlformats.org/drawingml/2006/chartDrawing">
    <cdr:from>
      <cdr:x>0.05851</cdr:x>
      <cdr:y>0.46385</cdr:y>
    </cdr:from>
    <cdr:to>
      <cdr:x>0.11994</cdr:x>
      <cdr:y>0.52233</cdr:y>
    </cdr:to>
    <cdr:sp macro="" textlink="">
      <cdr:nvSpPr>
        <cdr:cNvPr id="9" name="テキスト ボックス 1"/>
        <cdr:cNvSpPr txBox="1"/>
      </cdr:nvSpPr>
      <cdr:spPr>
        <a:xfrm xmlns:a="http://schemas.openxmlformats.org/drawingml/2006/main">
          <a:off x="314325" y="2098629"/>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30</a:t>
          </a:r>
          <a:endParaRPr kumimoji="1" lang="ja-JP" altLang="en-US" sz="1100"/>
        </a:p>
      </cdr:txBody>
    </cdr:sp>
  </cdr:relSizeAnchor>
  <cdr:relSizeAnchor xmlns:cdr="http://schemas.openxmlformats.org/drawingml/2006/chartDrawing">
    <cdr:from>
      <cdr:x>0.05851</cdr:x>
      <cdr:y>0.55018</cdr:y>
    </cdr:from>
    <cdr:to>
      <cdr:x>0.11994</cdr:x>
      <cdr:y>0.60865</cdr:y>
    </cdr:to>
    <cdr:sp macro="" textlink="">
      <cdr:nvSpPr>
        <cdr:cNvPr id="10" name="テキスト ボックス 1"/>
        <cdr:cNvSpPr txBox="1"/>
      </cdr:nvSpPr>
      <cdr:spPr>
        <a:xfrm xmlns:a="http://schemas.openxmlformats.org/drawingml/2006/main">
          <a:off x="314325" y="2489218"/>
          <a:ext cx="33000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10</a:t>
          </a:r>
          <a:endParaRPr kumimoji="1" lang="ja-JP" altLang="en-US" sz="1100"/>
        </a:p>
      </cdr:txBody>
    </cdr:sp>
  </cdr:relSizeAnchor>
  <cdr:relSizeAnchor xmlns:cdr="http://schemas.openxmlformats.org/drawingml/2006/chartDrawing">
    <cdr:from>
      <cdr:x>0.05851</cdr:x>
      <cdr:y>0.58807</cdr:y>
    </cdr:from>
    <cdr:to>
      <cdr:x>0.10653</cdr:x>
      <cdr:y>0.64655</cdr:y>
    </cdr:to>
    <cdr:sp macro="" textlink="">
      <cdr:nvSpPr>
        <cdr:cNvPr id="11" name="テキスト ボックス 1"/>
        <cdr:cNvSpPr txBox="1"/>
      </cdr:nvSpPr>
      <cdr:spPr>
        <a:xfrm xmlns:a="http://schemas.openxmlformats.org/drawingml/2006/main">
          <a:off x="314325" y="2660647"/>
          <a:ext cx="25796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5</a:t>
          </a:r>
          <a:endParaRPr kumimoji="1" lang="ja-JP" altLang="en-US" sz="1100"/>
        </a:p>
      </cdr:txBody>
    </cdr:sp>
  </cdr:relSizeAnchor>
  <cdr:relSizeAnchor xmlns:cdr="http://schemas.openxmlformats.org/drawingml/2006/chartDrawing">
    <cdr:from>
      <cdr:x>0.05851</cdr:x>
      <cdr:y>0.65965</cdr:y>
    </cdr:from>
    <cdr:to>
      <cdr:x>0.10653</cdr:x>
      <cdr:y>0.71812</cdr:y>
    </cdr:to>
    <cdr:sp macro="" textlink="">
      <cdr:nvSpPr>
        <cdr:cNvPr id="12" name="テキスト ボックス 1"/>
        <cdr:cNvSpPr txBox="1"/>
      </cdr:nvSpPr>
      <cdr:spPr>
        <a:xfrm xmlns:a="http://schemas.openxmlformats.org/drawingml/2006/main">
          <a:off x="314325" y="2984502"/>
          <a:ext cx="25796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1</a:t>
          </a:r>
          <a:endParaRPr kumimoji="1" lang="ja-JP" altLang="en-US" sz="1100"/>
        </a:p>
      </cdr:txBody>
    </cdr:sp>
  </cdr:relSizeAnchor>
  <cdr:relSizeAnchor xmlns:cdr="http://schemas.openxmlformats.org/drawingml/2006/chartDrawing">
    <cdr:from>
      <cdr:x>0.05851</cdr:x>
      <cdr:y>0.73965</cdr:y>
    </cdr:from>
    <cdr:to>
      <cdr:x>0.12661</cdr:x>
      <cdr:y>0.79812</cdr:y>
    </cdr:to>
    <cdr:sp macro="" textlink="">
      <cdr:nvSpPr>
        <cdr:cNvPr id="13" name="テキスト ボックス 1"/>
        <cdr:cNvSpPr txBox="1"/>
      </cdr:nvSpPr>
      <cdr:spPr>
        <a:xfrm xmlns:a="http://schemas.openxmlformats.org/drawingml/2006/main">
          <a:off x="314325" y="3346452"/>
          <a:ext cx="365840"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0.1</a:t>
          </a:r>
          <a:endParaRPr kumimoji="1" lang="ja-JP" altLang="en-US" sz="1100"/>
        </a:p>
      </cdr:txBody>
    </cdr:sp>
  </cdr:relSizeAnchor>
  <cdr:relSizeAnchor xmlns:cdr="http://schemas.openxmlformats.org/drawingml/2006/chartDrawing">
    <cdr:from>
      <cdr:x>0.05851</cdr:x>
      <cdr:y>0.50385</cdr:y>
    </cdr:from>
    <cdr:to>
      <cdr:x>0.11994</cdr:x>
      <cdr:y>0.56233</cdr:y>
    </cdr:to>
    <cdr:sp macro="" textlink="">
      <cdr:nvSpPr>
        <cdr:cNvPr id="14" name="テキスト ボックス 1"/>
        <cdr:cNvSpPr txBox="1"/>
      </cdr:nvSpPr>
      <cdr:spPr>
        <a:xfrm xmlns:a="http://schemas.openxmlformats.org/drawingml/2006/main">
          <a:off x="314325" y="2279604"/>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20</a:t>
          </a:r>
          <a:endParaRPr kumimoji="1" lang="ja-JP" altLang="en-US" sz="1100"/>
        </a:p>
      </cdr:txBody>
    </cdr:sp>
  </cdr:relSizeAnchor>
  <cdr:relSizeAnchor xmlns:cdr="http://schemas.openxmlformats.org/drawingml/2006/chartDrawing">
    <cdr:from>
      <cdr:x>0.05851</cdr:x>
      <cdr:y>0.02175</cdr:y>
    </cdr:from>
    <cdr:to>
      <cdr:x>0.15342</cdr:x>
      <cdr:y>0.08023</cdr:y>
    </cdr:to>
    <cdr:sp macro="" textlink="">
      <cdr:nvSpPr>
        <cdr:cNvPr id="15" name="テキスト ボックス 1"/>
        <cdr:cNvSpPr txBox="1"/>
      </cdr:nvSpPr>
      <cdr:spPr>
        <a:xfrm xmlns:a="http://schemas.openxmlformats.org/drawingml/2006/main">
          <a:off x="314325" y="98403"/>
          <a:ext cx="509866"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99.99</a:t>
          </a:r>
          <a:endParaRPr kumimoji="1" lang="ja-JP" altLang="en-US" sz="1100"/>
        </a:p>
      </cdr:txBody>
    </cdr:sp>
  </cdr:relSizeAnchor>
  <cdr:relSizeAnchor xmlns:cdr="http://schemas.openxmlformats.org/drawingml/2006/chartDrawing">
    <cdr:from>
      <cdr:x>0.05851</cdr:x>
      <cdr:y>0.80491</cdr:y>
    </cdr:from>
    <cdr:to>
      <cdr:x>0.14001</cdr:x>
      <cdr:y>0.86339</cdr:y>
    </cdr:to>
    <cdr:sp macro="" textlink="">
      <cdr:nvSpPr>
        <cdr:cNvPr id="16" name="テキスト ボックス 1"/>
        <cdr:cNvSpPr txBox="1"/>
      </cdr:nvSpPr>
      <cdr:spPr>
        <a:xfrm xmlns:a="http://schemas.openxmlformats.org/drawingml/2006/main">
          <a:off x="314325" y="3641712"/>
          <a:ext cx="437826" cy="26458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0.01</a:t>
          </a:r>
          <a:endParaRPr kumimoji="1" lang="ja-JP" altLang="en-US" sz="1100"/>
        </a:p>
      </cdr:txBody>
    </cdr:sp>
  </cdr:relSizeAnchor>
  <cdr:relSizeAnchor xmlns:cdr="http://schemas.openxmlformats.org/drawingml/2006/chartDrawing">
    <cdr:from>
      <cdr:x>0.00863</cdr:x>
      <cdr:y>0.19941</cdr:y>
    </cdr:from>
    <cdr:to>
      <cdr:x>0.06662</cdr:x>
      <cdr:y>0.68452</cdr:y>
    </cdr:to>
    <cdr:sp macro="" textlink="">
      <cdr:nvSpPr>
        <cdr:cNvPr id="17" name="テキスト ボックス 1"/>
        <cdr:cNvSpPr txBox="1"/>
      </cdr:nvSpPr>
      <cdr:spPr>
        <a:xfrm xmlns:a="http://schemas.openxmlformats.org/drawingml/2006/main" rot="16200000">
          <a:off x="-895287" y="1843858"/>
          <a:ext cx="2194832" cy="31149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400"/>
            <a:t>Cumulative</a:t>
          </a:r>
          <a:r>
            <a:rPr kumimoji="1" lang="en-US" altLang="ja-JP" sz="1400" baseline="0"/>
            <a:t> Distribution (%)</a:t>
          </a:r>
          <a:endParaRPr kumimoji="1" lang="ja-JP" altLang="en-US" sz="1400"/>
        </a:p>
      </cdr:txBody>
    </cdr:sp>
  </cdr:relSizeAnchor>
  <cdr:relSizeAnchor xmlns:cdr="http://schemas.openxmlformats.org/drawingml/2006/chartDrawing">
    <cdr:from>
      <cdr:x>0.71542</cdr:x>
      <cdr:y>0</cdr:y>
    </cdr:from>
    <cdr:to>
      <cdr:x>1</cdr:x>
      <cdr:y>0.10111</cdr:y>
    </cdr:to>
    <cdr:sp macro="" textlink="BI!$C$2">
      <cdr:nvSpPr>
        <cdr:cNvPr id="18" name="テキスト ボックス 5">
          <a:extLst xmlns:a="http://schemas.openxmlformats.org/drawingml/2006/main">
            <a:ext uri="{FF2B5EF4-FFF2-40B4-BE49-F238E27FC236}">
              <a16:creationId xmlns:a16="http://schemas.microsoft.com/office/drawing/2014/main" id="{EE4B18AA-39B2-C804-5DA9-A1E1BD76B8A6}"/>
            </a:ext>
          </a:extLst>
        </cdr:cNvPr>
        <cdr:cNvSpPr txBox="1"/>
      </cdr:nvSpPr>
      <cdr:spPr>
        <a:xfrm xmlns:a="http://schemas.openxmlformats.org/drawingml/2006/main">
          <a:off x="3322912" y="0"/>
          <a:ext cx="1321789" cy="440377"/>
        </a:xfrm>
        <a:prstGeom xmlns:a="http://schemas.openxmlformats.org/drawingml/2006/main" prst="rect">
          <a:avLst/>
        </a:prstGeom>
        <a:solidFill xmlns:a="http://schemas.openxmlformats.org/drawingml/2006/main">
          <a:schemeClr val="tx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212F7624-01AE-4F76-9833-2EF40FAE4AD0}" type="TxLink">
            <a:rPr kumimoji="1" lang="en-US" altLang="en-US" sz="2000" b="1" i="0" u="none" strike="noStrike">
              <a:solidFill>
                <a:schemeClr val="bg1"/>
              </a:solidFill>
              <a:latin typeface="明朝"/>
              <a:ea typeface="Meiryo UI"/>
            </a:rPr>
            <a:pPr/>
            <a:t>NL053</a:t>
          </a:fld>
          <a:endParaRPr kumimoji="1" lang="ja-JP" altLang="en-US" sz="2000" b="1">
            <a:solidFill>
              <a:schemeClr val="bg1"/>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0.05851</cdr:x>
      <cdr:y>0.40912</cdr:y>
    </cdr:from>
    <cdr:to>
      <cdr:x>0.11994</cdr:x>
      <cdr:y>0.4676</cdr:y>
    </cdr:to>
    <cdr:sp macro="" textlink="">
      <cdr:nvSpPr>
        <cdr:cNvPr id="2" name="テキスト ボックス 1"/>
        <cdr:cNvSpPr txBox="1"/>
      </cdr:nvSpPr>
      <cdr:spPr>
        <a:xfrm xmlns:a="http://schemas.openxmlformats.org/drawingml/2006/main">
          <a:off x="314325" y="1851010"/>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50</a:t>
          </a:r>
          <a:endParaRPr kumimoji="1" lang="ja-JP" altLang="en-US" sz="1100"/>
        </a:p>
      </cdr:txBody>
    </cdr:sp>
  </cdr:relSizeAnchor>
  <cdr:relSizeAnchor xmlns:cdr="http://schemas.openxmlformats.org/drawingml/2006/chartDrawing">
    <cdr:from>
      <cdr:x>0.05851</cdr:x>
      <cdr:y>0.35649</cdr:y>
    </cdr:from>
    <cdr:to>
      <cdr:x>0.11994</cdr:x>
      <cdr:y>0.41497</cdr:y>
    </cdr:to>
    <cdr:sp macro="" textlink="">
      <cdr:nvSpPr>
        <cdr:cNvPr id="3" name="テキスト ボックス 1"/>
        <cdr:cNvSpPr txBox="1"/>
      </cdr:nvSpPr>
      <cdr:spPr>
        <a:xfrm xmlns:a="http://schemas.openxmlformats.org/drawingml/2006/main">
          <a:off x="314325" y="1612892"/>
          <a:ext cx="330008" cy="26458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70</a:t>
          </a:r>
          <a:endParaRPr kumimoji="1" lang="ja-JP" altLang="en-US" sz="1100"/>
        </a:p>
      </cdr:txBody>
    </cdr:sp>
  </cdr:relSizeAnchor>
  <cdr:relSizeAnchor xmlns:cdr="http://schemas.openxmlformats.org/drawingml/2006/chartDrawing">
    <cdr:from>
      <cdr:x>0.05851</cdr:x>
      <cdr:y>0.3207</cdr:y>
    </cdr:from>
    <cdr:to>
      <cdr:x>0.11994</cdr:x>
      <cdr:y>0.37917</cdr:y>
    </cdr:to>
    <cdr:sp macro="" textlink="">
      <cdr:nvSpPr>
        <cdr:cNvPr id="4" name="テキスト ボックス 1"/>
        <cdr:cNvSpPr txBox="1"/>
      </cdr:nvSpPr>
      <cdr:spPr>
        <a:xfrm xmlns:a="http://schemas.openxmlformats.org/drawingml/2006/main">
          <a:off x="314325" y="1450965"/>
          <a:ext cx="33000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80</a:t>
          </a:r>
          <a:endParaRPr kumimoji="1" lang="ja-JP" altLang="en-US" sz="1100"/>
        </a:p>
      </cdr:txBody>
    </cdr:sp>
  </cdr:relSizeAnchor>
  <cdr:relSizeAnchor xmlns:cdr="http://schemas.openxmlformats.org/drawingml/2006/chartDrawing">
    <cdr:from>
      <cdr:x>0.05851</cdr:x>
      <cdr:y>0.27439</cdr:y>
    </cdr:from>
    <cdr:to>
      <cdr:x>0.11994</cdr:x>
      <cdr:y>0.33287</cdr:y>
    </cdr:to>
    <cdr:sp macro="" textlink="">
      <cdr:nvSpPr>
        <cdr:cNvPr id="5" name="テキスト ボックス 1"/>
        <cdr:cNvSpPr txBox="1"/>
      </cdr:nvSpPr>
      <cdr:spPr>
        <a:xfrm xmlns:a="http://schemas.openxmlformats.org/drawingml/2006/main">
          <a:off x="314325" y="1241441"/>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90</a:t>
          </a:r>
          <a:endParaRPr kumimoji="1" lang="ja-JP" altLang="en-US" sz="1100"/>
        </a:p>
      </cdr:txBody>
    </cdr:sp>
  </cdr:relSizeAnchor>
  <cdr:relSizeAnchor xmlns:cdr="http://schemas.openxmlformats.org/drawingml/2006/chartDrawing">
    <cdr:from>
      <cdr:x>0.05851</cdr:x>
      <cdr:y>0.23227</cdr:y>
    </cdr:from>
    <cdr:to>
      <cdr:x>0.11994</cdr:x>
      <cdr:y>0.29075</cdr:y>
    </cdr:to>
    <cdr:sp macro="" textlink="">
      <cdr:nvSpPr>
        <cdr:cNvPr id="6" name="テキスト ボックス 1"/>
        <cdr:cNvSpPr txBox="1"/>
      </cdr:nvSpPr>
      <cdr:spPr>
        <a:xfrm xmlns:a="http://schemas.openxmlformats.org/drawingml/2006/main">
          <a:off x="314325" y="1050874"/>
          <a:ext cx="330008" cy="26458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95</a:t>
          </a:r>
          <a:endParaRPr kumimoji="1" lang="ja-JP" altLang="en-US" sz="1100"/>
        </a:p>
      </cdr:txBody>
    </cdr:sp>
  </cdr:relSizeAnchor>
  <cdr:relSizeAnchor xmlns:cdr="http://schemas.openxmlformats.org/drawingml/2006/chartDrawing">
    <cdr:from>
      <cdr:x>0.05851</cdr:x>
      <cdr:y>0.16281</cdr:y>
    </cdr:from>
    <cdr:to>
      <cdr:x>0.11994</cdr:x>
      <cdr:y>0.22128</cdr:y>
    </cdr:to>
    <cdr:sp macro="" textlink="">
      <cdr:nvSpPr>
        <cdr:cNvPr id="7" name="テキスト ボックス 1"/>
        <cdr:cNvSpPr txBox="1"/>
      </cdr:nvSpPr>
      <cdr:spPr>
        <a:xfrm xmlns:a="http://schemas.openxmlformats.org/drawingml/2006/main">
          <a:off x="314325" y="736611"/>
          <a:ext cx="33000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99</a:t>
          </a:r>
          <a:endParaRPr kumimoji="1" lang="ja-JP" altLang="en-US" sz="1100"/>
        </a:p>
      </cdr:txBody>
    </cdr:sp>
  </cdr:relSizeAnchor>
  <cdr:relSizeAnchor xmlns:cdr="http://schemas.openxmlformats.org/drawingml/2006/chartDrawing">
    <cdr:from>
      <cdr:x>0.05851</cdr:x>
      <cdr:y>0.08491</cdr:y>
    </cdr:from>
    <cdr:to>
      <cdr:x>0.14001</cdr:x>
      <cdr:y>0.14338</cdr:y>
    </cdr:to>
    <cdr:sp macro="" textlink="">
      <cdr:nvSpPr>
        <cdr:cNvPr id="8" name="テキスト ボックス 1"/>
        <cdr:cNvSpPr txBox="1"/>
      </cdr:nvSpPr>
      <cdr:spPr>
        <a:xfrm xmlns:a="http://schemas.openxmlformats.org/drawingml/2006/main">
          <a:off x="314325" y="384162"/>
          <a:ext cx="437826" cy="26454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99.9</a:t>
          </a:r>
          <a:endParaRPr kumimoji="1" lang="ja-JP" altLang="en-US" sz="1100"/>
        </a:p>
      </cdr:txBody>
    </cdr:sp>
  </cdr:relSizeAnchor>
  <cdr:relSizeAnchor xmlns:cdr="http://schemas.openxmlformats.org/drawingml/2006/chartDrawing">
    <cdr:from>
      <cdr:x>0.05851</cdr:x>
      <cdr:y>0.46385</cdr:y>
    </cdr:from>
    <cdr:to>
      <cdr:x>0.11994</cdr:x>
      <cdr:y>0.52233</cdr:y>
    </cdr:to>
    <cdr:sp macro="" textlink="">
      <cdr:nvSpPr>
        <cdr:cNvPr id="9" name="テキスト ボックス 1"/>
        <cdr:cNvSpPr txBox="1"/>
      </cdr:nvSpPr>
      <cdr:spPr>
        <a:xfrm xmlns:a="http://schemas.openxmlformats.org/drawingml/2006/main">
          <a:off x="314325" y="2098629"/>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30</a:t>
          </a:r>
          <a:endParaRPr kumimoji="1" lang="ja-JP" altLang="en-US" sz="1100"/>
        </a:p>
      </cdr:txBody>
    </cdr:sp>
  </cdr:relSizeAnchor>
  <cdr:relSizeAnchor xmlns:cdr="http://schemas.openxmlformats.org/drawingml/2006/chartDrawing">
    <cdr:from>
      <cdr:x>0.05851</cdr:x>
      <cdr:y>0.55018</cdr:y>
    </cdr:from>
    <cdr:to>
      <cdr:x>0.11994</cdr:x>
      <cdr:y>0.60865</cdr:y>
    </cdr:to>
    <cdr:sp macro="" textlink="">
      <cdr:nvSpPr>
        <cdr:cNvPr id="10" name="テキスト ボックス 1"/>
        <cdr:cNvSpPr txBox="1"/>
      </cdr:nvSpPr>
      <cdr:spPr>
        <a:xfrm xmlns:a="http://schemas.openxmlformats.org/drawingml/2006/main">
          <a:off x="314325" y="2489218"/>
          <a:ext cx="33000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10</a:t>
          </a:r>
          <a:endParaRPr kumimoji="1" lang="ja-JP" altLang="en-US" sz="1100"/>
        </a:p>
      </cdr:txBody>
    </cdr:sp>
  </cdr:relSizeAnchor>
  <cdr:relSizeAnchor xmlns:cdr="http://schemas.openxmlformats.org/drawingml/2006/chartDrawing">
    <cdr:from>
      <cdr:x>0.05851</cdr:x>
      <cdr:y>0.58807</cdr:y>
    </cdr:from>
    <cdr:to>
      <cdr:x>0.10653</cdr:x>
      <cdr:y>0.64655</cdr:y>
    </cdr:to>
    <cdr:sp macro="" textlink="">
      <cdr:nvSpPr>
        <cdr:cNvPr id="11" name="テキスト ボックス 1"/>
        <cdr:cNvSpPr txBox="1"/>
      </cdr:nvSpPr>
      <cdr:spPr>
        <a:xfrm xmlns:a="http://schemas.openxmlformats.org/drawingml/2006/main">
          <a:off x="314325" y="2660647"/>
          <a:ext cx="25796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5</a:t>
          </a:r>
          <a:endParaRPr kumimoji="1" lang="ja-JP" altLang="en-US" sz="1100"/>
        </a:p>
      </cdr:txBody>
    </cdr:sp>
  </cdr:relSizeAnchor>
  <cdr:relSizeAnchor xmlns:cdr="http://schemas.openxmlformats.org/drawingml/2006/chartDrawing">
    <cdr:from>
      <cdr:x>0.05851</cdr:x>
      <cdr:y>0.65965</cdr:y>
    </cdr:from>
    <cdr:to>
      <cdr:x>0.10653</cdr:x>
      <cdr:y>0.71812</cdr:y>
    </cdr:to>
    <cdr:sp macro="" textlink="">
      <cdr:nvSpPr>
        <cdr:cNvPr id="12" name="テキスト ボックス 1"/>
        <cdr:cNvSpPr txBox="1"/>
      </cdr:nvSpPr>
      <cdr:spPr>
        <a:xfrm xmlns:a="http://schemas.openxmlformats.org/drawingml/2006/main">
          <a:off x="314325" y="2984502"/>
          <a:ext cx="25796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1</a:t>
          </a:r>
          <a:endParaRPr kumimoji="1" lang="ja-JP" altLang="en-US" sz="1100"/>
        </a:p>
      </cdr:txBody>
    </cdr:sp>
  </cdr:relSizeAnchor>
  <cdr:relSizeAnchor xmlns:cdr="http://schemas.openxmlformats.org/drawingml/2006/chartDrawing">
    <cdr:from>
      <cdr:x>0.05851</cdr:x>
      <cdr:y>0.73965</cdr:y>
    </cdr:from>
    <cdr:to>
      <cdr:x>0.12661</cdr:x>
      <cdr:y>0.79812</cdr:y>
    </cdr:to>
    <cdr:sp macro="" textlink="">
      <cdr:nvSpPr>
        <cdr:cNvPr id="13" name="テキスト ボックス 1"/>
        <cdr:cNvSpPr txBox="1"/>
      </cdr:nvSpPr>
      <cdr:spPr>
        <a:xfrm xmlns:a="http://schemas.openxmlformats.org/drawingml/2006/main">
          <a:off x="314325" y="3346452"/>
          <a:ext cx="365840"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0.1</a:t>
          </a:r>
          <a:endParaRPr kumimoji="1" lang="ja-JP" altLang="en-US" sz="1100"/>
        </a:p>
      </cdr:txBody>
    </cdr:sp>
  </cdr:relSizeAnchor>
  <cdr:relSizeAnchor xmlns:cdr="http://schemas.openxmlformats.org/drawingml/2006/chartDrawing">
    <cdr:from>
      <cdr:x>0.05851</cdr:x>
      <cdr:y>0.50385</cdr:y>
    </cdr:from>
    <cdr:to>
      <cdr:x>0.11994</cdr:x>
      <cdr:y>0.56233</cdr:y>
    </cdr:to>
    <cdr:sp macro="" textlink="">
      <cdr:nvSpPr>
        <cdr:cNvPr id="14" name="テキスト ボックス 1"/>
        <cdr:cNvSpPr txBox="1"/>
      </cdr:nvSpPr>
      <cdr:spPr>
        <a:xfrm xmlns:a="http://schemas.openxmlformats.org/drawingml/2006/main">
          <a:off x="314325" y="2279604"/>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20</a:t>
          </a:r>
          <a:endParaRPr kumimoji="1" lang="ja-JP" altLang="en-US" sz="1100"/>
        </a:p>
      </cdr:txBody>
    </cdr:sp>
  </cdr:relSizeAnchor>
  <cdr:relSizeAnchor xmlns:cdr="http://schemas.openxmlformats.org/drawingml/2006/chartDrawing">
    <cdr:from>
      <cdr:x>0.05851</cdr:x>
      <cdr:y>0.02175</cdr:y>
    </cdr:from>
    <cdr:to>
      <cdr:x>0.15342</cdr:x>
      <cdr:y>0.08023</cdr:y>
    </cdr:to>
    <cdr:sp macro="" textlink="">
      <cdr:nvSpPr>
        <cdr:cNvPr id="15" name="テキスト ボックス 1"/>
        <cdr:cNvSpPr txBox="1"/>
      </cdr:nvSpPr>
      <cdr:spPr>
        <a:xfrm xmlns:a="http://schemas.openxmlformats.org/drawingml/2006/main">
          <a:off x="314325" y="98403"/>
          <a:ext cx="509866"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99.99</a:t>
          </a:r>
          <a:endParaRPr kumimoji="1" lang="ja-JP" altLang="en-US" sz="1100"/>
        </a:p>
      </cdr:txBody>
    </cdr:sp>
  </cdr:relSizeAnchor>
  <cdr:relSizeAnchor xmlns:cdr="http://schemas.openxmlformats.org/drawingml/2006/chartDrawing">
    <cdr:from>
      <cdr:x>0.05851</cdr:x>
      <cdr:y>0.80491</cdr:y>
    </cdr:from>
    <cdr:to>
      <cdr:x>0.14001</cdr:x>
      <cdr:y>0.86339</cdr:y>
    </cdr:to>
    <cdr:sp macro="" textlink="">
      <cdr:nvSpPr>
        <cdr:cNvPr id="16" name="テキスト ボックス 1"/>
        <cdr:cNvSpPr txBox="1"/>
      </cdr:nvSpPr>
      <cdr:spPr>
        <a:xfrm xmlns:a="http://schemas.openxmlformats.org/drawingml/2006/main">
          <a:off x="314325" y="3641712"/>
          <a:ext cx="437826" cy="26458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0.01</a:t>
          </a:r>
          <a:endParaRPr kumimoji="1" lang="ja-JP" altLang="en-US" sz="1100"/>
        </a:p>
      </cdr:txBody>
    </cdr:sp>
  </cdr:relSizeAnchor>
  <cdr:relSizeAnchor xmlns:cdr="http://schemas.openxmlformats.org/drawingml/2006/chartDrawing">
    <cdr:from>
      <cdr:x>0.00863</cdr:x>
      <cdr:y>0.19941</cdr:y>
    </cdr:from>
    <cdr:to>
      <cdr:x>0.06662</cdr:x>
      <cdr:y>0.68452</cdr:y>
    </cdr:to>
    <cdr:sp macro="" textlink="">
      <cdr:nvSpPr>
        <cdr:cNvPr id="17" name="テキスト ボックス 1"/>
        <cdr:cNvSpPr txBox="1"/>
      </cdr:nvSpPr>
      <cdr:spPr>
        <a:xfrm xmlns:a="http://schemas.openxmlformats.org/drawingml/2006/main" rot="16200000">
          <a:off x="-895287" y="1843858"/>
          <a:ext cx="2194832" cy="31149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400"/>
            <a:t>Cumulative</a:t>
          </a:r>
          <a:r>
            <a:rPr kumimoji="1" lang="en-US" altLang="ja-JP" sz="1400" baseline="0"/>
            <a:t> Distribution (%)</a:t>
          </a:r>
          <a:endParaRPr kumimoji="1" lang="ja-JP" altLang="en-US" sz="1400"/>
        </a:p>
      </cdr:txBody>
    </cdr:sp>
  </cdr:relSizeAnchor>
  <cdr:relSizeAnchor xmlns:cdr="http://schemas.openxmlformats.org/drawingml/2006/chartDrawing">
    <cdr:from>
      <cdr:x>0.75519</cdr:x>
      <cdr:y>0</cdr:y>
    </cdr:from>
    <cdr:to>
      <cdr:x>0.99802</cdr:x>
      <cdr:y>0.10111</cdr:y>
    </cdr:to>
    <cdr:sp macro="" textlink="BI!$C$2">
      <cdr:nvSpPr>
        <cdr:cNvPr id="18" name="テキスト ボックス 5">
          <a:extLst xmlns:a="http://schemas.openxmlformats.org/drawingml/2006/main">
            <a:ext uri="{FF2B5EF4-FFF2-40B4-BE49-F238E27FC236}">
              <a16:creationId xmlns:a16="http://schemas.microsoft.com/office/drawing/2014/main" id="{EE4B18AA-39B2-C804-5DA9-A1E1BD76B8A6}"/>
            </a:ext>
          </a:extLst>
        </cdr:cNvPr>
        <cdr:cNvSpPr txBox="1"/>
      </cdr:nvSpPr>
      <cdr:spPr>
        <a:xfrm xmlns:a="http://schemas.openxmlformats.org/drawingml/2006/main">
          <a:off x="3507632" y="0"/>
          <a:ext cx="1127872" cy="440377"/>
        </a:xfrm>
        <a:prstGeom xmlns:a="http://schemas.openxmlformats.org/drawingml/2006/main" prst="rect">
          <a:avLst/>
        </a:prstGeom>
        <a:solidFill xmlns:a="http://schemas.openxmlformats.org/drawingml/2006/main">
          <a:schemeClr val="tx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212F7624-01AE-4F76-9833-2EF40FAE4AD0}" type="TxLink">
            <a:rPr kumimoji="1" lang="en-US" altLang="en-US" sz="2000" b="1" i="0" u="none" strike="noStrike">
              <a:solidFill>
                <a:schemeClr val="bg1"/>
              </a:solidFill>
              <a:latin typeface="明朝"/>
              <a:ea typeface="Meiryo UI"/>
            </a:rPr>
            <a:pPr/>
            <a:t>NL053</a:t>
          </a:fld>
          <a:endParaRPr kumimoji="1" lang="ja-JP" altLang="en-US" sz="2000" b="1">
            <a:solidFill>
              <a:schemeClr val="bg1"/>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0.05851</cdr:x>
      <cdr:y>0.40912</cdr:y>
    </cdr:from>
    <cdr:to>
      <cdr:x>0.11994</cdr:x>
      <cdr:y>0.4676</cdr:y>
    </cdr:to>
    <cdr:sp macro="" textlink="">
      <cdr:nvSpPr>
        <cdr:cNvPr id="2" name="テキスト ボックス 1"/>
        <cdr:cNvSpPr txBox="1"/>
      </cdr:nvSpPr>
      <cdr:spPr>
        <a:xfrm xmlns:a="http://schemas.openxmlformats.org/drawingml/2006/main">
          <a:off x="314325" y="1851010"/>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50</a:t>
          </a:r>
          <a:endParaRPr kumimoji="1" lang="ja-JP" altLang="en-US" sz="1100"/>
        </a:p>
      </cdr:txBody>
    </cdr:sp>
  </cdr:relSizeAnchor>
  <cdr:relSizeAnchor xmlns:cdr="http://schemas.openxmlformats.org/drawingml/2006/chartDrawing">
    <cdr:from>
      <cdr:x>0.05851</cdr:x>
      <cdr:y>0.35649</cdr:y>
    </cdr:from>
    <cdr:to>
      <cdr:x>0.11994</cdr:x>
      <cdr:y>0.41497</cdr:y>
    </cdr:to>
    <cdr:sp macro="" textlink="">
      <cdr:nvSpPr>
        <cdr:cNvPr id="3" name="テキスト ボックス 1"/>
        <cdr:cNvSpPr txBox="1"/>
      </cdr:nvSpPr>
      <cdr:spPr>
        <a:xfrm xmlns:a="http://schemas.openxmlformats.org/drawingml/2006/main">
          <a:off x="314325" y="1612892"/>
          <a:ext cx="330008" cy="26458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70</a:t>
          </a:r>
          <a:endParaRPr kumimoji="1" lang="ja-JP" altLang="en-US" sz="1100"/>
        </a:p>
      </cdr:txBody>
    </cdr:sp>
  </cdr:relSizeAnchor>
  <cdr:relSizeAnchor xmlns:cdr="http://schemas.openxmlformats.org/drawingml/2006/chartDrawing">
    <cdr:from>
      <cdr:x>0.05851</cdr:x>
      <cdr:y>0.3207</cdr:y>
    </cdr:from>
    <cdr:to>
      <cdr:x>0.11994</cdr:x>
      <cdr:y>0.37917</cdr:y>
    </cdr:to>
    <cdr:sp macro="" textlink="">
      <cdr:nvSpPr>
        <cdr:cNvPr id="4" name="テキスト ボックス 1"/>
        <cdr:cNvSpPr txBox="1"/>
      </cdr:nvSpPr>
      <cdr:spPr>
        <a:xfrm xmlns:a="http://schemas.openxmlformats.org/drawingml/2006/main">
          <a:off x="314325" y="1450965"/>
          <a:ext cx="33000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80</a:t>
          </a:r>
          <a:endParaRPr kumimoji="1" lang="ja-JP" altLang="en-US" sz="1100"/>
        </a:p>
      </cdr:txBody>
    </cdr:sp>
  </cdr:relSizeAnchor>
  <cdr:relSizeAnchor xmlns:cdr="http://schemas.openxmlformats.org/drawingml/2006/chartDrawing">
    <cdr:from>
      <cdr:x>0.05851</cdr:x>
      <cdr:y>0.27439</cdr:y>
    </cdr:from>
    <cdr:to>
      <cdr:x>0.11994</cdr:x>
      <cdr:y>0.33287</cdr:y>
    </cdr:to>
    <cdr:sp macro="" textlink="">
      <cdr:nvSpPr>
        <cdr:cNvPr id="5" name="テキスト ボックス 1"/>
        <cdr:cNvSpPr txBox="1"/>
      </cdr:nvSpPr>
      <cdr:spPr>
        <a:xfrm xmlns:a="http://schemas.openxmlformats.org/drawingml/2006/main">
          <a:off x="314325" y="1241441"/>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90</a:t>
          </a:r>
          <a:endParaRPr kumimoji="1" lang="ja-JP" altLang="en-US" sz="1100"/>
        </a:p>
      </cdr:txBody>
    </cdr:sp>
  </cdr:relSizeAnchor>
  <cdr:relSizeAnchor xmlns:cdr="http://schemas.openxmlformats.org/drawingml/2006/chartDrawing">
    <cdr:from>
      <cdr:x>0.05851</cdr:x>
      <cdr:y>0.23227</cdr:y>
    </cdr:from>
    <cdr:to>
      <cdr:x>0.11994</cdr:x>
      <cdr:y>0.29075</cdr:y>
    </cdr:to>
    <cdr:sp macro="" textlink="">
      <cdr:nvSpPr>
        <cdr:cNvPr id="6" name="テキスト ボックス 1"/>
        <cdr:cNvSpPr txBox="1"/>
      </cdr:nvSpPr>
      <cdr:spPr>
        <a:xfrm xmlns:a="http://schemas.openxmlformats.org/drawingml/2006/main">
          <a:off x="314325" y="1050874"/>
          <a:ext cx="330008" cy="26458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95</a:t>
          </a:r>
          <a:endParaRPr kumimoji="1" lang="ja-JP" altLang="en-US" sz="1100"/>
        </a:p>
      </cdr:txBody>
    </cdr:sp>
  </cdr:relSizeAnchor>
  <cdr:relSizeAnchor xmlns:cdr="http://schemas.openxmlformats.org/drawingml/2006/chartDrawing">
    <cdr:from>
      <cdr:x>0.05851</cdr:x>
      <cdr:y>0.16281</cdr:y>
    </cdr:from>
    <cdr:to>
      <cdr:x>0.11994</cdr:x>
      <cdr:y>0.22128</cdr:y>
    </cdr:to>
    <cdr:sp macro="" textlink="">
      <cdr:nvSpPr>
        <cdr:cNvPr id="7" name="テキスト ボックス 1"/>
        <cdr:cNvSpPr txBox="1"/>
      </cdr:nvSpPr>
      <cdr:spPr>
        <a:xfrm xmlns:a="http://schemas.openxmlformats.org/drawingml/2006/main">
          <a:off x="314325" y="736611"/>
          <a:ext cx="33000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99</a:t>
          </a:r>
          <a:endParaRPr kumimoji="1" lang="ja-JP" altLang="en-US" sz="1100"/>
        </a:p>
      </cdr:txBody>
    </cdr:sp>
  </cdr:relSizeAnchor>
  <cdr:relSizeAnchor xmlns:cdr="http://schemas.openxmlformats.org/drawingml/2006/chartDrawing">
    <cdr:from>
      <cdr:x>0.05851</cdr:x>
      <cdr:y>0.08491</cdr:y>
    </cdr:from>
    <cdr:to>
      <cdr:x>0.14001</cdr:x>
      <cdr:y>0.14338</cdr:y>
    </cdr:to>
    <cdr:sp macro="" textlink="">
      <cdr:nvSpPr>
        <cdr:cNvPr id="8" name="テキスト ボックス 1"/>
        <cdr:cNvSpPr txBox="1"/>
      </cdr:nvSpPr>
      <cdr:spPr>
        <a:xfrm xmlns:a="http://schemas.openxmlformats.org/drawingml/2006/main">
          <a:off x="314325" y="384162"/>
          <a:ext cx="437826" cy="26454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99.9</a:t>
          </a:r>
          <a:endParaRPr kumimoji="1" lang="ja-JP" altLang="en-US" sz="1100"/>
        </a:p>
      </cdr:txBody>
    </cdr:sp>
  </cdr:relSizeAnchor>
  <cdr:relSizeAnchor xmlns:cdr="http://schemas.openxmlformats.org/drawingml/2006/chartDrawing">
    <cdr:from>
      <cdr:x>0.05851</cdr:x>
      <cdr:y>0.46385</cdr:y>
    </cdr:from>
    <cdr:to>
      <cdr:x>0.11994</cdr:x>
      <cdr:y>0.52233</cdr:y>
    </cdr:to>
    <cdr:sp macro="" textlink="">
      <cdr:nvSpPr>
        <cdr:cNvPr id="9" name="テキスト ボックス 1"/>
        <cdr:cNvSpPr txBox="1"/>
      </cdr:nvSpPr>
      <cdr:spPr>
        <a:xfrm xmlns:a="http://schemas.openxmlformats.org/drawingml/2006/main">
          <a:off x="314325" y="2098629"/>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30</a:t>
          </a:r>
          <a:endParaRPr kumimoji="1" lang="ja-JP" altLang="en-US" sz="1100"/>
        </a:p>
      </cdr:txBody>
    </cdr:sp>
  </cdr:relSizeAnchor>
  <cdr:relSizeAnchor xmlns:cdr="http://schemas.openxmlformats.org/drawingml/2006/chartDrawing">
    <cdr:from>
      <cdr:x>0.05851</cdr:x>
      <cdr:y>0.55018</cdr:y>
    </cdr:from>
    <cdr:to>
      <cdr:x>0.11994</cdr:x>
      <cdr:y>0.60865</cdr:y>
    </cdr:to>
    <cdr:sp macro="" textlink="">
      <cdr:nvSpPr>
        <cdr:cNvPr id="10" name="テキスト ボックス 1"/>
        <cdr:cNvSpPr txBox="1"/>
      </cdr:nvSpPr>
      <cdr:spPr>
        <a:xfrm xmlns:a="http://schemas.openxmlformats.org/drawingml/2006/main">
          <a:off x="314325" y="2489218"/>
          <a:ext cx="33000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10</a:t>
          </a:r>
          <a:endParaRPr kumimoji="1" lang="ja-JP" altLang="en-US" sz="1100"/>
        </a:p>
      </cdr:txBody>
    </cdr:sp>
  </cdr:relSizeAnchor>
  <cdr:relSizeAnchor xmlns:cdr="http://schemas.openxmlformats.org/drawingml/2006/chartDrawing">
    <cdr:from>
      <cdr:x>0.05851</cdr:x>
      <cdr:y>0.58807</cdr:y>
    </cdr:from>
    <cdr:to>
      <cdr:x>0.10653</cdr:x>
      <cdr:y>0.64655</cdr:y>
    </cdr:to>
    <cdr:sp macro="" textlink="">
      <cdr:nvSpPr>
        <cdr:cNvPr id="11" name="テキスト ボックス 1"/>
        <cdr:cNvSpPr txBox="1"/>
      </cdr:nvSpPr>
      <cdr:spPr>
        <a:xfrm xmlns:a="http://schemas.openxmlformats.org/drawingml/2006/main">
          <a:off x="314325" y="2660647"/>
          <a:ext cx="25796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5</a:t>
          </a:r>
          <a:endParaRPr kumimoji="1" lang="ja-JP" altLang="en-US" sz="1100"/>
        </a:p>
      </cdr:txBody>
    </cdr:sp>
  </cdr:relSizeAnchor>
  <cdr:relSizeAnchor xmlns:cdr="http://schemas.openxmlformats.org/drawingml/2006/chartDrawing">
    <cdr:from>
      <cdr:x>0.05851</cdr:x>
      <cdr:y>0.65965</cdr:y>
    </cdr:from>
    <cdr:to>
      <cdr:x>0.10653</cdr:x>
      <cdr:y>0.71812</cdr:y>
    </cdr:to>
    <cdr:sp macro="" textlink="">
      <cdr:nvSpPr>
        <cdr:cNvPr id="12" name="テキスト ボックス 1"/>
        <cdr:cNvSpPr txBox="1"/>
      </cdr:nvSpPr>
      <cdr:spPr>
        <a:xfrm xmlns:a="http://schemas.openxmlformats.org/drawingml/2006/main">
          <a:off x="314325" y="2984502"/>
          <a:ext cx="257968"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1</a:t>
          </a:r>
          <a:endParaRPr kumimoji="1" lang="ja-JP" altLang="en-US" sz="1100"/>
        </a:p>
      </cdr:txBody>
    </cdr:sp>
  </cdr:relSizeAnchor>
  <cdr:relSizeAnchor xmlns:cdr="http://schemas.openxmlformats.org/drawingml/2006/chartDrawing">
    <cdr:from>
      <cdr:x>0.05851</cdr:x>
      <cdr:y>0.73965</cdr:y>
    </cdr:from>
    <cdr:to>
      <cdr:x>0.12661</cdr:x>
      <cdr:y>0.79812</cdr:y>
    </cdr:to>
    <cdr:sp macro="" textlink="">
      <cdr:nvSpPr>
        <cdr:cNvPr id="13" name="テキスト ボックス 1"/>
        <cdr:cNvSpPr txBox="1"/>
      </cdr:nvSpPr>
      <cdr:spPr>
        <a:xfrm xmlns:a="http://schemas.openxmlformats.org/drawingml/2006/main">
          <a:off x="314325" y="3346452"/>
          <a:ext cx="365840" cy="26454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0.1</a:t>
          </a:r>
          <a:endParaRPr kumimoji="1" lang="ja-JP" altLang="en-US" sz="1100"/>
        </a:p>
      </cdr:txBody>
    </cdr:sp>
  </cdr:relSizeAnchor>
  <cdr:relSizeAnchor xmlns:cdr="http://schemas.openxmlformats.org/drawingml/2006/chartDrawing">
    <cdr:from>
      <cdr:x>0.05851</cdr:x>
      <cdr:y>0.50385</cdr:y>
    </cdr:from>
    <cdr:to>
      <cdr:x>0.11994</cdr:x>
      <cdr:y>0.56233</cdr:y>
    </cdr:to>
    <cdr:sp macro="" textlink="">
      <cdr:nvSpPr>
        <cdr:cNvPr id="14" name="テキスト ボックス 1"/>
        <cdr:cNvSpPr txBox="1"/>
      </cdr:nvSpPr>
      <cdr:spPr>
        <a:xfrm xmlns:a="http://schemas.openxmlformats.org/drawingml/2006/main">
          <a:off x="314325" y="2279604"/>
          <a:ext cx="330008"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20</a:t>
          </a:r>
          <a:endParaRPr kumimoji="1" lang="ja-JP" altLang="en-US" sz="1100"/>
        </a:p>
      </cdr:txBody>
    </cdr:sp>
  </cdr:relSizeAnchor>
  <cdr:relSizeAnchor xmlns:cdr="http://schemas.openxmlformats.org/drawingml/2006/chartDrawing">
    <cdr:from>
      <cdr:x>0.05851</cdr:x>
      <cdr:y>0.02175</cdr:y>
    </cdr:from>
    <cdr:to>
      <cdr:x>0.15342</cdr:x>
      <cdr:y>0.08023</cdr:y>
    </cdr:to>
    <cdr:sp macro="" textlink="">
      <cdr:nvSpPr>
        <cdr:cNvPr id="15" name="テキスト ボックス 1"/>
        <cdr:cNvSpPr txBox="1"/>
      </cdr:nvSpPr>
      <cdr:spPr>
        <a:xfrm xmlns:a="http://schemas.openxmlformats.org/drawingml/2006/main">
          <a:off x="314325" y="98403"/>
          <a:ext cx="509866" cy="26458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99.99</a:t>
          </a:r>
          <a:endParaRPr kumimoji="1" lang="ja-JP" altLang="en-US" sz="1100"/>
        </a:p>
      </cdr:txBody>
    </cdr:sp>
  </cdr:relSizeAnchor>
  <cdr:relSizeAnchor xmlns:cdr="http://schemas.openxmlformats.org/drawingml/2006/chartDrawing">
    <cdr:from>
      <cdr:x>0.05851</cdr:x>
      <cdr:y>0.80491</cdr:y>
    </cdr:from>
    <cdr:to>
      <cdr:x>0.14001</cdr:x>
      <cdr:y>0.86339</cdr:y>
    </cdr:to>
    <cdr:sp macro="" textlink="">
      <cdr:nvSpPr>
        <cdr:cNvPr id="16" name="テキスト ボックス 1"/>
        <cdr:cNvSpPr txBox="1"/>
      </cdr:nvSpPr>
      <cdr:spPr>
        <a:xfrm xmlns:a="http://schemas.openxmlformats.org/drawingml/2006/main">
          <a:off x="314325" y="3641712"/>
          <a:ext cx="437826" cy="26458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100"/>
            <a:t>0.01</a:t>
          </a:r>
          <a:endParaRPr kumimoji="1" lang="ja-JP" altLang="en-US" sz="1100"/>
        </a:p>
      </cdr:txBody>
    </cdr:sp>
  </cdr:relSizeAnchor>
  <cdr:relSizeAnchor xmlns:cdr="http://schemas.openxmlformats.org/drawingml/2006/chartDrawing">
    <cdr:from>
      <cdr:x>0.00863</cdr:x>
      <cdr:y>0.19941</cdr:y>
    </cdr:from>
    <cdr:to>
      <cdr:x>0.06662</cdr:x>
      <cdr:y>0.68452</cdr:y>
    </cdr:to>
    <cdr:sp macro="" textlink="">
      <cdr:nvSpPr>
        <cdr:cNvPr id="17" name="テキスト ボックス 1"/>
        <cdr:cNvSpPr txBox="1"/>
      </cdr:nvSpPr>
      <cdr:spPr>
        <a:xfrm xmlns:a="http://schemas.openxmlformats.org/drawingml/2006/main" rot="16200000">
          <a:off x="-895287" y="1843858"/>
          <a:ext cx="2194832" cy="31149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400"/>
            <a:t>Cumulative</a:t>
          </a:r>
          <a:r>
            <a:rPr kumimoji="1" lang="en-US" altLang="ja-JP" sz="1400" baseline="0"/>
            <a:t> Distribution (%)</a:t>
          </a:r>
          <a:endParaRPr kumimoji="1" lang="ja-JP" altLang="en-US" sz="1400"/>
        </a:p>
      </cdr:txBody>
    </cdr:sp>
  </cdr:relSizeAnchor>
  <cdr:relSizeAnchor xmlns:cdr="http://schemas.openxmlformats.org/drawingml/2006/chartDrawing">
    <cdr:from>
      <cdr:x>0.73913</cdr:x>
      <cdr:y>0</cdr:y>
    </cdr:from>
    <cdr:to>
      <cdr:x>1</cdr:x>
      <cdr:y>0.10111</cdr:y>
    </cdr:to>
    <cdr:sp macro="" textlink="BI!$C$2">
      <cdr:nvSpPr>
        <cdr:cNvPr id="18" name="テキスト ボックス 5">
          <a:extLst xmlns:a="http://schemas.openxmlformats.org/drawingml/2006/main">
            <a:ext uri="{FF2B5EF4-FFF2-40B4-BE49-F238E27FC236}">
              <a16:creationId xmlns:a16="http://schemas.microsoft.com/office/drawing/2014/main" id="{EE4B18AA-39B2-C804-5DA9-A1E1BD76B8A6}"/>
            </a:ext>
          </a:extLst>
        </cdr:cNvPr>
        <cdr:cNvSpPr txBox="1"/>
      </cdr:nvSpPr>
      <cdr:spPr>
        <a:xfrm xmlns:a="http://schemas.openxmlformats.org/drawingml/2006/main">
          <a:off x="3433039" y="0"/>
          <a:ext cx="1211663" cy="440377"/>
        </a:xfrm>
        <a:prstGeom xmlns:a="http://schemas.openxmlformats.org/drawingml/2006/main" prst="rect">
          <a:avLst/>
        </a:prstGeom>
        <a:solidFill xmlns:a="http://schemas.openxmlformats.org/drawingml/2006/main">
          <a:schemeClr val="tx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212F7624-01AE-4F76-9833-2EF40FAE4AD0}" type="TxLink">
            <a:rPr kumimoji="1" lang="en-US" altLang="en-US" sz="2000" b="1" i="0" u="none" strike="noStrike">
              <a:solidFill>
                <a:schemeClr val="bg1"/>
              </a:solidFill>
              <a:latin typeface="明朝"/>
              <a:ea typeface="Meiryo UI"/>
            </a:rPr>
            <a:pPr/>
            <a:t>NL053</a:t>
          </a:fld>
          <a:endParaRPr kumimoji="1" lang="ja-JP" altLang="en-US" sz="2000" b="1">
            <a:solidFill>
              <a:schemeClr val="bg1"/>
            </a:solidFill>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12700</xdr:colOff>
      <xdr:row>0</xdr:row>
      <xdr:rowOff>177800</xdr:rowOff>
    </xdr:from>
    <xdr:to>
      <xdr:col>7</xdr:col>
      <xdr:colOff>673100</xdr:colOff>
      <xdr:row>21</xdr:row>
      <xdr:rowOff>92075</xdr:rowOff>
    </xdr:to>
    <xdr:graphicFrame macro="">
      <xdr:nvGraphicFramePr>
        <xdr:cNvPr id="2" name="グラフ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12700</xdr:colOff>
      <xdr:row>0</xdr:row>
      <xdr:rowOff>177800</xdr:rowOff>
    </xdr:from>
    <xdr:to>
      <xdr:col>15</xdr:col>
      <xdr:colOff>673100</xdr:colOff>
      <xdr:row>21</xdr:row>
      <xdr:rowOff>92075</xdr:rowOff>
    </xdr:to>
    <xdr:graphicFrame macro="">
      <xdr:nvGraphicFramePr>
        <xdr:cNvPr id="3" name="グラフ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12700</xdr:colOff>
      <xdr:row>0</xdr:row>
      <xdr:rowOff>177800</xdr:rowOff>
    </xdr:from>
    <xdr:to>
      <xdr:col>23</xdr:col>
      <xdr:colOff>673100</xdr:colOff>
      <xdr:row>21</xdr:row>
      <xdr:rowOff>92075</xdr:rowOff>
    </xdr:to>
    <xdr:graphicFrame macro="">
      <xdr:nvGraphicFramePr>
        <xdr:cNvPr id="4" name="グラフ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12700</xdr:colOff>
      <xdr:row>0</xdr:row>
      <xdr:rowOff>177800</xdr:rowOff>
    </xdr:from>
    <xdr:to>
      <xdr:col>31</xdr:col>
      <xdr:colOff>673100</xdr:colOff>
      <xdr:row>21</xdr:row>
      <xdr:rowOff>92075</xdr:rowOff>
    </xdr:to>
    <xdr:graphicFrame macro="">
      <xdr:nvGraphicFramePr>
        <xdr:cNvPr id="5" name="グラフ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12700</xdr:colOff>
      <xdr:row>21</xdr:row>
      <xdr:rowOff>117475</xdr:rowOff>
    </xdr:from>
    <xdr:to>
      <xdr:col>7</xdr:col>
      <xdr:colOff>673100</xdr:colOff>
      <xdr:row>42</xdr:row>
      <xdr:rowOff>98425</xdr:rowOff>
    </xdr:to>
    <xdr:graphicFrame macro="">
      <xdr:nvGraphicFramePr>
        <xdr:cNvPr id="6" name="グラフ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12700</xdr:colOff>
      <xdr:row>21</xdr:row>
      <xdr:rowOff>117475</xdr:rowOff>
    </xdr:from>
    <xdr:to>
      <xdr:col>15</xdr:col>
      <xdr:colOff>673100</xdr:colOff>
      <xdr:row>42</xdr:row>
      <xdr:rowOff>98425</xdr:rowOff>
    </xdr:to>
    <xdr:graphicFrame macro="">
      <xdr:nvGraphicFramePr>
        <xdr:cNvPr id="7" name="グラフ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12700</xdr:colOff>
      <xdr:row>21</xdr:row>
      <xdr:rowOff>117475</xdr:rowOff>
    </xdr:from>
    <xdr:to>
      <xdr:col>23</xdr:col>
      <xdr:colOff>673100</xdr:colOff>
      <xdr:row>42</xdr:row>
      <xdr:rowOff>98425</xdr:rowOff>
    </xdr:to>
    <xdr:graphicFrame macro="">
      <xdr:nvGraphicFramePr>
        <xdr:cNvPr id="8" name="グラフ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12700</xdr:colOff>
      <xdr:row>21</xdr:row>
      <xdr:rowOff>117475</xdr:rowOff>
    </xdr:from>
    <xdr:to>
      <xdr:col>31</xdr:col>
      <xdr:colOff>673100</xdr:colOff>
      <xdr:row>42</xdr:row>
      <xdr:rowOff>98425</xdr:rowOff>
    </xdr:to>
    <xdr:graphicFrame macro="">
      <xdr:nvGraphicFramePr>
        <xdr:cNvPr id="9" name="グラフ 8">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12700</xdr:colOff>
      <xdr:row>42</xdr:row>
      <xdr:rowOff>123825</xdr:rowOff>
    </xdr:from>
    <xdr:to>
      <xdr:col>7</xdr:col>
      <xdr:colOff>673100</xdr:colOff>
      <xdr:row>63</xdr:row>
      <xdr:rowOff>104775</xdr:rowOff>
    </xdr:to>
    <xdr:graphicFrame macro="">
      <xdr:nvGraphicFramePr>
        <xdr:cNvPr id="10" name="グラフ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12700</xdr:colOff>
      <xdr:row>42</xdr:row>
      <xdr:rowOff>123825</xdr:rowOff>
    </xdr:from>
    <xdr:to>
      <xdr:col>15</xdr:col>
      <xdr:colOff>673100</xdr:colOff>
      <xdr:row>63</xdr:row>
      <xdr:rowOff>104775</xdr:rowOff>
    </xdr:to>
    <xdr:graphicFrame macro="">
      <xdr:nvGraphicFramePr>
        <xdr:cNvPr id="11" name="グラフ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12700</xdr:colOff>
      <xdr:row>42</xdr:row>
      <xdr:rowOff>123825</xdr:rowOff>
    </xdr:from>
    <xdr:to>
      <xdr:col>23</xdr:col>
      <xdr:colOff>673100</xdr:colOff>
      <xdr:row>63</xdr:row>
      <xdr:rowOff>104775</xdr:rowOff>
    </xdr:to>
    <xdr:graphicFrame macro="">
      <xdr:nvGraphicFramePr>
        <xdr:cNvPr id="12" name="グラフ 1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12700</xdr:colOff>
      <xdr:row>42</xdr:row>
      <xdr:rowOff>123825</xdr:rowOff>
    </xdr:from>
    <xdr:to>
      <xdr:col>31</xdr:col>
      <xdr:colOff>673100</xdr:colOff>
      <xdr:row>63</xdr:row>
      <xdr:rowOff>104775</xdr:rowOff>
    </xdr:to>
    <xdr:graphicFrame macro="">
      <xdr:nvGraphicFramePr>
        <xdr:cNvPr id="13" name="グラフ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12700</xdr:colOff>
      <xdr:row>63</xdr:row>
      <xdr:rowOff>130175</xdr:rowOff>
    </xdr:from>
    <xdr:to>
      <xdr:col>7</xdr:col>
      <xdr:colOff>673100</xdr:colOff>
      <xdr:row>84</xdr:row>
      <xdr:rowOff>111125</xdr:rowOff>
    </xdr:to>
    <xdr:graphicFrame macro="">
      <xdr:nvGraphicFramePr>
        <xdr:cNvPr id="14" name="グラフ 13">
          <a:extLst>
            <a:ext uri="{FF2B5EF4-FFF2-40B4-BE49-F238E27FC236}">
              <a16:creationId xmlns:a16="http://schemas.microsoft.com/office/drawing/2014/main" id="{00000000-0008-0000-0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12700</xdr:colOff>
      <xdr:row>63</xdr:row>
      <xdr:rowOff>130175</xdr:rowOff>
    </xdr:from>
    <xdr:to>
      <xdr:col>15</xdr:col>
      <xdr:colOff>673100</xdr:colOff>
      <xdr:row>84</xdr:row>
      <xdr:rowOff>111125</xdr:rowOff>
    </xdr:to>
    <xdr:graphicFrame macro="">
      <xdr:nvGraphicFramePr>
        <xdr:cNvPr id="15" name="グラフ 14">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12700</xdr:colOff>
      <xdr:row>63</xdr:row>
      <xdr:rowOff>130175</xdr:rowOff>
    </xdr:from>
    <xdr:to>
      <xdr:col>23</xdr:col>
      <xdr:colOff>673100</xdr:colOff>
      <xdr:row>84</xdr:row>
      <xdr:rowOff>111125</xdr:rowOff>
    </xdr:to>
    <xdr:graphicFrame macro="">
      <xdr:nvGraphicFramePr>
        <xdr:cNvPr id="16" name="グラフ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24</xdr:col>
      <xdr:colOff>12700</xdr:colOff>
      <xdr:row>63</xdr:row>
      <xdr:rowOff>130175</xdr:rowOff>
    </xdr:from>
    <xdr:to>
      <xdr:col>31</xdr:col>
      <xdr:colOff>673100</xdr:colOff>
      <xdr:row>84</xdr:row>
      <xdr:rowOff>111125</xdr:rowOff>
    </xdr:to>
    <xdr:graphicFrame macro="">
      <xdr:nvGraphicFramePr>
        <xdr:cNvPr id="17" name="グラフ 16">
          <a:extLst>
            <a:ext uri="{FF2B5EF4-FFF2-40B4-BE49-F238E27FC236}">
              <a16:creationId xmlns:a16="http://schemas.microsoft.com/office/drawing/2014/main" id="{00000000-0008-0000-02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12700</xdr:colOff>
      <xdr:row>84</xdr:row>
      <xdr:rowOff>136525</xdr:rowOff>
    </xdr:from>
    <xdr:to>
      <xdr:col>7</xdr:col>
      <xdr:colOff>673100</xdr:colOff>
      <xdr:row>105</xdr:row>
      <xdr:rowOff>117475</xdr:rowOff>
    </xdr:to>
    <xdr:graphicFrame macro="">
      <xdr:nvGraphicFramePr>
        <xdr:cNvPr id="18" name="グラフ 17">
          <a:extLst>
            <a:ext uri="{FF2B5EF4-FFF2-40B4-BE49-F238E27FC236}">
              <a16:creationId xmlns:a16="http://schemas.microsoft.com/office/drawing/2014/main" id="{00000000-0008-0000-02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12700</xdr:colOff>
      <xdr:row>84</xdr:row>
      <xdr:rowOff>136525</xdr:rowOff>
    </xdr:from>
    <xdr:to>
      <xdr:col>15</xdr:col>
      <xdr:colOff>673100</xdr:colOff>
      <xdr:row>105</xdr:row>
      <xdr:rowOff>117475</xdr:rowOff>
    </xdr:to>
    <xdr:graphicFrame macro="">
      <xdr:nvGraphicFramePr>
        <xdr:cNvPr id="19" name="グラフ 18">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12700</xdr:colOff>
      <xdr:row>84</xdr:row>
      <xdr:rowOff>136525</xdr:rowOff>
    </xdr:from>
    <xdr:to>
      <xdr:col>23</xdr:col>
      <xdr:colOff>673100</xdr:colOff>
      <xdr:row>105</xdr:row>
      <xdr:rowOff>117475</xdr:rowOff>
    </xdr:to>
    <xdr:graphicFrame macro="">
      <xdr:nvGraphicFramePr>
        <xdr:cNvPr id="20" name="グラフ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24</xdr:col>
      <xdr:colOff>12700</xdr:colOff>
      <xdr:row>84</xdr:row>
      <xdr:rowOff>136525</xdr:rowOff>
    </xdr:from>
    <xdr:to>
      <xdr:col>31</xdr:col>
      <xdr:colOff>673100</xdr:colOff>
      <xdr:row>105</xdr:row>
      <xdr:rowOff>117475</xdr:rowOff>
    </xdr:to>
    <xdr:graphicFrame macro="">
      <xdr:nvGraphicFramePr>
        <xdr:cNvPr id="21" name="グラフ 20">
          <a:extLst>
            <a:ext uri="{FF2B5EF4-FFF2-40B4-BE49-F238E27FC236}">
              <a16:creationId xmlns:a16="http://schemas.microsoft.com/office/drawing/2014/main" id="{00000000-0008-0000-02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28575</xdr:colOff>
      <xdr:row>19</xdr:row>
      <xdr:rowOff>16851</xdr:rowOff>
    </xdr:from>
    <xdr:to>
      <xdr:col>21</xdr:col>
      <xdr:colOff>274200</xdr:colOff>
      <xdr:row>26</xdr:row>
      <xdr:rowOff>40064</xdr:rowOff>
    </xdr:to>
    <xdr:pic>
      <xdr:nvPicPr>
        <xdr:cNvPr id="2" name="設計">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14300" y="2817201"/>
          <a:ext cx="7056000" cy="1223363"/>
        </a:xfrm>
        <a:prstGeom prst="rect">
          <a:avLst/>
        </a:prstGeom>
        <a:solidFill>
          <a:srgbClr xmlns:mc="http://schemas.openxmlformats.org/markup-compatibility/2006" xmlns:a14="http://schemas.microsoft.com/office/drawing/2010/main" val="FFFFFF" mc:Ignorable="a14" a14:legacySpreadsheetColorIndex="9"/>
        </a:solidFill>
        <a:ln w="9525">
          <a:noFill/>
          <a:miter lim="800000"/>
          <a:headEnd/>
          <a:tailEnd/>
        </a:ln>
      </xdr:spPr>
    </xdr:pic>
    <xdr:clientData/>
  </xdr:twoCellAnchor>
  <xdr:twoCellAnchor editAs="absolute">
    <xdr:from>
      <xdr:col>0</xdr:col>
      <xdr:colOff>47625</xdr:colOff>
      <xdr:row>28</xdr:row>
      <xdr:rowOff>64478</xdr:rowOff>
    </xdr:from>
    <xdr:to>
      <xdr:col>21</xdr:col>
      <xdr:colOff>567525</xdr:colOff>
      <xdr:row>31</xdr:row>
      <xdr:rowOff>7670</xdr:rowOff>
    </xdr:to>
    <xdr:pic>
      <xdr:nvPicPr>
        <xdr:cNvPr id="3" name="抜き取り1">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47625" y="4407878"/>
          <a:ext cx="7416000" cy="457542"/>
        </a:xfrm>
        <a:prstGeom prst="rect">
          <a:avLst/>
        </a:prstGeom>
        <a:solidFill>
          <a:srgbClr xmlns:mc="http://schemas.openxmlformats.org/markup-compatibility/2006" xmlns:a14="http://schemas.microsoft.com/office/drawing/2010/main" val="FFFFFF" mc:Ignorable="a14" a14:legacySpreadsheetColorIndex="9"/>
        </a:solidFill>
        <a:ln w="9525">
          <a:noFill/>
          <a:miter lim="800000"/>
          <a:headEnd/>
          <a:tailEnd/>
        </a:ln>
      </xdr:spPr>
    </xdr:pic>
    <xdr:clientData/>
  </xdr:twoCellAnchor>
  <xdr:twoCellAnchor editAs="absolute">
    <xdr:from>
      <xdr:col>2</xdr:col>
      <xdr:colOff>76200</xdr:colOff>
      <xdr:row>16</xdr:row>
      <xdr:rowOff>99646</xdr:rowOff>
    </xdr:from>
    <xdr:to>
      <xdr:col>6</xdr:col>
      <xdr:colOff>138300</xdr:colOff>
      <xdr:row>18</xdr:row>
      <xdr:rowOff>44829</xdr:rowOff>
    </xdr:to>
    <xdr:pic>
      <xdr:nvPicPr>
        <xdr:cNvPr id="4" name="品名">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238125" y="2385646"/>
          <a:ext cx="1548000" cy="288083"/>
        </a:xfrm>
        <a:prstGeom prst="rect">
          <a:avLst/>
        </a:prstGeom>
        <a:solidFill>
          <a:srgbClr xmlns:mc="http://schemas.openxmlformats.org/markup-compatibility/2006" xmlns:a14="http://schemas.microsoft.com/office/drawing/2010/main" val="FFFFFF" mc:Ignorable="a14" a14:legacySpreadsheetColorIndex="9"/>
        </a:solidFill>
        <a:ln w="9525">
          <a:noFill/>
          <a:miter lim="800000"/>
          <a:headEnd/>
          <a:tailEnd/>
        </a:ln>
      </xdr:spPr>
    </xdr:pic>
    <xdr:clientData/>
  </xdr:twoCellAnchor>
  <xdr:twoCellAnchor editAs="absolute">
    <xdr:from>
      <xdr:col>0</xdr:col>
      <xdr:colOff>47626</xdr:colOff>
      <xdr:row>32</xdr:row>
      <xdr:rowOff>2772</xdr:rowOff>
    </xdr:from>
    <xdr:to>
      <xdr:col>21</xdr:col>
      <xdr:colOff>567526</xdr:colOff>
      <xdr:row>34</xdr:row>
      <xdr:rowOff>124238</xdr:rowOff>
    </xdr:to>
    <xdr:pic>
      <xdr:nvPicPr>
        <xdr:cNvPr id="5" name="抜き取り2">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4"/>
        <a:srcRect/>
        <a:stretch>
          <a:fillRect/>
        </a:stretch>
      </xdr:blipFill>
      <xdr:spPr bwMode="auto">
        <a:xfrm>
          <a:off x="47626" y="5031972"/>
          <a:ext cx="7416000" cy="464366"/>
        </a:xfrm>
        <a:prstGeom prst="rect">
          <a:avLst/>
        </a:prstGeom>
        <a:solidFill>
          <a:srgbClr xmlns:mc="http://schemas.openxmlformats.org/markup-compatibility/2006" xmlns:a14="http://schemas.microsoft.com/office/drawing/2010/main" val="FFFFFF" mc:Ignorable="a14" a14:legacySpreadsheetColorIndex="9"/>
        </a:solid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10</xdr:col>
      <xdr:colOff>428625</xdr:colOff>
      <xdr:row>12</xdr:row>
      <xdr:rowOff>38100</xdr:rowOff>
    </xdr:from>
    <xdr:to>
      <xdr:col>16</xdr:col>
      <xdr:colOff>742950</xdr:colOff>
      <xdr:row>32</xdr:row>
      <xdr:rowOff>85725</xdr:rowOff>
    </xdr:to>
    <xdr:graphicFrame macro="">
      <xdr:nvGraphicFramePr>
        <xdr:cNvPr id="2" name="グラフ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257736</xdr:colOff>
      <xdr:row>2</xdr:row>
      <xdr:rowOff>53978</xdr:rowOff>
    </xdr:from>
    <xdr:to>
      <xdr:col>16</xdr:col>
      <xdr:colOff>657225</xdr:colOff>
      <xdr:row>12</xdr:row>
      <xdr:rowOff>86223</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cstate="print"/>
        <a:srcRect r="39746"/>
        <a:stretch>
          <a:fillRect/>
        </a:stretch>
      </xdr:blipFill>
      <xdr:spPr bwMode="auto">
        <a:xfrm>
          <a:off x="8115861" y="587378"/>
          <a:ext cx="3218889" cy="1861045"/>
        </a:xfrm>
        <a:prstGeom prst="rect">
          <a:avLst/>
        </a:prstGeom>
        <a:solidFill>
          <a:srgbClr val="FFFFFF"/>
        </a:solidFill>
        <a:ln w="9525">
          <a:miter lim="800000"/>
          <a:headEnd/>
          <a:tailEnd/>
        </a:ln>
      </xdr:spPr>
    </xdr:pic>
    <xdr:clientData/>
  </xdr:twoCellAnchor>
  <xdr:twoCellAnchor editAs="absolute">
    <xdr:from>
      <xdr:col>1</xdr:col>
      <xdr:colOff>114300</xdr:colOff>
      <xdr:row>12</xdr:row>
      <xdr:rowOff>19050</xdr:rowOff>
    </xdr:from>
    <xdr:to>
      <xdr:col>6</xdr:col>
      <xdr:colOff>438150</xdr:colOff>
      <xdr:row>32</xdr:row>
      <xdr:rowOff>133350</xdr:rowOff>
    </xdr:to>
    <xdr:graphicFrame macro="">
      <xdr:nvGraphicFramePr>
        <xdr:cNvPr id="4" name="グラフ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0.32856</cdr:x>
      <cdr:y>0.06378</cdr:y>
    </cdr:from>
    <cdr:to>
      <cdr:x>0.32856</cdr:x>
      <cdr:y>0.83147</cdr:y>
    </cdr:to>
    <cdr:cxnSp macro="">
      <cdr:nvCxnSpPr>
        <cdr:cNvPr id="2" name="直線コネクタ 1">
          <a:extLst xmlns:a="http://schemas.openxmlformats.org/drawingml/2006/main">
            <a:ext uri="{FF2B5EF4-FFF2-40B4-BE49-F238E27FC236}">
              <a16:creationId xmlns:a16="http://schemas.microsoft.com/office/drawing/2014/main" id="{8136962F-7CE6-1D1D-DF12-978F35BA911F}"/>
            </a:ext>
          </a:extLst>
        </cdr:cNvPr>
        <cdr:cNvCxnSpPr/>
      </cdr:nvCxnSpPr>
      <cdr:spPr>
        <a:xfrm xmlns:a="http://schemas.openxmlformats.org/drawingml/2006/main" flipV="1">
          <a:off x="1355088" y="238125"/>
          <a:ext cx="0" cy="2866418"/>
        </a:xfrm>
        <a:prstGeom xmlns:a="http://schemas.openxmlformats.org/drawingml/2006/main" prst="line">
          <a:avLst/>
        </a:prstGeom>
        <a:ln xmlns:a="http://schemas.openxmlformats.org/drawingml/2006/main" w="190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0.32667</cdr:x>
      <cdr:y>0.76621</cdr:y>
    </cdr:from>
    <cdr:to>
      <cdr:x>0.39848</cdr:x>
      <cdr:y>0.76621</cdr:y>
    </cdr:to>
    <cdr:cxnSp macro="">
      <cdr:nvCxnSpPr>
        <cdr:cNvPr id="3" name="直線矢印コネクタ 2">
          <a:extLst xmlns:a="http://schemas.openxmlformats.org/drawingml/2006/main">
            <a:ext uri="{FF2B5EF4-FFF2-40B4-BE49-F238E27FC236}">
              <a16:creationId xmlns:a16="http://schemas.microsoft.com/office/drawing/2014/main" id="{348DB74A-80D0-59D1-4E3B-449BE6A01111}"/>
            </a:ext>
          </a:extLst>
        </cdr:cNvPr>
        <cdr:cNvCxnSpPr/>
      </cdr:nvCxnSpPr>
      <cdr:spPr>
        <a:xfrm xmlns:a="http://schemas.openxmlformats.org/drawingml/2006/main">
          <a:off x="1586866" y="3386342"/>
          <a:ext cx="348835" cy="0"/>
        </a:xfrm>
        <a:prstGeom xmlns:a="http://schemas.openxmlformats.org/drawingml/2006/main" prst="straightConnector1">
          <a:avLst/>
        </a:prstGeom>
        <a:ln xmlns:a="http://schemas.openxmlformats.org/drawingml/2006/main" w="19050">
          <a:solidFill>
            <a:srgbClr val="FF0000"/>
          </a:solidFill>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0.3427</cdr:x>
      <cdr:y>0.69086</cdr:y>
    </cdr:from>
    <cdr:to>
      <cdr:x>0.52003</cdr:x>
      <cdr:y>0.75321</cdr:y>
    </cdr:to>
    <cdr:sp macro="" textlink="">
      <cdr:nvSpPr>
        <cdr:cNvPr id="4" name="テキスト ボックス 12"/>
        <cdr:cNvSpPr txBox="1"/>
      </cdr:nvSpPr>
      <cdr:spPr>
        <a:xfrm xmlns:a="http://schemas.openxmlformats.org/drawingml/2006/main">
          <a:off x="1727200" y="2984500"/>
          <a:ext cx="893771" cy="269369"/>
        </a:xfrm>
        <a:prstGeom xmlns:a="http://schemas.openxmlformats.org/drawingml/2006/main" prst="rect">
          <a:avLst/>
        </a:prstGeom>
        <a:solidFill xmlns:a="http://schemas.openxmlformats.org/drawingml/2006/main">
          <a:sysClr val="window" lastClr="FFFFFF"/>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ja-JP" altLang="en-US" sz="1200" b="1">
              <a:solidFill>
                <a:srgbClr val="FF0000"/>
              </a:solidFill>
              <a:latin typeface="Arial" pitchFamily="34" charset="0"/>
              <a:cs typeface="Arial" pitchFamily="34" charset="0"/>
            </a:rPr>
            <a:t>≥ </a:t>
          </a:r>
          <a:r>
            <a:rPr kumimoji="1" lang="en-US" altLang="ja-JP" sz="1200" b="1">
              <a:solidFill>
                <a:srgbClr val="FF0000"/>
              </a:solidFill>
              <a:latin typeface="Arial" pitchFamily="34" charset="0"/>
              <a:cs typeface="Arial" pitchFamily="34" charset="0"/>
            </a:rPr>
            <a:t>0.0294N</a:t>
          </a:r>
          <a:endParaRPr kumimoji="1" lang="ja-JP" altLang="en-US" sz="1200" b="1">
            <a:solidFill>
              <a:srgbClr val="FF0000"/>
            </a:solidFill>
            <a:latin typeface="Arial" pitchFamily="34" charset="0"/>
            <a:cs typeface="Arial" pitchFamily="34" charset="0"/>
          </a:endParaRPr>
        </a:p>
      </cdr:txBody>
    </cdr:sp>
  </cdr:relSizeAnchor>
</c:userShapes>
</file>

<file path=xl/drawings/drawing9.xml><?xml version="1.0" encoding="utf-8"?>
<xdr:wsDr xmlns:xdr="http://schemas.openxmlformats.org/drawingml/2006/spreadsheetDrawing" xmlns:a="http://schemas.openxmlformats.org/drawingml/2006/main">
  <xdr:oneCellAnchor>
    <xdr:from>
      <xdr:col>15</xdr:col>
      <xdr:colOff>261620</xdr:colOff>
      <xdr:row>1</xdr:row>
      <xdr:rowOff>0</xdr:rowOff>
    </xdr:from>
    <xdr:ext cx="1005916" cy="201850"/>
    <xdr:sp macro="" textlink="">
      <xdr:nvSpPr>
        <xdr:cNvPr id="2" name="テキスト 4">
          <a:extLst>
            <a:ext uri="{FF2B5EF4-FFF2-40B4-BE49-F238E27FC236}">
              <a16:creationId xmlns:a16="http://schemas.microsoft.com/office/drawing/2014/main" id="{00000000-0008-0000-0500-000002000000}"/>
            </a:ext>
          </a:extLst>
        </xdr:cNvPr>
        <xdr:cNvSpPr txBox="1">
          <a:spLocks noChangeArrowheads="1"/>
        </xdr:cNvSpPr>
      </xdr:nvSpPr>
      <xdr:spPr bwMode="auto">
        <a:xfrm>
          <a:off x="4557395" y="66675"/>
          <a:ext cx="1005916" cy="20185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ゴシック"/>
              <a:ea typeface="ＭＳ ゴシック"/>
            </a:rPr>
            <a:t>Ｄ04.1</a:t>
          </a:r>
          <a:r>
            <a:rPr lang="en-US" altLang="ja-JP" sz="1100" b="0" i="0" u="none" strike="noStrike" baseline="0">
              <a:solidFill>
                <a:srgbClr val="000000"/>
              </a:solidFill>
              <a:latin typeface="ＭＳ ゴシック"/>
              <a:ea typeface="ＭＳ ゴシック"/>
            </a:rPr>
            <a:t>702</a:t>
          </a:r>
          <a:r>
            <a:rPr lang="ja-JP" altLang="en-US" sz="1100" b="0" i="0" u="none" strike="noStrike" baseline="0">
              <a:solidFill>
                <a:srgbClr val="000000"/>
              </a:solidFill>
              <a:latin typeface="ＭＳ ゴシック"/>
              <a:ea typeface="ＭＳ ゴシック"/>
            </a:rPr>
            <a:t>.0</a:t>
          </a:r>
          <a:r>
            <a:rPr lang="en-US" altLang="ja-JP" sz="1100" b="0" i="0" u="none" strike="noStrike" baseline="0">
              <a:solidFill>
                <a:srgbClr val="000000"/>
              </a:solidFill>
              <a:latin typeface="ＭＳ ゴシック"/>
              <a:ea typeface="ＭＳ ゴシック"/>
            </a:rPr>
            <a:t>43</a:t>
          </a:r>
          <a:r>
            <a:rPr lang="ja-JP" altLang="en-US" sz="1100" b="0" i="0" u="none" strike="noStrike" baseline="0">
              <a:solidFill>
                <a:srgbClr val="000000"/>
              </a:solidFill>
              <a:latin typeface="ＭＳ ゴシック"/>
              <a:ea typeface="ＭＳ ゴシック"/>
            </a:rPr>
            <a:t> </a:t>
          </a:r>
        </a:p>
      </xdr:txBody>
    </xdr:sp>
    <xdr:clientData/>
  </xdr:oneCellAnchor>
  <xdr:oneCellAnchor>
    <xdr:from>
      <xdr:col>19</xdr:col>
      <xdr:colOff>635</xdr:colOff>
      <xdr:row>1</xdr:row>
      <xdr:rowOff>0</xdr:rowOff>
    </xdr:from>
    <xdr:ext cx="371127" cy="201850"/>
    <xdr:sp macro="" textlink="">
      <xdr:nvSpPr>
        <xdr:cNvPr id="3" name="テキスト 5">
          <a:extLst>
            <a:ext uri="{FF2B5EF4-FFF2-40B4-BE49-F238E27FC236}">
              <a16:creationId xmlns:a16="http://schemas.microsoft.com/office/drawing/2014/main" id="{00000000-0008-0000-0500-000003000000}"/>
            </a:ext>
          </a:extLst>
        </xdr:cNvPr>
        <xdr:cNvSpPr txBox="1">
          <a:spLocks noChangeArrowheads="1"/>
        </xdr:cNvSpPr>
      </xdr:nvSpPr>
      <xdr:spPr bwMode="auto">
        <a:xfrm>
          <a:off x="5668010" y="66675"/>
          <a:ext cx="371127" cy="20185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ゴシック"/>
              <a:ea typeface="ＭＳ ゴシック"/>
            </a:rPr>
            <a:t>14/</a:t>
          </a:r>
          <a:r>
            <a:rPr lang="en-US" altLang="ja-JP" sz="1100" b="0" i="0" u="none" strike="noStrike" baseline="0">
              <a:solidFill>
                <a:srgbClr val="000000"/>
              </a:solidFill>
              <a:latin typeface="ＭＳ ゴシック"/>
              <a:ea typeface="ＭＳ ゴシック"/>
            </a:rPr>
            <a:t>17</a:t>
          </a:r>
          <a:endParaRPr lang="ja-JP" altLang="en-US" sz="1100" b="0" i="0" u="none" strike="noStrike" baseline="0">
            <a:solidFill>
              <a:srgbClr val="000000"/>
            </a:solidFill>
            <a:latin typeface="ＭＳ ゴシック"/>
            <a:ea typeface="ＭＳ ゴシック"/>
          </a:endParaRPr>
        </a:p>
      </xdr:txBody>
    </xdr:sp>
    <xdr:clientData/>
  </xdr:oneCellAnchor>
  <xdr:twoCellAnchor>
    <xdr:from>
      <xdr:col>20</xdr:col>
      <xdr:colOff>209550</xdr:colOff>
      <xdr:row>1</xdr:row>
      <xdr:rowOff>9525</xdr:rowOff>
    </xdr:from>
    <xdr:to>
      <xdr:col>23</xdr:col>
      <xdr:colOff>0</xdr:colOff>
      <xdr:row>5</xdr:row>
      <xdr:rowOff>47625</xdr:rowOff>
    </xdr:to>
    <xdr:grpSp>
      <xdr:nvGrpSpPr>
        <xdr:cNvPr id="4" name="Group 13">
          <a:extLst>
            <a:ext uri="{FF2B5EF4-FFF2-40B4-BE49-F238E27FC236}">
              <a16:creationId xmlns:a16="http://schemas.microsoft.com/office/drawing/2014/main" id="{00000000-0008-0000-0500-000004000000}"/>
            </a:ext>
          </a:extLst>
        </xdr:cNvPr>
        <xdr:cNvGrpSpPr>
          <a:grpSpLocks/>
        </xdr:cNvGrpSpPr>
      </xdr:nvGrpSpPr>
      <xdr:grpSpPr bwMode="auto">
        <a:xfrm>
          <a:off x="6249521" y="76760"/>
          <a:ext cx="832597" cy="934571"/>
          <a:chOff x="-452" y="-3978"/>
          <a:chExt cx="16199" cy="20541"/>
        </a:xfrm>
      </xdr:grpSpPr>
      <xdr:sp macro="" textlink="">
        <xdr:nvSpPr>
          <xdr:cNvPr id="5" name="テキスト 1">
            <a:extLst>
              <a:ext uri="{FF2B5EF4-FFF2-40B4-BE49-F238E27FC236}">
                <a16:creationId xmlns:a16="http://schemas.microsoft.com/office/drawing/2014/main" id="{00000000-0008-0000-0500-000005000000}"/>
              </a:ext>
            </a:extLst>
          </xdr:cNvPr>
          <xdr:cNvSpPr txBox="1">
            <a:spLocks noChangeArrowheads="1"/>
          </xdr:cNvSpPr>
        </xdr:nvSpPr>
        <xdr:spPr bwMode="auto">
          <a:xfrm>
            <a:off x="-452" y="-3978"/>
            <a:ext cx="16199" cy="2054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defRPr sz="1000"/>
            </a:pPr>
            <a:r>
              <a:rPr lang="ja-JP" altLang="en-US" sz="900" b="0" i="0" u="none" strike="noStrike" baseline="0">
                <a:solidFill>
                  <a:srgbClr val="000000"/>
                </a:solidFill>
                <a:latin typeface="ＭＳ ゴシック"/>
                <a:ea typeface="ＭＳ ゴシック"/>
              </a:rPr>
              <a:t>承認</a:t>
            </a:r>
          </a:p>
        </xdr:txBody>
      </xdr:sp>
      <xdr:sp macro="" textlink="">
        <xdr:nvSpPr>
          <xdr:cNvPr id="6" name="Line 15">
            <a:extLst>
              <a:ext uri="{FF2B5EF4-FFF2-40B4-BE49-F238E27FC236}">
                <a16:creationId xmlns:a16="http://schemas.microsoft.com/office/drawing/2014/main" id="{00000000-0008-0000-0500-000006000000}"/>
              </a:ext>
            </a:extLst>
          </xdr:cNvPr>
          <xdr:cNvSpPr>
            <a:spLocks noChangeShapeType="1"/>
          </xdr:cNvSpPr>
        </xdr:nvSpPr>
        <xdr:spPr bwMode="auto">
          <a:xfrm flipV="1">
            <a:off x="-285" y="-304"/>
            <a:ext cx="1603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74930</xdr:colOff>
      <xdr:row>5</xdr:row>
      <xdr:rowOff>112395</xdr:rowOff>
    </xdr:from>
    <xdr:to>
      <xdr:col>8</xdr:col>
      <xdr:colOff>165648</xdr:colOff>
      <xdr:row>11</xdr:row>
      <xdr:rowOff>156168</xdr:rowOff>
    </xdr:to>
    <xdr:sp macro="" textlink="">
      <xdr:nvSpPr>
        <xdr:cNvPr id="7" name="Text Box 5">
          <a:extLst>
            <a:ext uri="{FF2B5EF4-FFF2-40B4-BE49-F238E27FC236}">
              <a16:creationId xmlns:a16="http://schemas.microsoft.com/office/drawing/2014/main" id="{00000000-0008-0000-0500-000007000000}"/>
            </a:ext>
          </a:extLst>
        </xdr:cNvPr>
        <xdr:cNvSpPr txBox="1">
          <a:spLocks noChangeArrowheads="1"/>
        </xdr:cNvSpPr>
      </xdr:nvSpPr>
      <xdr:spPr bwMode="auto">
        <a:xfrm>
          <a:off x="74930" y="1083945"/>
          <a:ext cx="2119543" cy="141537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FF0000"/>
              </a:solidFill>
              <a:latin typeface="ＭＳ ゴシック"/>
              <a:ea typeface="ＭＳ ゴシック"/>
            </a:rPr>
            <a:t>・ﾒｻ幅…1.</a:t>
          </a:r>
          <a:r>
            <a:rPr lang="en-US" altLang="ja-JP" sz="900" b="0" i="0" u="none" strike="noStrike" baseline="0">
              <a:solidFill>
                <a:srgbClr val="FF0000"/>
              </a:solidFill>
              <a:latin typeface="ＭＳ ゴシック"/>
              <a:ea typeface="ＭＳ ゴシック"/>
            </a:rPr>
            <a:t>44</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1.64</a:t>
          </a:r>
          <a:r>
            <a:rPr lang="ja-JP" altLang="en-US" sz="900" b="0" i="0" u="none" strike="noStrike" baseline="0">
              <a:solidFill>
                <a:srgbClr val="FF0000"/>
              </a:solidFill>
              <a:latin typeface="ＭＳ ゴシック"/>
              <a:ea typeface="ＭＳ ゴシック"/>
            </a:rPr>
            <a:t>μm</a:t>
          </a:r>
        </a:p>
        <a:p>
          <a:pPr algn="l" rtl="0">
            <a:lnSpc>
              <a:spcPts val="1100"/>
            </a:lnSpc>
            <a:defRPr sz="1000"/>
          </a:pPr>
          <a:r>
            <a:rPr lang="ja-JP" altLang="en-US" sz="900" b="0" i="0" u="none" strike="noStrike" baseline="0">
              <a:solidFill>
                <a:srgbClr val="FF0000"/>
              </a:solidFill>
              <a:latin typeface="ＭＳ ゴシック"/>
              <a:ea typeface="ＭＳ ゴシック"/>
            </a:rPr>
            <a:t>・ﾒｻ高さ…</a:t>
          </a:r>
          <a:r>
            <a:rPr lang="en-US" altLang="ja-JP" sz="900" b="0" i="0" u="none" strike="noStrike" baseline="0">
              <a:solidFill>
                <a:srgbClr val="FF0000"/>
              </a:solidFill>
              <a:latin typeface="ＭＳ ゴシック"/>
              <a:ea typeface="ＭＳ ゴシック"/>
            </a:rPr>
            <a:t>3</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6</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4.2</a:t>
          </a:r>
          <a:r>
            <a:rPr lang="ja-JP" altLang="en-US" sz="900" b="0" i="0" u="none" strike="noStrike" baseline="0">
              <a:solidFill>
                <a:srgbClr val="FF0000"/>
              </a:solidFill>
              <a:latin typeface="ＭＳ ゴシック"/>
              <a:ea typeface="ＭＳ ゴシック"/>
            </a:rPr>
            <a:t>μm、</a:t>
          </a:r>
        </a:p>
        <a:p>
          <a:pPr algn="l" rtl="0">
            <a:lnSpc>
              <a:spcPts val="1100"/>
            </a:lnSpc>
            <a:defRPr sz="1000"/>
          </a:pPr>
          <a:r>
            <a:rPr lang="ja-JP" altLang="en-US" sz="900" b="0" i="0" u="none" strike="dblStrike" baseline="0">
              <a:solidFill>
                <a:srgbClr val="FF0000"/>
              </a:solidFill>
              <a:latin typeface="ＭＳ ゴシック"/>
              <a:ea typeface="ＭＳ ゴシック"/>
            </a:rPr>
            <a:t>・活性層厚…2.0±0.2μm</a:t>
          </a:r>
        </a:p>
        <a:p>
          <a:pPr algn="l" rtl="0">
            <a:lnSpc>
              <a:spcPts val="1100"/>
            </a:lnSpc>
            <a:defRPr sz="1000"/>
          </a:pPr>
          <a:r>
            <a:rPr lang="ja-JP" altLang="en-US" sz="900" b="0" i="0" u="none" strike="noStrike" baseline="0">
              <a:solidFill>
                <a:srgbClr val="FF0000"/>
              </a:solidFill>
              <a:latin typeface="ＭＳ ゴシック"/>
              <a:ea typeface="ＭＳ ゴシック"/>
            </a:rPr>
            <a:t>・埋込膜厚…</a:t>
          </a:r>
          <a:r>
            <a:rPr lang="en-US" altLang="ja-JP" sz="900" b="0" i="0" u="none" strike="noStrike" baseline="0">
              <a:solidFill>
                <a:srgbClr val="FF0000"/>
              </a:solidFill>
              <a:latin typeface="ＭＳ ゴシック"/>
              <a:ea typeface="ＭＳ ゴシック"/>
            </a:rPr>
            <a:t>6.9</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7.9</a:t>
          </a:r>
          <a:r>
            <a:rPr lang="ja-JP" altLang="en-US" sz="900" b="0" i="0" u="none" strike="noStrike" baseline="0">
              <a:solidFill>
                <a:srgbClr val="FF0000"/>
              </a:solidFill>
              <a:latin typeface="ＭＳ ゴシック"/>
              <a:ea typeface="ＭＳ ゴシック"/>
            </a:rPr>
            <a:t>μm、</a:t>
          </a:r>
        </a:p>
        <a:p>
          <a:pPr algn="l" rtl="0">
            <a:lnSpc>
              <a:spcPts val="1000"/>
            </a:lnSpc>
            <a:defRPr sz="1000"/>
          </a:pPr>
          <a:r>
            <a:rPr lang="ja-JP" altLang="en-US" sz="900" b="0" i="0" u="none" strike="noStrike" baseline="0">
              <a:solidFill>
                <a:srgbClr val="FF0000"/>
              </a:solidFill>
              <a:latin typeface="ＭＳ ゴシック"/>
              <a:ea typeface="ＭＳ ゴシック"/>
            </a:rPr>
            <a:t>・コンタクト厚</a:t>
          </a:r>
          <a:r>
            <a:rPr lang="en-US" altLang="ja-JP" sz="900" b="0" i="0" u="none" strike="noStrike" baseline="0">
              <a:solidFill>
                <a:srgbClr val="FF0000"/>
              </a:solidFill>
              <a:latin typeface="ＭＳ ゴシック"/>
              <a:ea typeface="ＭＳ ゴシック"/>
            </a:rPr>
            <a:t>…0.15</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0.40μm</a:t>
          </a:r>
        </a:p>
        <a:p>
          <a:pPr algn="l" rtl="0">
            <a:lnSpc>
              <a:spcPts val="1000"/>
            </a:lnSpc>
            <a:defRPr sz="1000"/>
          </a:pPr>
          <a:r>
            <a:rPr lang="ja-JP" altLang="en-US" sz="900" b="0" i="0" u="none" strike="noStrike" baseline="0">
              <a:solidFill>
                <a:srgbClr val="FF0000"/>
              </a:solidFill>
              <a:latin typeface="ＭＳ ゴシック"/>
              <a:ea typeface="ＭＳ ゴシック"/>
            </a:rPr>
            <a:t>・コンタクト角度</a:t>
          </a:r>
          <a:r>
            <a:rPr lang="en-US" altLang="ja-JP" sz="900" b="0" i="0" u="none" strike="noStrike" baseline="0">
              <a:solidFill>
                <a:srgbClr val="FF0000"/>
              </a:solidFill>
              <a:latin typeface="ＭＳ ゴシック"/>
              <a:ea typeface="ＭＳ ゴシック"/>
            </a:rPr>
            <a:t>…</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58°</a:t>
          </a:r>
        </a:p>
        <a:p>
          <a:pPr algn="l" rtl="0">
            <a:lnSpc>
              <a:spcPts val="1000"/>
            </a:lnSpc>
            <a:defRPr sz="1000"/>
          </a:pPr>
          <a:r>
            <a:rPr lang="ja-JP" altLang="en-US" sz="900" b="0" i="0" u="none" strike="noStrike" baseline="0">
              <a:solidFill>
                <a:srgbClr val="FF0000"/>
              </a:solidFill>
              <a:latin typeface="ＭＳ ゴシック"/>
              <a:ea typeface="ＭＳ ゴシック"/>
            </a:rPr>
            <a:t>・電極段差</a:t>
          </a:r>
          <a:r>
            <a:rPr lang="en-US" altLang="ja-JP" sz="900" b="0" i="0" u="none" strike="noStrike" baseline="0">
              <a:solidFill>
                <a:srgbClr val="FF0000"/>
              </a:solidFill>
              <a:latin typeface="ＭＳ ゴシック"/>
              <a:ea typeface="ＭＳ ゴシック"/>
            </a:rPr>
            <a:t>…0μm</a:t>
          </a:r>
          <a:r>
            <a:rPr lang="ja-JP" altLang="en-US" sz="900" b="0" i="0" u="none" strike="noStrike" baseline="0">
              <a:solidFill>
                <a:srgbClr val="FF0000"/>
              </a:solidFill>
              <a:latin typeface="ＭＳ ゴシック"/>
              <a:ea typeface="ＭＳ ゴシック"/>
            </a:rPr>
            <a:t>以上</a:t>
          </a:r>
          <a:endParaRPr lang="en-US" altLang="ja-JP" sz="900" b="0" i="0" u="none" strike="noStrike" baseline="0">
            <a:solidFill>
              <a:srgbClr val="FF0000"/>
            </a:solidFill>
            <a:latin typeface="ＭＳ ゴシック"/>
            <a:ea typeface="ＭＳ ゴシック"/>
          </a:endParaRPr>
        </a:p>
        <a:p>
          <a:pPr algn="l" rtl="0">
            <a:lnSpc>
              <a:spcPts val="900"/>
            </a:lnSpc>
            <a:defRPr sz="1000"/>
          </a:pPr>
          <a:r>
            <a:rPr lang="ja-JP" altLang="en-US" sz="900" b="0" i="0" u="none" strike="noStrike" baseline="0">
              <a:solidFill>
                <a:srgbClr val="FF0000"/>
              </a:solidFill>
              <a:latin typeface="ＭＳ ゴシック"/>
              <a:ea typeface="ＭＳ ゴシック"/>
            </a:rPr>
            <a:t>・埋込段差</a:t>
          </a:r>
          <a:r>
            <a:rPr lang="en-US" altLang="ja-JP" sz="900" b="0" i="0" u="none" strike="noStrike" baseline="0">
              <a:solidFill>
                <a:srgbClr val="FF0000"/>
              </a:solidFill>
              <a:latin typeface="ＭＳ ゴシック"/>
              <a:ea typeface="ＭＳ ゴシック"/>
            </a:rPr>
            <a:t>…-0.5μm</a:t>
          </a:r>
          <a:r>
            <a:rPr lang="ja-JP" altLang="en-US" sz="900" b="0" i="0" u="none" strike="noStrike" baseline="0">
              <a:solidFill>
                <a:srgbClr val="FF0000"/>
              </a:solidFill>
              <a:latin typeface="ＭＳ ゴシック"/>
              <a:ea typeface="ＭＳ ゴシック"/>
            </a:rPr>
            <a:t>以上</a:t>
          </a:r>
        </a:p>
        <a:p>
          <a:pPr algn="l" rtl="0">
            <a:lnSpc>
              <a:spcPts val="1100"/>
            </a:lnSpc>
            <a:defRPr sz="1000"/>
          </a:pPr>
          <a:r>
            <a:rPr lang="ja-JP" altLang="en-US" sz="900" b="0" i="0" u="none" strike="noStrike" baseline="0">
              <a:solidFill>
                <a:srgbClr val="FF0000"/>
              </a:solidFill>
              <a:latin typeface="ＭＳ ゴシック"/>
              <a:ea typeface="ＭＳ ゴシック"/>
            </a:rPr>
            <a:t>※ﾒｻ幅等の設定範囲は目安であるため判定は行わないこととする。</a:t>
          </a:r>
        </a:p>
      </xdr:txBody>
    </xdr:sp>
    <xdr:clientData/>
  </xdr:twoCellAnchor>
  <xdr:twoCellAnchor>
    <xdr:from>
      <xdr:col>0</xdr:col>
      <xdr:colOff>169545</xdr:colOff>
      <xdr:row>49</xdr:row>
      <xdr:rowOff>190500</xdr:rowOff>
    </xdr:from>
    <xdr:to>
      <xdr:col>29</xdr:col>
      <xdr:colOff>921</xdr:colOff>
      <xdr:row>63</xdr:row>
      <xdr:rowOff>148709</xdr:rowOff>
    </xdr:to>
    <xdr:sp macro="" textlink="">
      <xdr:nvSpPr>
        <xdr:cNvPr id="8" name="正方形/長方形 7">
          <a:extLst>
            <a:ext uri="{FF2B5EF4-FFF2-40B4-BE49-F238E27FC236}">
              <a16:creationId xmlns:a16="http://schemas.microsoft.com/office/drawing/2014/main" id="{00000000-0008-0000-0500-000008000000}"/>
            </a:ext>
          </a:extLst>
        </xdr:cNvPr>
        <xdr:cNvSpPr/>
      </xdr:nvSpPr>
      <xdr:spPr>
        <a:xfrm>
          <a:off x="169545" y="11220450"/>
          <a:ext cx="8784876" cy="308240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14</xdr:col>
      <xdr:colOff>897</xdr:colOff>
      <xdr:row>49</xdr:row>
      <xdr:rowOff>12217</xdr:rowOff>
    </xdr:from>
    <xdr:to>
      <xdr:col>16</xdr:col>
      <xdr:colOff>109342</xdr:colOff>
      <xdr:row>50</xdr:row>
      <xdr:rowOff>123582</xdr:rowOff>
    </xdr:to>
    <xdr:sp macro="" textlink="">
      <xdr:nvSpPr>
        <xdr:cNvPr id="9" name="正方形/長方形 8">
          <a:extLst>
            <a:ext uri="{FF2B5EF4-FFF2-40B4-BE49-F238E27FC236}">
              <a16:creationId xmlns:a16="http://schemas.microsoft.com/office/drawing/2014/main" id="{00000000-0008-0000-0500-000009000000}"/>
            </a:ext>
          </a:extLst>
        </xdr:cNvPr>
        <xdr:cNvSpPr/>
      </xdr:nvSpPr>
      <xdr:spPr>
        <a:xfrm>
          <a:off x="3953772" y="11042167"/>
          <a:ext cx="794245" cy="320915"/>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200" b="1"/>
            <a:t>入力欄</a:t>
          </a:r>
        </a:p>
      </xdr:txBody>
    </xdr:sp>
    <xdr:clientData/>
  </xdr:twoCellAnchor>
  <xdr:twoCellAnchor>
    <xdr:from>
      <xdr:col>0</xdr:col>
      <xdr:colOff>165512</xdr:colOff>
      <xdr:row>39</xdr:row>
      <xdr:rowOff>190500</xdr:rowOff>
    </xdr:from>
    <xdr:to>
      <xdr:col>9</xdr:col>
      <xdr:colOff>155106</xdr:colOff>
      <xdr:row>41</xdr:row>
      <xdr:rowOff>1463</xdr:rowOff>
    </xdr:to>
    <xdr:sp macro="" textlink="">
      <xdr:nvSpPr>
        <xdr:cNvPr id="10" name="正方形/長方形 9">
          <a:extLst>
            <a:ext uri="{FF2B5EF4-FFF2-40B4-BE49-F238E27FC236}">
              <a16:creationId xmlns:a16="http://schemas.microsoft.com/office/drawing/2014/main" id="{00000000-0008-0000-0500-00000A000000}"/>
            </a:ext>
          </a:extLst>
        </xdr:cNvPr>
        <xdr:cNvSpPr/>
      </xdr:nvSpPr>
      <xdr:spPr>
        <a:xfrm>
          <a:off x="165512" y="8934450"/>
          <a:ext cx="2256544" cy="268163"/>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200" b="1"/>
            <a:t>ここに直接入力しないこと</a:t>
          </a:r>
        </a:p>
      </xdr:txBody>
    </xdr:sp>
    <xdr:clientData/>
  </xdr:twoCellAnchor>
  <xdr:twoCellAnchor>
    <xdr:from>
      <xdr:col>0</xdr:col>
      <xdr:colOff>203837</xdr:colOff>
      <xdr:row>16</xdr:row>
      <xdr:rowOff>103318</xdr:rowOff>
    </xdr:from>
    <xdr:to>
      <xdr:col>4</xdr:col>
      <xdr:colOff>41589</xdr:colOff>
      <xdr:row>18</xdr:row>
      <xdr:rowOff>77400</xdr:rowOff>
    </xdr:to>
    <xdr:sp macro="" textlink="">
      <xdr:nvSpPr>
        <xdr:cNvPr id="11" name="正方形/長方形 10">
          <a:extLst>
            <a:ext uri="{FF2B5EF4-FFF2-40B4-BE49-F238E27FC236}">
              <a16:creationId xmlns:a16="http://schemas.microsoft.com/office/drawing/2014/main" id="{00000000-0008-0000-0500-00000B000000}"/>
            </a:ext>
          </a:extLst>
        </xdr:cNvPr>
        <xdr:cNvSpPr/>
      </xdr:nvSpPr>
      <xdr:spPr>
        <a:xfrm>
          <a:off x="203837" y="3589468"/>
          <a:ext cx="809302" cy="431282"/>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r>
            <a:rPr kumimoji="1" lang="ja-JP" altLang="en-US" sz="1000" b="1"/>
            <a:t>しないこと</a:t>
          </a:r>
        </a:p>
      </xdr:txBody>
    </xdr:sp>
    <xdr:clientData/>
  </xdr:twoCellAnchor>
  <xdr:twoCellAnchor>
    <xdr:from>
      <xdr:col>0</xdr:col>
      <xdr:colOff>165511</xdr:colOff>
      <xdr:row>22</xdr:row>
      <xdr:rowOff>69813</xdr:rowOff>
    </xdr:from>
    <xdr:to>
      <xdr:col>4</xdr:col>
      <xdr:colOff>37622</xdr:colOff>
      <xdr:row>24</xdr:row>
      <xdr:rowOff>37184</xdr:rowOff>
    </xdr:to>
    <xdr:sp macro="" textlink="">
      <xdr:nvSpPr>
        <xdr:cNvPr id="12" name="正方形/長方形 11">
          <a:extLst>
            <a:ext uri="{FF2B5EF4-FFF2-40B4-BE49-F238E27FC236}">
              <a16:creationId xmlns:a16="http://schemas.microsoft.com/office/drawing/2014/main" id="{00000000-0008-0000-0500-00000C000000}"/>
            </a:ext>
          </a:extLst>
        </xdr:cNvPr>
        <xdr:cNvSpPr/>
      </xdr:nvSpPr>
      <xdr:spPr>
        <a:xfrm>
          <a:off x="165511" y="4927563"/>
          <a:ext cx="843661" cy="424571"/>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r>
            <a:rPr kumimoji="1" lang="ja-JP" altLang="en-US" sz="1000" b="1"/>
            <a:t>しないこと</a:t>
          </a:r>
        </a:p>
      </xdr:txBody>
    </xdr:sp>
    <xdr:clientData/>
  </xdr:twoCellAnchor>
  <xdr:twoCellAnchor>
    <xdr:from>
      <xdr:col>0</xdr:col>
      <xdr:colOff>165511</xdr:colOff>
      <xdr:row>28</xdr:row>
      <xdr:rowOff>53228</xdr:rowOff>
    </xdr:from>
    <xdr:to>
      <xdr:col>4</xdr:col>
      <xdr:colOff>37622</xdr:colOff>
      <xdr:row>30</xdr:row>
      <xdr:rowOff>79449</xdr:rowOff>
    </xdr:to>
    <xdr:sp macro="" textlink="">
      <xdr:nvSpPr>
        <xdr:cNvPr id="13" name="正方形/長方形 12">
          <a:extLst>
            <a:ext uri="{FF2B5EF4-FFF2-40B4-BE49-F238E27FC236}">
              <a16:creationId xmlns:a16="http://schemas.microsoft.com/office/drawing/2014/main" id="{00000000-0008-0000-0500-00000D000000}"/>
            </a:ext>
          </a:extLst>
        </xdr:cNvPr>
        <xdr:cNvSpPr/>
      </xdr:nvSpPr>
      <xdr:spPr>
        <a:xfrm>
          <a:off x="165511" y="6282578"/>
          <a:ext cx="843661" cy="483421"/>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lnSpc>
              <a:spcPts val="1200"/>
            </a:lnSpc>
          </a:pPr>
          <a:r>
            <a:rPr kumimoji="1" lang="ja-JP" altLang="en-US" sz="1000" b="1"/>
            <a:t>しないこと</a:t>
          </a:r>
        </a:p>
      </xdr:txBody>
    </xdr:sp>
    <xdr:clientData/>
  </xdr:twoCellAnchor>
  <xdr:twoCellAnchor>
    <xdr:from>
      <xdr:col>0</xdr:col>
      <xdr:colOff>165511</xdr:colOff>
      <xdr:row>34</xdr:row>
      <xdr:rowOff>74183</xdr:rowOff>
    </xdr:from>
    <xdr:to>
      <xdr:col>4</xdr:col>
      <xdr:colOff>37622</xdr:colOff>
      <xdr:row>36</xdr:row>
      <xdr:rowOff>100689</xdr:rowOff>
    </xdr:to>
    <xdr:sp macro="" textlink="">
      <xdr:nvSpPr>
        <xdr:cNvPr id="14" name="正方形/長方形 13">
          <a:extLst>
            <a:ext uri="{FF2B5EF4-FFF2-40B4-BE49-F238E27FC236}">
              <a16:creationId xmlns:a16="http://schemas.microsoft.com/office/drawing/2014/main" id="{00000000-0008-0000-0500-00000E000000}"/>
            </a:ext>
          </a:extLst>
        </xdr:cNvPr>
        <xdr:cNvSpPr/>
      </xdr:nvSpPr>
      <xdr:spPr>
        <a:xfrm>
          <a:off x="165511" y="7675133"/>
          <a:ext cx="843661" cy="483706"/>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r>
            <a:rPr kumimoji="1" lang="ja-JP" altLang="en-US" sz="1000" b="1"/>
            <a:t>しないこと</a:t>
          </a:r>
        </a:p>
      </xdr:txBody>
    </xdr:sp>
    <xdr:clientData/>
  </xdr:twoCellAnchor>
  <xdr:twoCellAnchor editAs="oneCell">
    <xdr:from>
      <xdr:col>10</xdr:col>
      <xdr:colOff>0</xdr:colOff>
      <xdr:row>7</xdr:row>
      <xdr:rowOff>0</xdr:rowOff>
    </xdr:from>
    <xdr:to>
      <xdr:col>10</xdr:col>
      <xdr:colOff>0</xdr:colOff>
      <xdr:row>7</xdr:row>
      <xdr:rowOff>0</xdr:rowOff>
    </xdr:to>
    <xdr:pic>
      <xdr:nvPicPr>
        <xdr:cNvPr id="15" name="図 4">
          <a:extLst>
            <a:ext uri="{FF2B5EF4-FFF2-40B4-BE49-F238E27FC236}">
              <a16:creationId xmlns:a16="http://schemas.microsoft.com/office/drawing/2014/main" id="{00000000-0008-0000-0500-00000F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81275" y="14287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7</xdr:row>
      <xdr:rowOff>0</xdr:rowOff>
    </xdr:from>
    <xdr:to>
      <xdr:col>22</xdr:col>
      <xdr:colOff>266700</xdr:colOff>
      <xdr:row>19</xdr:row>
      <xdr:rowOff>171450</xdr:rowOff>
    </xdr:to>
    <xdr:pic>
      <xdr:nvPicPr>
        <xdr:cNvPr id="16" name="図 30">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81275" y="1428750"/>
          <a:ext cx="4381500" cy="2914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24</xdr:row>
      <xdr:rowOff>0</xdr:rowOff>
    </xdr:from>
    <xdr:to>
      <xdr:col>22</xdr:col>
      <xdr:colOff>266700</xdr:colOff>
      <xdr:row>36</xdr:row>
      <xdr:rowOff>171450</xdr:rowOff>
    </xdr:to>
    <xdr:pic>
      <xdr:nvPicPr>
        <xdr:cNvPr id="17" name="図 1023">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81275" y="5314950"/>
          <a:ext cx="4381500" cy="2914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oneCellAnchor>
    <xdr:from>
      <xdr:col>15</xdr:col>
      <xdr:colOff>261620</xdr:colOff>
      <xdr:row>1</xdr:row>
      <xdr:rowOff>0</xdr:rowOff>
    </xdr:from>
    <xdr:ext cx="1005916" cy="201850"/>
    <xdr:sp macro="" textlink="">
      <xdr:nvSpPr>
        <xdr:cNvPr id="2" name="テキスト 4">
          <a:extLst>
            <a:ext uri="{FF2B5EF4-FFF2-40B4-BE49-F238E27FC236}">
              <a16:creationId xmlns:a16="http://schemas.microsoft.com/office/drawing/2014/main" id="{00000000-0008-0000-0600-000002000000}"/>
            </a:ext>
          </a:extLst>
        </xdr:cNvPr>
        <xdr:cNvSpPr txBox="1">
          <a:spLocks noChangeArrowheads="1"/>
        </xdr:cNvSpPr>
      </xdr:nvSpPr>
      <xdr:spPr bwMode="auto">
        <a:xfrm>
          <a:off x="4557395" y="66675"/>
          <a:ext cx="1005916" cy="20185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ゴシック"/>
              <a:ea typeface="ＭＳ ゴシック"/>
            </a:rPr>
            <a:t>Ｄ04.1</a:t>
          </a:r>
          <a:r>
            <a:rPr lang="en-US" altLang="ja-JP" sz="1100" b="0" i="0" u="none" strike="noStrike" baseline="0">
              <a:solidFill>
                <a:srgbClr val="000000"/>
              </a:solidFill>
              <a:latin typeface="ＭＳ ゴシック"/>
              <a:ea typeface="ＭＳ ゴシック"/>
            </a:rPr>
            <a:t>702</a:t>
          </a:r>
          <a:r>
            <a:rPr lang="ja-JP" altLang="en-US" sz="1100" b="0" i="0" u="none" strike="noStrike" baseline="0">
              <a:solidFill>
                <a:srgbClr val="000000"/>
              </a:solidFill>
              <a:latin typeface="ＭＳ ゴシック"/>
              <a:ea typeface="ＭＳ ゴシック"/>
            </a:rPr>
            <a:t>.0</a:t>
          </a:r>
          <a:r>
            <a:rPr lang="en-US" altLang="ja-JP" sz="1100" b="0" i="0" u="none" strike="noStrike" baseline="0">
              <a:solidFill>
                <a:srgbClr val="000000"/>
              </a:solidFill>
              <a:latin typeface="ＭＳ ゴシック"/>
              <a:ea typeface="ＭＳ ゴシック"/>
            </a:rPr>
            <a:t>43</a:t>
          </a:r>
          <a:r>
            <a:rPr lang="ja-JP" altLang="en-US" sz="1100" b="0" i="0" u="none" strike="noStrike" baseline="0">
              <a:solidFill>
                <a:srgbClr val="000000"/>
              </a:solidFill>
              <a:latin typeface="ＭＳ ゴシック"/>
              <a:ea typeface="ＭＳ ゴシック"/>
            </a:rPr>
            <a:t> </a:t>
          </a:r>
        </a:p>
      </xdr:txBody>
    </xdr:sp>
    <xdr:clientData/>
  </xdr:oneCellAnchor>
  <xdr:oneCellAnchor>
    <xdr:from>
      <xdr:col>19</xdr:col>
      <xdr:colOff>635</xdr:colOff>
      <xdr:row>1</xdr:row>
      <xdr:rowOff>0</xdr:rowOff>
    </xdr:from>
    <xdr:ext cx="371127" cy="201850"/>
    <xdr:sp macro="" textlink="">
      <xdr:nvSpPr>
        <xdr:cNvPr id="3" name="テキスト 5">
          <a:extLst>
            <a:ext uri="{FF2B5EF4-FFF2-40B4-BE49-F238E27FC236}">
              <a16:creationId xmlns:a16="http://schemas.microsoft.com/office/drawing/2014/main" id="{00000000-0008-0000-0600-000003000000}"/>
            </a:ext>
          </a:extLst>
        </xdr:cNvPr>
        <xdr:cNvSpPr txBox="1">
          <a:spLocks noChangeArrowheads="1"/>
        </xdr:cNvSpPr>
      </xdr:nvSpPr>
      <xdr:spPr bwMode="auto">
        <a:xfrm>
          <a:off x="5668010" y="66675"/>
          <a:ext cx="371127" cy="20185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ゴシック"/>
              <a:ea typeface="ＭＳ ゴシック"/>
            </a:rPr>
            <a:t>14/</a:t>
          </a:r>
          <a:r>
            <a:rPr lang="en-US" altLang="ja-JP" sz="1100" b="0" i="0" u="none" strike="noStrike" baseline="0">
              <a:solidFill>
                <a:srgbClr val="000000"/>
              </a:solidFill>
              <a:latin typeface="ＭＳ ゴシック"/>
              <a:ea typeface="ＭＳ ゴシック"/>
            </a:rPr>
            <a:t>17</a:t>
          </a:r>
          <a:endParaRPr lang="ja-JP" altLang="en-US" sz="1100" b="0" i="0" u="none" strike="noStrike" baseline="0">
            <a:solidFill>
              <a:srgbClr val="000000"/>
            </a:solidFill>
            <a:latin typeface="ＭＳ ゴシック"/>
            <a:ea typeface="ＭＳ ゴシック"/>
          </a:endParaRPr>
        </a:p>
      </xdr:txBody>
    </xdr:sp>
    <xdr:clientData/>
  </xdr:oneCellAnchor>
  <xdr:twoCellAnchor>
    <xdr:from>
      <xdr:col>20</xdr:col>
      <xdr:colOff>209550</xdr:colOff>
      <xdr:row>1</xdr:row>
      <xdr:rowOff>9525</xdr:rowOff>
    </xdr:from>
    <xdr:to>
      <xdr:col>23</xdr:col>
      <xdr:colOff>0</xdr:colOff>
      <xdr:row>5</xdr:row>
      <xdr:rowOff>47625</xdr:rowOff>
    </xdr:to>
    <xdr:grpSp>
      <xdr:nvGrpSpPr>
        <xdr:cNvPr id="4" name="Group 13">
          <a:extLst>
            <a:ext uri="{FF2B5EF4-FFF2-40B4-BE49-F238E27FC236}">
              <a16:creationId xmlns:a16="http://schemas.microsoft.com/office/drawing/2014/main" id="{00000000-0008-0000-0600-000004000000}"/>
            </a:ext>
          </a:extLst>
        </xdr:cNvPr>
        <xdr:cNvGrpSpPr>
          <a:grpSpLocks/>
        </xdr:cNvGrpSpPr>
      </xdr:nvGrpSpPr>
      <xdr:grpSpPr bwMode="auto">
        <a:xfrm>
          <a:off x="6249521" y="76760"/>
          <a:ext cx="832597" cy="934571"/>
          <a:chOff x="-452" y="-3978"/>
          <a:chExt cx="16199" cy="20541"/>
        </a:xfrm>
      </xdr:grpSpPr>
      <xdr:sp macro="" textlink="">
        <xdr:nvSpPr>
          <xdr:cNvPr id="5" name="テキスト 1">
            <a:extLst>
              <a:ext uri="{FF2B5EF4-FFF2-40B4-BE49-F238E27FC236}">
                <a16:creationId xmlns:a16="http://schemas.microsoft.com/office/drawing/2014/main" id="{00000000-0008-0000-0600-000005000000}"/>
              </a:ext>
            </a:extLst>
          </xdr:cNvPr>
          <xdr:cNvSpPr txBox="1">
            <a:spLocks noChangeArrowheads="1"/>
          </xdr:cNvSpPr>
        </xdr:nvSpPr>
        <xdr:spPr bwMode="auto">
          <a:xfrm>
            <a:off x="-452" y="-3978"/>
            <a:ext cx="16199" cy="2054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defRPr sz="1000"/>
            </a:pPr>
            <a:r>
              <a:rPr lang="ja-JP" altLang="en-US" sz="900" b="0" i="0" u="none" strike="noStrike" baseline="0">
                <a:solidFill>
                  <a:srgbClr val="000000"/>
                </a:solidFill>
                <a:latin typeface="ＭＳ ゴシック"/>
                <a:ea typeface="ＭＳ ゴシック"/>
              </a:rPr>
              <a:t>承認</a:t>
            </a:r>
          </a:p>
        </xdr:txBody>
      </xdr:sp>
      <xdr:sp macro="" textlink="">
        <xdr:nvSpPr>
          <xdr:cNvPr id="6" name="Line 15">
            <a:extLst>
              <a:ext uri="{FF2B5EF4-FFF2-40B4-BE49-F238E27FC236}">
                <a16:creationId xmlns:a16="http://schemas.microsoft.com/office/drawing/2014/main" id="{00000000-0008-0000-0600-000006000000}"/>
              </a:ext>
            </a:extLst>
          </xdr:cNvPr>
          <xdr:cNvSpPr>
            <a:spLocks noChangeShapeType="1"/>
          </xdr:cNvSpPr>
        </xdr:nvSpPr>
        <xdr:spPr bwMode="auto">
          <a:xfrm flipV="1">
            <a:off x="-285" y="-304"/>
            <a:ext cx="1603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74930</xdr:colOff>
      <xdr:row>5</xdr:row>
      <xdr:rowOff>112395</xdr:rowOff>
    </xdr:from>
    <xdr:to>
      <xdr:col>8</xdr:col>
      <xdr:colOff>165648</xdr:colOff>
      <xdr:row>11</xdr:row>
      <xdr:rowOff>156168</xdr:rowOff>
    </xdr:to>
    <xdr:sp macro="" textlink="">
      <xdr:nvSpPr>
        <xdr:cNvPr id="7" name="Text Box 5">
          <a:extLst>
            <a:ext uri="{FF2B5EF4-FFF2-40B4-BE49-F238E27FC236}">
              <a16:creationId xmlns:a16="http://schemas.microsoft.com/office/drawing/2014/main" id="{00000000-0008-0000-0600-000007000000}"/>
            </a:ext>
          </a:extLst>
        </xdr:cNvPr>
        <xdr:cNvSpPr txBox="1">
          <a:spLocks noChangeArrowheads="1"/>
        </xdr:cNvSpPr>
      </xdr:nvSpPr>
      <xdr:spPr bwMode="auto">
        <a:xfrm>
          <a:off x="74930" y="1083945"/>
          <a:ext cx="2119543" cy="141537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FF0000"/>
              </a:solidFill>
              <a:latin typeface="ＭＳ ゴシック"/>
              <a:ea typeface="ＭＳ ゴシック"/>
            </a:rPr>
            <a:t>・ﾒｻ幅…1.</a:t>
          </a:r>
          <a:r>
            <a:rPr lang="en-US" altLang="ja-JP" sz="900" b="0" i="0" u="none" strike="noStrike" baseline="0">
              <a:solidFill>
                <a:srgbClr val="FF0000"/>
              </a:solidFill>
              <a:latin typeface="ＭＳ ゴシック"/>
              <a:ea typeface="ＭＳ ゴシック"/>
            </a:rPr>
            <a:t>44</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1.64</a:t>
          </a:r>
          <a:r>
            <a:rPr lang="ja-JP" altLang="en-US" sz="900" b="0" i="0" u="none" strike="noStrike" baseline="0">
              <a:solidFill>
                <a:srgbClr val="FF0000"/>
              </a:solidFill>
              <a:latin typeface="ＭＳ ゴシック"/>
              <a:ea typeface="ＭＳ ゴシック"/>
            </a:rPr>
            <a:t>μm</a:t>
          </a:r>
        </a:p>
        <a:p>
          <a:pPr algn="l" rtl="0">
            <a:lnSpc>
              <a:spcPts val="1100"/>
            </a:lnSpc>
            <a:defRPr sz="1000"/>
          </a:pPr>
          <a:r>
            <a:rPr lang="ja-JP" altLang="en-US" sz="900" b="0" i="0" u="none" strike="noStrike" baseline="0">
              <a:solidFill>
                <a:srgbClr val="FF0000"/>
              </a:solidFill>
              <a:latin typeface="ＭＳ ゴシック"/>
              <a:ea typeface="ＭＳ ゴシック"/>
            </a:rPr>
            <a:t>・ﾒｻ高さ…</a:t>
          </a:r>
          <a:r>
            <a:rPr lang="en-US" altLang="ja-JP" sz="900" b="0" i="0" u="none" strike="noStrike" baseline="0">
              <a:solidFill>
                <a:srgbClr val="FF0000"/>
              </a:solidFill>
              <a:latin typeface="ＭＳ ゴシック"/>
              <a:ea typeface="ＭＳ ゴシック"/>
            </a:rPr>
            <a:t>3</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6</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4.2</a:t>
          </a:r>
          <a:r>
            <a:rPr lang="ja-JP" altLang="en-US" sz="900" b="0" i="0" u="none" strike="noStrike" baseline="0">
              <a:solidFill>
                <a:srgbClr val="FF0000"/>
              </a:solidFill>
              <a:latin typeface="ＭＳ ゴシック"/>
              <a:ea typeface="ＭＳ ゴシック"/>
            </a:rPr>
            <a:t>μm、</a:t>
          </a:r>
        </a:p>
        <a:p>
          <a:pPr algn="l" rtl="0">
            <a:lnSpc>
              <a:spcPts val="1100"/>
            </a:lnSpc>
            <a:defRPr sz="1000"/>
          </a:pPr>
          <a:r>
            <a:rPr lang="ja-JP" altLang="en-US" sz="900" b="0" i="0" u="none" strike="dblStrike" baseline="0">
              <a:solidFill>
                <a:srgbClr val="FF0000"/>
              </a:solidFill>
              <a:latin typeface="ＭＳ ゴシック"/>
              <a:ea typeface="ＭＳ ゴシック"/>
            </a:rPr>
            <a:t>・活性層厚…2.0±0.2μm</a:t>
          </a:r>
        </a:p>
        <a:p>
          <a:pPr algn="l" rtl="0">
            <a:lnSpc>
              <a:spcPts val="1100"/>
            </a:lnSpc>
            <a:defRPr sz="1000"/>
          </a:pPr>
          <a:r>
            <a:rPr lang="ja-JP" altLang="en-US" sz="900" b="0" i="0" u="none" strike="noStrike" baseline="0">
              <a:solidFill>
                <a:srgbClr val="FF0000"/>
              </a:solidFill>
              <a:latin typeface="ＭＳ ゴシック"/>
              <a:ea typeface="ＭＳ ゴシック"/>
            </a:rPr>
            <a:t>・埋込膜厚…</a:t>
          </a:r>
          <a:r>
            <a:rPr lang="en-US" altLang="ja-JP" sz="900" b="0" i="0" u="none" strike="noStrike" baseline="0">
              <a:solidFill>
                <a:srgbClr val="FF0000"/>
              </a:solidFill>
              <a:latin typeface="ＭＳ ゴシック"/>
              <a:ea typeface="ＭＳ ゴシック"/>
            </a:rPr>
            <a:t>6.9</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7.9</a:t>
          </a:r>
          <a:r>
            <a:rPr lang="ja-JP" altLang="en-US" sz="900" b="0" i="0" u="none" strike="noStrike" baseline="0">
              <a:solidFill>
                <a:srgbClr val="FF0000"/>
              </a:solidFill>
              <a:latin typeface="ＭＳ ゴシック"/>
              <a:ea typeface="ＭＳ ゴシック"/>
            </a:rPr>
            <a:t>μm、</a:t>
          </a:r>
        </a:p>
        <a:p>
          <a:pPr algn="l" rtl="0">
            <a:lnSpc>
              <a:spcPts val="1000"/>
            </a:lnSpc>
            <a:defRPr sz="1000"/>
          </a:pPr>
          <a:r>
            <a:rPr lang="ja-JP" altLang="en-US" sz="900" b="0" i="0" u="none" strike="noStrike" baseline="0">
              <a:solidFill>
                <a:srgbClr val="FF0000"/>
              </a:solidFill>
              <a:latin typeface="ＭＳ ゴシック"/>
              <a:ea typeface="ＭＳ ゴシック"/>
            </a:rPr>
            <a:t>・コンタクト厚</a:t>
          </a:r>
          <a:r>
            <a:rPr lang="en-US" altLang="ja-JP" sz="900" b="0" i="0" u="none" strike="noStrike" baseline="0">
              <a:solidFill>
                <a:srgbClr val="FF0000"/>
              </a:solidFill>
              <a:latin typeface="ＭＳ ゴシック"/>
              <a:ea typeface="ＭＳ ゴシック"/>
            </a:rPr>
            <a:t>…0.15</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0.40μm</a:t>
          </a:r>
        </a:p>
        <a:p>
          <a:pPr algn="l" rtl="0">
            <a:lnSpc>
              <a:spcPts val="1000"/>
            </a:lnSpc>
            <a:defRPr sz="1000"/>
          </a:pPr>
          <a:r>
            <a:rPr lang="ja-JP" altLang="en-US" sz="900" b="0" i="0" u="none" strike="noStrike" baseline="0">
              <a:solidFill>
                <a:srgbClr val="FF0000"/>
              </a:solidFill>
              <a:latin typeface="ＭＳ ゴシック"/>
              <a:ea typeface="ＭＳ ゴシック"/>
            </a:rPr>
            <a:t>・コンタクト角度</a:t>
          </a:r>
          <a:r>
            <a:rPr lang="en-US" altLang="ja-JP" sz="900" b="0" i="0" u="none" strike="noStrike" baseline="0">
              <a:solidFill>
                <a:srgbClr val="FF0000"/>
              </a:solidFill>
              <a:latin typeface="ＭＳ ゴシック"/>
              <a:ea typeface="ＭＳ ゴシック"/>
            </a:rPr>
            <a:t>…</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58°</a:t>
          </a:r>
        </a:p>
        <a:p>
          <a:pPr algn="l" rtl="0">
            <a:lnSpc>
              <a:spcPts val="1000"/>
            </a:lnSpc>
            <a:defRPr sz="1000"/>
          </a:pPr>
          <a:r>
            <a:rPr lang="ja-JP" altLang="en-US" sz="900" b="0" i="0" u="none" strike="noStrike" baseline="0">
              <a:solidFill>
                <a:srgbClr val="FF0000"/>
              </a:solidFill>
              <a:latin typeface="ＭＳ ゴシック"/>
              <a:ea typeface="ＭＳ ゴシック"/>
            </a:rPr>
            <a:t>・電極段差</a:t>
          </a:r>
          <a:r>
            <a:rPr lang="en-US" altLang="ja-JP" sz="900" b="0" i="0" u="none" strike="noStrike" baseline="0">
              <a:solidFill>
                <a:srgbClr val="FF0000"/>
              </a:solidFill>
              <a:latin typeface="ＭＳ ゴシック"/>
              <a:ea typeface="ＭＳ ゴシック"/>
            </a:rPr>
            <a:t>…0μm</a:t>
          </a:r>
          <a:r>
            <a:rPr lang="ja-JP" altLang="en-US" sz="900" b="0" i="0" u="none" strike="noStrike" baseline="0">
              <a:solidFill>
                <a:srgbClr val="FF0000"/>
              </a:solidFill>
              <a:latin typeface="ＭＳ ゴシック"/>
              <a:ea typeface="ＭＳ ゴシック"/>
            </a:rPr>
            <a:t>以上</a:t>
          </a:r>
          <a:endParaRPr lang="en-US" altLang="ja-JP" sz="900" b="0" i="0" u="none" strike="noStrike" baseline="0">
            <a:solidFill>
              <a:srgbClr val="FF0000"/>
            </a:solidFill>
            <a:latin typeface="ＭＳ ゴシック"/>
            <a:ea typeface="ＭＳ ゴシック"/>
          </a:endParaRPr>
        </a:p>
        <a:p>
          <a:pPr algn="l" rtl="0">
            <a:lnSpc>
              <a:spcPts val="900"/>
            </a:lnSpc>
            <a:defRPr sz="1000"/>
          </a:pPr>
          <a:r>
            <a:rPr lang="ja-JP" altLang="en-US" sz="900" b="0" i="0" u="none" strike="noStrike" baseline="0">
              <a:solidFill>
                <a:srgbClr val="FF0000"/>
              </a:solidFill>
              <a:latin typeface="ＭＳ ゴシック"/>
              <a:ea typeface="ＭＳ ゴシック"/>
            </a:rPr>
            <a:t>・埋込段差</a:t>
          </a:r>
          <a:r>
            <a:rPr lang="en-US" altLang="ja-JP" sz="900" b="0" i="0" u="none" strike="noStrike" baseline="0">
              <a:solidFill>
                <a:srgbClr val="FF0000"/>
              </a:solidFill>
              <a:latin typeface="ＭＳ ゴシック"/>
              <a:ea typeface="ＭＳ ゴシック"/>
            </a:rPr>
            <a:t>…-0.5μm</a:t>
          </a:r>
          <a:r>
            <a:rPr lang="ja-JP" altLang="en-US" sz="900" b="0" i="0" u="none" strike="noStrike" baseline="0">
              <a:solidFill>
                <a:srgbClr val="FF0000"/>
              </a:solidFill>
              <a:latin typeface="ＭＳ ゴシック"/>
              <a:ea typeface="ＭＳ ゴシック"/>
            </a:rPr>
            <a:t>以上</a:t>
          </a:r>
        </a:p>
        <a:p>
          <a:pPr algn="l" rtl="0">
            <a:lnSpc>
              <a:spcPts val="1100"/>
            </a:lnSpc>
            <a:defRPr sz="1000"/>
          </a:pPr>
          <a:r>
            <a:rPr lang="ja-JP" altLang="en-US" sz="900" b="0" i="0" u="none" strike="noStrike" baseline="0">
              <a:solidFill>
                <a:srgbClr val="FF0000"/>
              </a:solidFill>
              <a:latin typeface="ＭＳ ゴシック"/>
              <a:ea typeface="ＭＳ ゴシック"/>
            </a:rPr>
            <a:t>※ﾒｻ幅等の設定範囲は目安であるため判定は行わないこととする。</a:t>
          </a:r>
        </a:p>
      </xdr:txBody>
    </xdr:sp>
    <xdr:clientData/>
  </xdr:twoCellAnchor>
  <xdr:twoCellAnchor>
    <xdr:from>
      <xdr:col>0</xdr:col>
      <xdr:colOff>169545</xdr:colOff>
      <xdr:row>49</xdr:row>
      <xdr:rowOff>190500</xdr:rowOff>
    </xdr:from>
    <xdr:to>
      <xdr:col>29</xdr:col>
      <xdr:colOff>921</xdr:colOff>
      <xdr:row>63</xdr:row>
      <xdr:rowOff>148709</xdr:rowOff>
    </xdr:to>
    <xdr:sp macro="" textlink="">
      <xdr:nvSpPr>
        <xdr:cNvPr id="8" name="正方形/長方形 7">
          <a:extLst>
            <a:ext uri="{FF2B5EF4-FFF2-40B4-BE49-F238E27FC236}">
              <a16:creationId xmlns:a16="http://schemas.microsoft.com/office/drawing/2014/main" id="{00000000-0008-0000-0600-000008000000}"/>
            </a:ext>
          </a:extLst>
        </xdr:cNvPr>
        <xdr:cNvSpPr/>
      </xdr:nvSpPr>
      <xdr:spPr>
        <a:xfrm>
          <a:off x="169545" y="11220450"/>
          <a:ext cx="8784876" cy="308240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14</xdr:col>
      <xdr:colOff>897</xdr:colOff>
      <xdr:row>49</xdr:row>
      <xdr:rowOff>12217</xdr:rowOff>
    </xdr:from>
    <xdr:to>
      <xdr:col>16</xdr:col>
      <xdr:colOff>109342</xdr:colOff>
      <xdr:row>50</xdr:row>
      <xdr:rowOff>123582</xdr:rowOff>
    </xdr:to>
    <xdr:sp macro="" textlink="">
      <xdr:nvSpPr>
        <xdr:cNvPr id="9" name="正方形/長方形 8">
          <a:extLst>
            <a:ext uri="{FF2B5EF4-FFF2-40B4-BE49-F238E27FC236}">
              <a16:creationId xmlns:a16="http://schemas.microsoft.com/office/drawing/2014/main" id="{00000000-0008-0000-0600-000009000000}"/>
            </a:ext>
          </a:extLst>
        </xdr:cNvPr>
        <xdr:cNvSpPr/>
      </xdr:nvSpPr>
      <xdr:spPr>
        <a:xfrm>
          <a:off x="3953772" y="11042167"/>
          <a:ext cx="794245" cy="320915"/>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200" b="1"/>
            <a:t>入力欄</a:t>
          </a:r>
        </a:p>
      </xdr:txBody>
    </xdr:sp>
    <xdr:clientData/>
  </xdr:twoCellAnchor>
  <xdr:twoCellAnchor>
    <xdr:from>
      <xdr:col>0</xdr:col>
      <xdr:colOff>165512</xdr:colOff>
      <xdr:row>39</xdr:row>
      <xdr:rowOff>190500</xdr:rowOff>
    </xdr:from>
    <xdr:to>
      <xdr:col>9</xdr:col>
      <xdr:colOff>155106</xdr:colOff>
      <xdr:row>41</xdr:row>
      <xdr:rowOff>1463</xdr:rowOff>
    </xdr:to>
    <xdr:sp macro="" textlink="">
      <xdr:nvSpPr>
        <xdr:cNvPr id="10" name="正方形/長方形 9">
          <a:extLst>
            <a:ext uri="{FF2B5EF4-FFF2-40B4-BE49-F238E27FC236}">
              <a16:creationId xmlns:a16="http://schemas.microsoft.com/office/drawing/2014/main" id="{00000000-0008-0000-0600-00000A000000}"/>
            </a:ext>
          </a:extLst>
        </xdr:cNvPr>
        <xdr:cNvSpPr/>
      </xdr:nvSpPr>
      <xdr:spPr>
        <a:xfrm>
          <a:off x="165512" y="8934450"/>
          <a:ext cx="2256544" cy="268163"/>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200" b="1"/>
            <a:t>ここに直接入力しないこと</a:t>
          </a:r>
        </a:p>
      </xdr:txBody>
    </xdr:sp>
    <xdr:clientData/>
  </xdr:twoCellAnchor>
  <xdr:twoCellAnchor>
    <xdr:from>
      <xdr:col>0</xdr:col>
      <xdr:colOff>203837</xdr:colOff>
      <xdr:row>16</xdr:row>
      <xdr:rowOff>103318</xdr:rowOff>
    </xdr:from>
    <xdr:to>
      <xdr:col>4</xdr:col>
      <xdr:colOff>41589</xdr:colOff>
      <xdr:row>18</xdr:row>
      <xdr:rowOff>77400</xdr:rowOff>
    </xdr:to>
    <xdr:sp macro="" textlink="">
      <xdr:nvSpPr>
        <xdr:cNvPr id="11" name="正方形/長方形 10">
          <a:extLst>
            <a:ext uri="{FF2B5EF4-FFF2-40B4-BE49-F238E27FC236}">
              <a16:creationId xmlns:a16="http://schemas.microsoft.com/office/drawing/2014/main" id="{00000000-0008-0000-0600-00000B000000}"/>
            </a:ext>
          </a:extLst>
        </xdr:cNvPr>
        <xdr:cNvSpPr/>
      </xdr:nvSpPr>
      <xdr:spPr>
        <a:xfrm>
          <a:off x="203837" y="3589468"/>
          <a:ext cx="809302" cy="431282"/>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r>
            <a:rPr kumimoji="1" lang="ja-JP" altLang="en-US" sz="1000" b="1"/>
            <a:t>しないこと</a:t>
          </a:r>
        </a:p>
      </xdr:txBody>
    </xdr:sp>
    <xdr:clientData/>
  </xdr:twoCellAnchor>
  <xdr:twoCellAnchor>
    <xdr:from>
      <xdr:col>0</xdr:col>
      <xdr:colOff>165511</xdr:colOff>
      <xdr:row>22</xdr:row>
      <xdr:rowOff>69813</xdr:rowOff>
    </xdr:from>
    <xdr:to>
      <xdr:col>4</xdr:col>
      <xdr:colOff>37622</xdr:colOff>
      <xdr:row>24</xdr:row>
      <xdr:rowOff>37184</xdr:rowOff>
    </xdr:to>
    <xdr:sp macro="" textlink="">
      <xdr:nvSpPr>
        <xdr:cNvPr id="12" name="正方形/長方形 11">
          <a:extLst>
            <a:ext uri="{FF2B5EF4-FFF2-40B4-BE49-F238E27FC236}">
              <a16:creationId xmlns:a16="http://schemas.microsoft.com/office/drawing/2014/main" id="{00000000-0008-0000-0600-00000C000000}"/>
            </a:ext>
          </a:extLst>
        </xdr:cNvPr>
        <xdr:cNvSpPr/>
      </xdr:nvSpPr>
      <xdr:spPr>
        <a:xfrm>
          <a:off x="165511" y="4927563"/>
          <a:ext cx="843661" cy="424571"/>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r>
            <a:rPr kumimoji="1" lang="ja-JP" altLang="en-US" sz="1000" b="1"/>
            <a:t>しないこと</a:t>
          </a:r>
        </a:p>
      </xdr:txBody>
    </xdr:sp>
    <xdr:clientData/>
  </xdr:twoCellAnchor>
  <xdr:twoCellAnchor>
    <xdr:from>
      <xdr:col>0</xdr:col>
      <xdr:colOff>165511</xdr:colOff>
      <xdr:row>28</xdr:row>
      <xdr:rowOff>53228</xdr:rowOff>
    </xdr:from>
    <xdr:to>
      <xdr:col>4</xdr:col>
      <xdr:colOff>37622</xdr:colOff>
      <xdr:row>30</xdr:row>
      <xdr:rowOff>79449</xdr:rowOff>
    </xdr:to>
    <xdr:sp macro="" textlink="">
      <xdr:nvSpPr>
        <xdr:cNvPr id="13" name="正方形/長方形 12">
          <a:extLst>
            <a:ext uri="{FF2B5EF4-FFF2-40B4-BE49-F238E27FC236}">
              <a16:creationId xmlns:a16="http://schemas.microsoft.com/office/drawing/2014/main" id="{00000000-0008-0000-0600-00000D000000}"/>
            </a:ext>
          </a:extLst>
        </xdr:cNvPr>
        <xdr:cNvSpPr/>
      </xdr:nvSpPr>
      <xdr:spPr>
        <a:xfrm>
          <a:off x="165511" y="6282578"/>
          <a:ext cx="843661" cy="483421"/>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lnSpc>
              <a:spcPts val="1200"/>
            </a:lnSpc>
          </a:pPr>
          <a:r>
            <a:rPr kumimoji="1" lang="ja-JP" altLang="en-US" sz="1000" b="1"/>
            <a:t>しないこと</a:t>
          </a:r>
        </a:p>
      </xdr:txBody>
    </xdr:sp>
    <xdr:clientData/>
  </xdr:twoCellAnchor>
  <xdr:twoCellAnchor>
    <xdr:from>
      <xdr:col>0</xdr:col>
      <xdr:colOff>165511</xdr:colOff>
      <xdr:row>34</xdr:row>
      <xdr:rowOff>74183</xdr:rowOff>
    </xdr:from>
    <xdr:to>
      <xdr:col>4</xdr:col>
      <xdr:colOff>37622</xdr:colOff>
      <xdr:row>36</xdr:row>
      <xdr:rowOff>100689</xdr:rowOff>
    </xdr:to>
    <xdr:sp macro="" textlink="">
      <xdr:nvSpPr>
        <xdr:cNvPr id="14" name="正方形/長方形 13">
          <a:extLst>
            <a:ext uri="{FF2B5EF4-FFF2-40B4-BE49-F238E27FC236}">
              <a16:creationId xmlns:a16="http://schemas.microsoft.com/office/drawing/2014/main" id="{00000000-0008-0000-0600-00000E000000}"/>
            </a:ext>
          </a:extLst>
        </xdr:cNvPr>
        <xdr:cNvSpPr/>
      </xdr:nvSpPr>
      <xdr:spPr>
        <a:xfrm>
          <a:off x="165511" y="7675133"/>
          <a:ext cx="843661" cy="483706"/>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r>
            <a:rPr kumimoji="1" lang="ja-JP" altLang="en-US" sz="1000" b="1"/>
            <a:t>しないこと</a:t>
          </a:r>
        </a:p>
      </xdr:txBody>
    </xdr:sp>
    <xdr:clientData/>
  </xdr:twoCellAnchor>
  <xdr:twoCellAnchor editAs="oneCell">
    <xdr:from>
      <xdr:col>10</xdr:col>
      <xdr:colOff>0</xdr:colOff>
      <xdr:row>7</xdr:row>
      <xdr:rowOff>0</xdr:rowOff>
    </xdr:from>
    <xdr:to>
      <xdr:col>10</xdr:col>
      <xdr:colOff>0</xdr:colOff>
      <xdr:row>7</xdr:row>
      <xdr:rowOff>0</xdr:rowOff>
    </xdr:to>
    <xdr:pic>
      <xdr:nvPicPr>
        <xdr:cNvPr id="15" name="図 4">
          <a:extLst>
            <a:ext uri="{FF2B5EF4-FFF2-40B4-BE49-F238E27FC236}">
              <a16:creationId xmlns:a16="http://schemas.microsoft.com/office/drawing/2014/main" id="{00000000-0008-0000-0600-00000F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81275" y="14287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7</xdr:row>
      <xdr:rowOff>0</xdr:rowOff>
    </xdr:from>
    <xdr:to>
      <xdr:col>22</xdr:col>
      <xdr:colOff>266700</xdr:colOff>
      <xdr:row>19</xdr:row>
      <xdr:rowOff>171450</xdr:rowOff>
    </xdr:to>
    <xdr:pic>
      <xdr:nvPicPr>
        <xdr:cNvPr id="16" name="図 28">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81275" y="1428750"/>
          <a:ext cx="4381500" cy="2914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24</xdr:row>
      <xdr:rowOff>0</xdr:rowOff>
    </xdr:from>
    <xdr:to>
      <xdr:col>22</xdr:col>
      <xdr:colOff>266700</xdr:colOff>
      <xdr:row>36</xdr:row>
      <xdr:rowOff>171450</xdr:rowOff>
    </xdr:to>
    <xdr:pic>
      <xdr:nvPicPr>
        <xdr:cNvPr id="17" name="図 29">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81275" y="5314950"/>
          <a:ext cx="4381500" cy="2914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oneCellAnchor>
    <xdr:from>
      <xdr:col>15</xdr:col>
      <xdr:colOff>261620</xdr:colOff>
      <xdr:row>1</xdr:row>
      <xdr:rowOff>0</xdr:rowOff>
    </xdr:from>
    <xdr:ext cx="1005916" cy="201850"/>
    <xdr:sp macro="" textlink="">
      <xdr:nvSpPr>
        <xdr:cNvPr id="2" name="テキスト 4">
          <a:extLst>
            <a:ext uri="{FF2B5EF4-FFF2-40B4-BE49-F238E27FC236}">
              <a16:creationId xmlns:a16="http://schemas.microsoft.com/office/drawing/2014/main" id="{00000000-0008-0000-0700-000002000000}"/>
            </a:ext>
          </a:extLst>
        </xdr:cNvPr>
        <xdr:cNvSpPr txBox="1">
          <a:spLocks noChangeArrowheads="1"/>
        </xdr:cNvSpPr>
      </xdr:nvSpPr>
      <xdr:spPr bwMode="auto">
        <a:xfrm>
          <a:off x="4557395" y="66675"/>
          <a:ext cx="1005916" cy="20185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ゴシック"/>
              <a:ea typeface="ＭＳ ゴシック"/>
            </a:rPr>
            <a:t>Ｄ04.1</a:t>
          </a:r>
          <a:r>
            <a:rPr lang="en-US" altLang="ja-JP" sz="1100" b="0" i="0" u="none" strike="noStrike" baseline="0">
              <a:solidFill>
                <a:srgbClr val="000000"/>
              </a:solidFill>
              <a:latin typeface="ＭＳ ゴシック"/>
              <a:ea typeface="ＭＳ ゴシック"/>
            </a:rPr>
            <a:t>702</a:t>
          </a:r>
          <a:r>
            <a:rPr lang="ja-JP" altLang="en-US" sz="1100" b="0" i="0" u="none" strike="noStrike" baseline="0">
              <a:solidFill>
                <a:srgbClr val="000000"/>
              </a:solidFill>
              <a:latin typeface="ＭＳ ゴシック"/>
              <a:ea typeface="ＭＳ ゴシック"/>
            </a:rPr>
            <a:t>.0</a:t>
          </a:r>
          <a:r>
            <a:rPr lang="en-US" altLang="ja-JP" sz="1100" b="0" i="0" u="none" strike="noStrike" baseline="0">
              <a:solidFill>
                <a:srgbClr val="000000"/>
              </a:solidFill>
              <a:latin typeface="ＭＳ ゴシック"/>
              <a:ea typeface="ＭＳ ゴシック"/>
            </a:rPr>
            <a:t>43</a:t>
          </a:r>
          <a:r>
            <a:rPr lang="ja-JP" altLang="en-US" sz="1100" b="0" i="0" u="none" strike="noStrike" baseline="0">
              <a:solidFill>
                <a:srgbClr val="000000"/>
              </a:solidFill>
              <a:latin typeface="ＭＳ ゴシック"/>
              <a:ea typeface="ＭＳ ゴシック"/>
            </a:rPr>
            <a:t> </a:t>
          </a:r>
        </a:p>
      </xdr:txBody>
    </xdr:sp>
    <xdr:clientData/>
  </xdr:oneCellAnchor>
  <xdr:oneCellAnchor>
    <xdr:from>
      <xdr:col>19</xdr:col>
      <xdr:colOff>635</xdr:colOff>
      <xdr:row>1</xdr:row>
      <xdr:rowOff>0</xdr:rowOff>
    </xdr:from>
    <xdr:ext cx="371127" cy="201850"/>
    <xdr:sp macro="" textlink="">
      <xdr:nvSpPr>
        <xdr:cNvPr id="3" name="テキスト 5">
          <a:extLst>
            <a:ext uri="{FF2B5EF4-FFF2-40B4-BE49-F238E27FC236}">
              <a16:creationId xmlns:a16="http://schemas.microsoft.com/office/drawing/2014/main" id="{00000000-0008-0000-0700-000003000000}"/>
            </a:ext>
          </a:extLst>
        </xdr:cNvPr>
        <xdr:cNvSpPr txBox="1">
          <a:spLocks noChangeArrowheads="1"/>
        </xdr:cNvSpPr>
      </xdr:nvSpPr>
      <xdr:spPr bwMode="auto">
        <a:xfrm>
          <a:off x="5668010" y="66675"/>
          <a:ext cx="371127" cy="201850"/>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ゴシック"/>
              <a:ea typeface="ＭＳ ゴシック"/>
            </a:rPr>
            <a:t>14/</a:t>
          </a:r>
          <a:r>
            <a:rPr lang="en-US" altLang="ja-JP" sz="1100" b="0" i="0" u="none" strike="noStrike" baseline="0">
              <a:solidFill>
                <a:srgbClr val="000000"/>
              </a:solidFill>
              <a:latin typeface="ＭＳ ゴシック"/>
              <a:ea typeface="ＭＳ ゴシック"/>
            </a:rPr>
            <a:t>17</a:t>
          </a:r>
          <a:endParaRPr lang="ja-JP" altLang="en-US" sz="1100" b="0" i="0" u="none" strike="noStrike" baseline="0">
            <a:solidFill>
              <a:srgbClr val="000000"/>
            </a:solidFill>
            <a:latin typeface="ＭＳ ゴシック"/>
            <a:ea typeface="ＭＳ ゴシック"/>
          </a:endParaRPr>
        </a:p>
      </xdr:txBody>
    </xdr:sp>
    <xdr:clientData/>
  </xdr:oneCellAnchor>
  <xdr:twoCellAnchor>
    <xdr:from>
      <xdr:col>20</xdr:col>
      <xdr:colOff>209550</xdr:colOff>
      <xdr:row>1</xdr:row>
      <xdr:rowOff>9525</xdr:rowOff>
    </xdr:from>
    <xdr:to>
      <xdr:col>23</xdr:col>
      <xdr:colOff>0</xdr:colOff>
      <xdr:row>5</xdr:row>
      <xdr:rowOff>47625</xdr:rowOff>
    </xdr:to>
    <xdr:grpSp>
      <xdr:nvGrpSpPr>
        <xdr:cNvPr id="4" name="Group 13">
          <a:extLst>
            <a:ext uri="{FF2B5EF4-FFF2-40B4-BE49-F238E27FC236}">
              <a16:creationId xmlns:a16="http://schemas.microsoft.com/office/drawing/2014/main" id="{00000000-0008-0000-0700-000004000000}"/>
            </a:ext>
          </a:extLst>
        </xdr:cNvPr>
        <xdr:cNvGrpSpPr>
          <a:grpSpLocks/>
        </xdr:cNvGrpSpPr>
      </xdr:nvGrpSpPr>
      <xdr:grpSpPr bwMode="auto">
        <a:xfrm>
          <a:off x="6249521" y="76760"/>
          <a:ext cx="832597" cy="934571"/>
          <a:chOff x="-452" y="-3978"/>
          <a:chExt cx="16199" cy="20541"/>
        </a:xfrm>
      </xdr:grpSpPr>
      <xdr:sp macro="" textlink="">
        <xdr:nvSpPr>
          <xdr:cNvPr id="5" name="テキスト 1">
            <a:extLst>
              <a:ext uri="{FF2B5EF4-FFF2-40B4-BE49-F238E27FC236}">
                <a16:creationId xmlns:a16="http://schemas.microsoft.com/office/drawing/2014/main" id="{00000000-0008-0000-0700-000005000000}"/>
              </a:ext>
            </a:extLst>
          </xdr:cNvPr>
          <xdr:cNvSpPr txBox="1">
            <a:spLocks noChangeArrowheads="1"/>
          </xdr:cNvSpPr>
        </xdr:nvSpPr>
        <xdr:spPr bwMode="auto">
          <a:xfrm>
            <a:off x="-452" y="-3978"/>
            <a:ext cx="16199" cy="2054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27432" bIns="0" anchor="t" upright="1"/>
          <a:lstStyle/>
          <a:p>
            <a:pPr algn="ctr" rtl="0">
              <a:defRPr sz="1000"/>
            </a:pPr>
            <a:r>
              <a:rPr lang="ja-JP" altLang="en-US" sz="900" b="0" i="0" u="none" strike="noStrike" baseline="0">
                <a:solidFill>
                  <a:srgbClr val="000000"/>
                </a:solidFill>
                <a:latin typeface="ＭＳ ゴシック"/>
                <a:ea typeface="ＭＳ ゴシック"/>
              </a:rPr>
              <a:t>承認</a:t>
            </a:r>
          </a:p>
        </xdr:txBody>
      </xdr:sp>
      <xdr:sp macro="" textlink="">
        <xdr:nvSpPr>
          <xdr:cNvPr id="6" name="Line 15">
            <a:extLst>
              <a:ext uri="{FF2B5EF4-FFF2-40B4-BE49-F238E27FC236}">
                <a16:creationId xmlns:a16="http://schemas.microsoft.com/office/drawing/2014/main" id="{00000000-0008-0000-0700-000006000000}"/>
              </a:ext>
            </a:extLst>
          </xdr:cNvPr>
          <xdr:cNvSpPr>
            <a:spLocks noChangeShapeType="1"/>
          </xdr:cNvSpPr>
        </xdr:nvSpPr>
        <xdr:spPr bwMode="auto">
          <a:xfrm flipV="1">
            <a:off x="-285" y="-304"/>
            <a:ext cx="1603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74930</xdr:colOff>
      <xdr:row>5</xdr:row>
      <xdr:rowOff>112395</xdr:rowOff>
    </xdr:from>
    <xdr:to>
      <xdr:col>8</xdr:col>
      <xdr:colOff>165648</xdr:colOff>
      <xdr:row>11</xdr:row>
      <xdr:rowOff>156168</xdr:rowOff>
    </xdr:to>
    <xdr:sp macro="" textlink="">
      <xdr:nvSpPr>
        <xdr:cNvPr id="7" name="Text Box 5">
          <a:extLst>
            <a:ext uri="{FF2B5EF4-FFF2-40B4-BE49-F238E27FC236}">
              <a16:creationId xmlns:a16="http://schemas.microsoft.com/office/drawing/2014/main" id="{00000000-0008-0000-0700-000007000000}"/>
            </a:ext>
          </a:extLst>
        </xdr:cNvPr>
        <xdr:cNvSpPr txBox="1">
          <a:spLocks noChangeArrowheads="1"/>
        </xdr:cNvSpPr>
      </xdr:nvSpPr>
      <xdr:spPr bwMode="auto">
        <a:xfrm>
          <a:off x="74930" y="1083945"/>
          <a:ext cx="2119543" cy="141537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FF0000"/>
              </a:solidFill>
              <a:latin typeface="ＭＳ ゴシック"/>
              <a:ea typeface="ＭＳ ゴシック"/>
            </a:rPr>
            <a:t>・ﾒｻ幅…1.</a:t>
          </a:r>
          <a:r>
            <a:rPr lang="en-US" altLang="ja-JP" sz="900" b="0" i="0" u="none" strike="noStrike" baseline="0">
              <a:solidFill>
                <a:srgbClr val="FF0000"/>
              </a:solidFill>
              <a:latin typeface="ＭＳ ゴシック"/>
              <a:ea typeface="ＭＳ ゴシック"/>
            </a:rPr>
            <a:t>44</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1.64</a:t>
          </a:r>
          <a:r>
            <a:rPr lang="ja-JP" altLang="en-US" sz="900" b="0" i="0" u="none" strike="noStrike" baseline="0">
              <a:solidFill>
                <a:srgbClr val="FF0000"/>
              </a:solidFill>
              <a:latin typeface="ＭＳ ゴシック"/>
              <a:ea typeface="ＭＳ ゴシック"/>
            </a:rPr>
            <a:t>μm</a:t>
          </a:r>
        </a:p>
        <a:p>
          <a:pPr algn="l" rtl="0">
            <a:lnSpc>
              <a:spcPts val="1100"/>
            </a:lnSpc>
            <a:defRPr sz="1000"/>
          </a:pPr>
          <a:r>
            <a:rPr lang="ja-JP" altLang="en-US" sz="900" b="0" i="0" u="none" strike="noStrike" baseline="0">
              <a:solidFill>
                <a:srgbClr val="FF0000"/>
              </a:solidFill>
              <a:latin typeface="ＭＳ ゴシック"/>
              <a:ea typeface="ＭＳ ゴシック"/>
            </a:rPr>
            <a:t>・ﾒｻ高さ…</a:t>
          </a:r>
          <a:r>
            <a:rPr lang="en-US" altLang="ja-JP" sz="900" b="0" i="0" u="none" strike="noStrike" baseline="0">
              <a:solidFill>
                <a:srgbClr val="FF0000"/>
              </a:solidFill>
              <a:latin typeface="ＭＳ ゴシック"/>
              <a:ea typeface="ＭＳ ゴシック"/>
            </a:rPr>
            <a:t>3</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6</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4.2</a:t>
          </a:r>
          <a:r>
            <a:rPr lang="ja-JP" altLang="en-US" sz="900" b="0" i="0" u="none" strike="noStrike" baseline="0">
              <a:solidFill>
                <a:srgbClr val="FF0000"/>
              </a:solidFill>
              <a:latin typeface="ＭＳ ゴシック"/>
              <a:ea typeface="ＭＳ ゴシック"/>
            </a:rPr>
            <a:t>μm、</a:t>
          </a:r>
        </a:p>
        <a:p>
          <a:pPr algn="l" rtl="0">
            <a:lnSpc>
              <a:spcPts val="1100"/>
            </a:lnSpc>
            <a:defRPr sz="1000"/>
          </a:pPr>
          <a:r>
            <a:rPr lang="ja-JP" altLang="en-US" sz="900" b="0" i="0" u="none" strike="dblStrike" baseline="0">
              <a:solidFill>
                <a:srgbClr val="FF0000"/>
              </a:solidFill>
              <a:latin typeface="ＭＳ ゴシック"/>
              <a:ea typeface="ＭＳ ゴシック"/>
            </a:rPr>
            <a:t>・活性層厚…2.0±0.2μm</a:t>
          </a:r>
        </a:p>
        <a:p>
          <a:pPr algn="l" rtl="0">
            <a:lnSpc>
              <a:spcPts val="1100"/>
            </a:lnSpc>
            <a:defRPr sz="1000"/>
          </a:pPr>
          <a:r>
            <a:rPr lang="ja-JP" altLang="en-US" sz="900" b="0" i="0" u="none" strike="noStrike" baseline="0">
              <a:solidFill>
                <a:srgbClr val="FF0000"/>
              </a:solidFill>
              <a:latin typeface="ＭＳ ゴシック"/>
              <a:ea typeface="ＭＳ ゴシック"/>
            </a:rPr>
            <a:t>・埋込膜厚…</a:t>
          </a:r>
          <a:r>
            <a:rPr lang="en-US" altLang="ja-JP" sz="900" b="0" i="0" u="none" strike="noStrike" baseline="0">
              <a:solidFill>
                <a:srgbClr val="FF0000"/>
              </a:solidFill>
              <a:latin typeface="ＭＳ ゴシック"/>
              <a:ea typeface="ＭＳ ゴシック"/>
            </a:rPr>
            <a:t>6.9</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7.9</a:t>
          </a:r>
          <a:r>
            <a:rPr lang="ja-JP" altLang="en-US" sz="900" b="0" i="0" u="none" strike="noStrike" baseline="0">
              <a:solidFill>
                <a:srgbClr val="FF0000"/>
              </a:solidFill>
              <a:latin typeface="ＭＳ ゴシック"/>
              <a:ea typeface="ＭＳ ゴシック"/>
            </a:rPr>
            <a:t>μm、</a:t>
          </a:r>
        </a:p>
        <a:p>
          <a:pPr algn="l" rtl="0">
            <a:lnSpc>
              <a:spcPts val="1000"/>
            </a:lnSpc>
            <a:defRPr sz="1000"/>
          </a:pPr>
          <a:r>
            <a:rPr lang="ja-JP" altLang="en-US" sz="900" b="0" i="0" u="none" strike="noStrike" baseline="0">
              <a:solidFill>
                <a:srgbClr val="FF0000"/>
              </a:solidFill>
              <a:latin typeface="ＭＳ ゴシック"/>
              <a:ea typeface="ＭＳ ゴシック"/>
            </a:rPr>
            <a:t>・コンタクト厚</a:t>
          </a:r>
          <a:r>
            <a:rPr lang="en-US" altLang="ja-JP" sz="900" b="0" i="0" u="none" strike="noStrike" baseline="0">
              <a:solidFill>
                <a:srgbClr val="FF0000"/>
              </a:solidFill>
              <a:latin typeface="ＭＳ ゴシック"/>
              <a:ea typeface="ＭＳ ゴシック"/>
            </a:rPr>
            <a:t>…0.15</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0.40μm</a:t>
          </a:r>
        </a:p>
        <a:p>
          <a:pPr algn="l" rtl="0">
            <a:lnSpc>
              <a:spcPts val="1000"/>
            </a:lnSpc>
            <a:defRPr sz="1000"/>
          </a:pPr>
          <a:r>
            <a:rPr lang="ja-JP" altLang="en-US" sz="900" b="0" i="0" u="none" strike="noStrike" baseline="0">
              <a:solidFill>
                <a:srgbClr val="FF0000"/>
              </a:solidFill>
              <a:latin typeface="ＭＳ ゴシック"/>
              <a:ea typeface="ＭＳ ゴシック"/>
            </a:rPr>
            <a:t>・コンタクト角度</a:t>
          </a:r>
          <a:r>
            <a:rPr lang="en-US" altLang="ja-JP" sz="900" b="0" i="0" u="none" strike="noStrike" baseline="0">
              <a:solidFill>
                <a:srgbClr val="FF0000"/>
              </a:solidFill>
              <a:latin typeface="ＭＳ ゴシック"/>
              <a:ea typeface="ＭＳ ゴシック"/>
            </a:rPr>
            <a:t>…</a:t>
          </a:r>
          <a:r>
            <a:rPr lang="ja-JP" altLang="en-US" sz="900" b="0" i="0" u="none" strike="noStrike" baseline="0">
              <a:solidFill>
                <a:srgbClr val="FF0000"/>
              </a:solidFill>
              <a:latin typeface="ＭＳ ゴシック"/>
              <a:ea typeface="ＭＳ ゴシック"/>
            </a:rPr>
            <a:t>＞</a:t>
          </a:r>
          <a:r>
            <a:rPr lang="en-US" altLang="ja-JP" sz="900" b="0" i="0" u="none" strike="noStrike" baseline="0">
              <a:solidFill>
                <a:srgbClr val="FF0000"/>
              </a:solidFill>
              <a:latin typeface="ＭＳ ゴシック"/>
              <a:ea typeface="ＭＳ ゴシック"/>
            </a:rPr>
            <a:t>58°</a:t>
          </a:r>
        </a:p>
        <a:p>
          <a:pPr algn="l" rtl="0">
            <a:lnSpc>
              <a:spcPts val="1000"/>
            </a:lnSpc>
            <a:defRPr sz="1000"/>
          </a:pPr>
          <a:r>
            <a:rPr lang="ja-JP" altLang="en-US" sz="900" b="0" i="0" u="none" strike="noStrike" baseline="0">
              <a:solidFill>
                <a:srgbClr val="FF0000"/>
              </a:solidFill>
              <a:latin typeface="ＭＳ ゴシック"/>
              <a:ea typeface="ＭＳ ゴシック"/>
            </a:rPr>
            <a:t>・電極段差</a:t>
          </a:r>
          <a:r>
            <a:rPr lang="en-US" altLang="ja-JP" sz="900" b="0" i="0" u="none" strike="noStrike" baseline="0">
              <a:solidFill>
                <a:srgbClr val="FF0000"/>
              </a:solidFill>
              <a:latin typeface="ＭＳ ゴシック"/>
              <a:ea typeface="ＭＳ ゴシック"/>
            </a:rPr>
            <a:t>…0μm</a:t>
          </a:r>
          <a:r>
            <a:rPr lang="ja-JP" altLang="en-US" sz="900" b="0" i="0" u="none" strike="noStrike" baseline="0">
              <a:solidFill>
                <a:srgbClr val="FF0000"/>
              </a:solidFill>
              <a:latin typeface="ＭＳ ゴシック"/>
              <a:ea typeface="ＭＳ ゴシック"/>
            </a:rPr>
            <a:t>以上</a:t>
          </a:r>
          <a:endParaRPr lang="en-US" altLang="ja-JP" sz="900" b="0" i="0" u="none" strike="noStrike" baseline="0">
            <a:solidFill>
              <a:srgbClr val="FF0000"/>
            </a:solidFill>
            <a:latin typeface="ＭＳ ゴシック"/>
            <a:ea typeface="ＭＳ ゴシック"/>
          </a:endParaRPr>
        </a:p>
        <a:p>
          <a:pPr algn="l" rtl="0">
            <a:lnSpc>
              <a:spcPts val="900"/>
            </a:lnSpc>
            <a:defRPr sz="1000"/>
          </a:pPr>
          <a:r>
            <a:rPr lang="ja-JP" altLang="en-US" sz="900" b="0" i="0" u="none" strike="noStrike" baseline="0">
              <a:solidFill>
                <a:srgbClr val="FF0000"/>
              </a:solidFill>
              <a:latin typeface="ＭＳ ゴシック"/>
              <a:ea typeface="ＭＳ ゴシック"/>
            </a:rPr>
            <a:t>・埋込段差</a:t>
          </a:r>
          <a:r>
            <a:rPr lang="en-US" altLang="ja-JP" sz="900" b="0" i="0" u="none" strike="noStrike" baseline="0">
              <a:solidFill>
                <a:srgbClr val="FF0000"/>
              </a:solidFill>
              <a:latin typeface="ＭＳ ゴシック"/>
              <a:ea typeface="ＭＳ ゴシック"/>
            </a:rPr>
            <a:t>…-0.5μm</a:t>
          </a:r>
          <a:r>
            <a:rPr lang="ja-JP" altLang="en-US" sz="900" b="0" i="0" u="none" strike="noStrike" baseline="0">
              <a:solidFill>
                <a:srgbClr val="FF0000"/>
              </a:solidFill>
              <a:latin typeface="ＭＳ ゴシック"/>
              <a:ea typeface="ＭＳ ゴシック"/>
            </a:rPr>
            <a:t>以上</a:t>
          </a:r>
        </a:p>
        <a:p>
          <a:pPr algn="l" rtl="0">
            <a:lnSpc>
              <a:spcPts val="1100"/>
            </a:lnSpc>
            <a:defRPr sz="1000"/>
          </a:pPr>
          <a:r>
            <a:rPr lang="ja-JP" altLang="en-US" sz="900" b="0" i="0" u="none" strike="noStrike" baseline="0">
              <a:solidFill>
                <a:srgbClr val="FF0000"/>
              </a:solidFill>
              <a:latin typeface="ＭＳ ゴシック"/>
              <a:ea typeface="ＭＳ ゴシック"/>
            </a:rPr>
            <a:t>※ﾒｻ幅等の設定範囲は目安であるため判定は行わないこととする。</a:t>
          </a:r>
        </a:p>
      </xdr:txBody>
    </xdr:sp>
    <xdr:clientData/>
  </xdr:twoCellAnchor>
  <xdr:twoCellAnchor>
    <xdr:from>
      <xdr:col>0</xdr:col>
      <xdr:colOff>169545</xdr:colOff>
      <xdr:row>49</xdr:row>
      <xdr:rowOff>190500</xdr:rowOff>
    </xdr:from>
    <xdr:to>
      <xdr:col>29</xdr:col>
      <xdr:colOff>921</xdr:colOff>
      <xdr:row>63</xdr:row>
      <xdr:rowOff>148709</xdr:rowOff>
    </xdr:to>
    <xdr:sp macro="" textlink="">
      <xdr:nvSpPr>
        <xdr:cNvPr id="8" name="正方形/長方形 7">
          <a:extLst>
            <a:ext uri="{FF2B5EF4-FFF2-40B4-BE49-F238E27FC236}">
              <a16:creationId xmlns:a16="http://schemas.microsoft.com/office/drawing/2014/main" id="{00000000-0008-0000-0700-000008000000}"/>
            </a:ext>
          </a:extLst>
        </xdr:cNvPr>
        <xdr:cNvSpPr/>
      </xdr:nvSpPr>
      <xdr:spPr>
        <a:xfrm>
          <a:off x="169545" y="11220450"/>
          <a:ext cx="8784876" cy="3082409"/>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14</xdr:col>
      <xdr:colOff>897</xdr:colOff>
      <xdr:row>49</xdr:row>
      <xdr:rowOff>12217</xdr:rowOff>
    </xdr:from>
    <xdr:to>
      <xdr:col>16</xdr:col>
      <xdr:colOff>109342</xdr:colOff>
      <xdr:row>50</xdr:row>
      <xdr:rowOff>123582</xdr:rowOff>
    </xdr:to>
    <xdr:sp macro="" textlink="">
      <xdr:nvSpPr>
        <xdr:cNvPr id="9" name="正方形/長方形 8">
          <a:extLst>
            <a:ext uri="{FF2B5EF4-FFF2-40B4-BE49-F238E27FC236}">
              <a16:creationId xmlns:a16="http://schemas.microsoft.com/office/drawing/2014/main" id="{00000000-0008-0000-0700-000009000000}"/>
            </a:ext>
          </a:extLst>
        </xdr:cNvPr>
        <xdr:cNvSpPr/>
      </xdr:nvSpPr>
      <xdr:spPr>
        <a:xfrm>
          <a:off x="3953772" y="11042167"/>
          <a:ext cx="794245" cy="320915"/>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200" b="1"/>
            <a:t>入力欄</a:t>
          </a:r>
        </a:p>
      </xdr:txBody>
    </xdr:sp>
    <xdr:clientData/>
  </xdr:twoCellAnchor>
  <xdr:twoCellAnchor>
    <xdr:from>
      <xdr:col>0</xdr:col>
      <xdr:colOff>165512</xdr:colOff>
      <xdr:row>39</xdr:row>
      <xdr:rowOff>190500</xdr:rowOff>
    </xdr:from>
    <xdr:to>
      <xdr:col>9</xdr:col>
      <xdr:colOff>155106</xdr:colOff>
      <xdr:row>41</xdr:row>
      <xdr:rowOff>1463</xdr:rowOff>
    </xdr:to>
    <xdr:sp macro="" textlink="">
      <xdr:nvSpPr>
        <xdr:cNvPr id="10" name="正方形/長方形 9">
          <a:extLst>
            <a:ext uri="{FF2B5EF4-FFF2-40B4-BE49-F238E27FC236}">
              <a16:creationId xmlns:a16="http://schemas.microsoft.com/office/drawing/2014/main" id="{00000000-0008-0000-0700-00000A000000}"/>
            </a:ext>
          </a:extLst>
        </xdr:cNvPr>
        <xdr:cNvSpPr/>
      </xdr:nvSpPr>
      <xdr:spPr>
        <a:xfrm>
          <a:off x="165512" y="8934450"/>
          <a:ext cx="2256544" cy="268163"/>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200" b="1"/>
            <a:t>ここに直接入力しないこと</a:t>
          </a:r>
        </a:p>
      </xdr:txBody>
    </xdr:sp>
    <xdr:clientData/>
  </xdr:twoCellAnchor>
  <xdr:twoCellAnchor>
    <xdr:from>
      <xdr:col>0</xdr:col>
      <xdr:colOff>203837</xdr:colOff>
      <xdr:row>16</xdr:row>
      <xdr:rowOff>103318</xdr:rowOff>
    </xdr:from>
    <xdr:to>
      <xdr:col>4</xdr:col>
      <xdr:colOff>41589</xdr:colOff>
      <xdr:row>18</xdr:row>
      <xdr:rowOff>77400</xdr:rowOff>
    </xdr:to>
    <xdr:sp macro="" textlink="">
      <xdr:nvSpPr>
        <xdr:cNvPr id="11" name="正方形/長方形 10">
          <a:extLst>
            <a:ext uri="{FF2B5EF4-FFF2-40B4-BE49-F238E27FC236}">
              <a16:creationId xmlns:a16="http://schemas.microsoft.com/office/drawing/2014/main" id="{00000000-0008-0000-0700-00000B000000}"/>
            </a:ext>
          </a:extLst>
        </xdr:cNvPr>
        <xdr:cNvSpPr/>
      </xdr:nvSpPr>
      <xdr:spPr>
        <a:xfrm>
          <a:off x="203837" y="3589468"/>
          <a:ext cx="809302" cy="431282"/>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r>
            <a:rPr kumimoji="1" lang="ja-JP" altLang="en-US" sz="1000" b="1"/>
            <a:t>しないこと</a:t>
          </a:r>
        </a:p>
      </xdr:txBody>
    </xdr:sp>
    <xdr:clientData/>
  </xdr:twoCellAnchor>
  <xdr:twoCellAnchor>
    <xdr:from>
      <xdr:col>0</xdr:col>
      <xdr:colOff>165511</xdr:colOff>
      <xdr:row>22</xdr:row>
      <xdr:rowOff>69813</xdr:rowOff>
    </xdr:from>
    <xdr:to>
      <xdr:col>4</xdr:col>
      <xdr:colOff>37622</xdr:colOff>
      <xdr:row>24</xdr:row>
      <xdr:rowOff>37184</xdr:rowOff>
    </xdr:to>
    <xdr:sp macro="" textlink="">
      <xdr:nvSpPr>
        <xdr:cNvPr id="12" name="正方形/長方形 11">
          <a:extLst>
            <a:ext uri="{FF2B5EF4-FFF2-40B4-BE49-F238E27FC236}">
              <a16:creationId xmlns:a16="http://schemas.microsoft.com/office/drawing/2014/main" id="{00000000-0008-0000-0700-00000C000000}"/>
            </a:ext>
          </a:extLst>
        </xdr:cNvPr>
        <xdr:cNvSpPr/>
      </xdr:nvSpPr>
      <xdr:spPr>
        <a:xfrm>
          <a:off x="165511" y="4927563"/>
          <a:ext cx="843661" cy="424571"/>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r>
            <a:rPr kumimoji="1" lang="ja-JP" altLang="en-US" sz="1000" b="1"/>
            <a:t>しないこと</a:t>
          </a:r>
        </a:p>
      </xdr:txBody>
    </xdr:sp>
    <xdr:clientData/>
  </xdr:twoCellAnchor>
  <xdr:twoCellAnchor>
    <xdr:from>
      <xdr:col>0</xdr:col>
      <xdr:colOff>165511</xdr:colOff>
      <xdr:row>28</xdr:row>
      <xdr:rowOff>53228</xdr:rowOff>
    </xdr:from>
    <xdr:to>
      <xdr:col>4</xdr:col>
      <xdr:colOff>37622</xdr:colOff>
      <xdr:row>30</xdr:row>
      <xdr:rowOff>79449</xdr:rowOff>
    </xdr:to>
    <xdr:sp macro="" textlink="">
      <xdr:nvSpPr>
        <xdr:cNvPr id="13" name="正方形/長方形 12">
          <a:extLst>
            <a:ext uri="{FF2B5EF4-FFF2-40B4-BE49-F238E27FC236}">
              <a16:creationId xmlns:a16="http://schemas.microsoft.com/office/drawing/2014/main" id="{00000000-0008-0000-0700-00000D000000}"/>
            </a:ext>
          </a:extLst>
        </xdr:cNvPr>
        <xdr:cNvSpPr/>
      </xdr:nvSpPr>
      <xdr:spPr>
        <a:xfrm>
          <a:off x="165511" y="6282578"/>
          <a:ext cx="843661" cy="483421"/>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lnSpc>
              <a:spcPts val="1200"/>
            </a:lnSpc>
          </a:pPr>
          <a:r>
            <a:rPr kumimoji="1" lang="ja-JP" altLang="en-US" sz="1000" b="1"/>
            <a:t>しないこと</a:t>
          </a:r>
        </a:p>
      </xdr:txBody>
    </xdr:sp>
    <xdr:clientData/>
  </xdr:twoCellAnchor>
  <xdr:twoCellAnchor>
    <xdr:from>
      <xdr:col>0</xdr:col>
      <xdr:colOff>165511</xdr:colOff>
      <xdr:row>34</xdr:row>
      <xdr:rowOff>74183</xdr:rowOff>
    </xdr:from>
    <xdr:to>
      <xdr:col>4</xdr:col>
      <xdr:colOff>37622</xdr:colOff>
      <xdr:row>36</xdr:row>
      <xdr:rowOff>100689</xdr:rowOff>
    </xdr:to>
    <xdr:sp macro="" textlink="">
      <xdr:nvSpPr>
        <xdr:cNvPr id="14" name="正方形/長方形 13">
          <a:extLst>
            <a:ext uri="{FF2B5EF4-FFF2-40B4-BE49-F238E27FC236}">
              <a16:creationId xmlns:a16="http://schemas.microsoft.com/office/drawing/2014/main" id="{00000000-0008-0000-0700-00000E000000}"/>
            </a:ext>
          </a:extLst>
        </xdr:cNvPr>
        <xdr:cNvSpPr/>
      </xdr:nvSpPr>
      <xdr:spPr>
        <a:xfrm>
          <a:off x="165511" y="7675133"/>
          <a:ext cx="843661" cy="483706"/>
        </a:xfrm>
        <a:prstGeom prst="rect">
          <a:avLst/>
        </a:prstGeom>
        <a:solidFill>
          <a:schemeClr val="accent6"/>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000" b="1"/>
            <a:t>直接入力</a:t>
          </a:r>
          <a:endParaRPr kumimoji="1" lang="en-US" altLang="ja-JP" sz="1000" b="1"/>
        </a:p>
        <a:p>
          <a:pPr algn="ctr"/>
          <a:r>
            <a:rPr kumimoji="1" lang="ja-JP" altLang="en-US" sz="1000" b="1"/>
            <a:t>しないこと</a:t>
          </a:r>
        </a:p>
      </xdr:txBody>
    </xdr:sp>
    <xdr:clientData/>
  </xdr:twoCellAnchor>
  <xdr:twoCellAnchor editAs="oneCell">
    <xdr:from>
      <xdr:col>10</xdr:col>
      <xdr:colOff>0</xdr:colOff>
      <xdr:row>7</xdr:row>
      <xdr:rowOff>0</xdr:rowOff>
    </xdr:from>
    <xdr:to>
      <xdr:col>10</xdr:col>
      <xdr:colOff>0</xdr:colOff>
      <xdr:row>7</xdr:row>
      <xdr:rowOff>0</xdr:rowOff>
    </xdr:to>
    <xdr:pic>
      <xdr:nvPicPr>
        <xdr:cNvPr id="15" name="図 4">
          <a:extLst>
            <a:ext uri="{FF2B5EF4-FFF2-40B4-BE49-F238E27FC236}">
              <a16:creationId xmlns:a16="http://schemas.microsoft.com/office/drawing/2014/main" id="{00000000-0008-0000-0700-00000F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81275" y="142875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7</xdr:row>
      <xdr:rowOff>0</xdr:rowOff>
    </xdr:from>
    <xdr:to>
      <xdr:col>22</xdr:col>
      <xdr:colOff>266700</xdr:colOff>
      <xdr:row>19</xdr:row>
      <xdr:rowOff>171450</xdr:rowOff>
    </xdr:to>
    <xdr:pic>
      <xdr:nvPicPr>
        <xdr:cNvPr id="16" name="図 1024">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81275" y="1428750"/>
          <a:ext cx="4381500" cy="2914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0</xdr:colOff>
      <xdr:row>24</xdr:row>
      <xdr:rowOff>0</xdr:rowOff>
    </xdr:from>
    <xdr:to>
      <xdr:col>22</xdr:col>
      <xdr:colOff>266700</xdr:colOff>
      <xdr:row>36</xdr:row>
      <xdr:rowOff>171450</xdr:rowOff>
    </xdr:to>
    <xdr:pic>
      <xdr:nvPicPr>
        <xdr:cNvPr id="17" name="図 1025">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81275" y="5314950"/>
          <a:ext cx="4381500" cy="2914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U100"/>
  <sheetViews>
    <sheetView tabSelected="1" topLeftCell="JI1" zoomScale="85" zoomScaleNormal="85" workbookViewId="0">
      <selection activeCell="KH15" sqref="KH15"/>
    </sheetView>
  </sheetViews>
  <sheetFormatPr defaultColWidth="9" defaultRowHeight="13.5"/>
  <cols>
    <col min="1" max="1" width="4.375" style="3" customWidth="1"/>
    <col min="2" max="2" width="13.625" style="3" customWidth="1"/>
    <col min="3" max="3" width="27" style="3" customWidth="1"/>
    <col min="4" max="4" width="50.375" style="3" customWidth="1"/>
    <col min="5" max="8" width="13.25" style="3" customWidth="1"/>
    <col min="9" max="9" width="11.5" style="3" hidden="1" customWidth="1"/>
    <col min="10" max="10" width="13.125" style="3" customWidth="1"/>
    <col min="11" max="15" width="9.375" style="3" customWidth="1"/>
    <col min="16" max="16" width="9.25" style="3" bestFit="1" customWidth="1"/>
    <col min="17" max="27" width="9.375" style="3" customWidth="1"/>
    <col min="28" max="28" width="9.5" style="3" customWidth="1"/>
    <col min="29" max="44" width="9.375" style="3" customWidth="1"/>
    <col min="45" max="50" width="9.375" style="3" hidden="1" customWidth="1"/>
    <col min="51" max="51" width="9.375" style="3" customWidth="1"/>
    <col min="52" max="52" width="17.375" style="3" bestFit="1" customWidth="1"/>
    <col min="53" max="73" width="9.375" style="3" customWidth="1"/>
    <col min="74" max="74" width="9.375" style="3" hidden="1" customWidth="1"/>
    <col min="75" max="78" width="9.375" style="3" customWidth="1"/>
    <col min="79" max="79" width="12.375" style="3" bestFit="1" customWidth="1"/>
    <col min="80" max="80" width="9.125" style="3" customWidth="1"/>
    <col min="81" max="88" width="9.375" style="3" customWidth="1"/>
    <col min="89" max="89" width="9.375" style="3" hidden="1" customWidth="1"/>
    <col min="90" max="90" width="18.125" style="3" hidden="1" customWidth="1"/>
    <col min="91" max="95" width="9.375" style="3" hidden="1" customWidth="1"/>
    <col min="96" max="99" width="9.375" style="3" customWidth="1"/>
    <col min="100" max="101" width="9.375" style="3" hidden="1" customWidth="1"/>
    <col min="102" max="102" width="9.375" style="3" customWidth="1"/>
    <col min="103" max="108" width="9.375" style="3" hidden="1" customWidth="1"/>
    <col min="109" max="162" width="9.375" style="3" customWidth="1"/>
    <col min="163" max="163" width="9.375" style="3" hidden="1" customWidth="1"/>
    <col min="164" max="168" width="9.375" style="3" customWidth="1"/>
    <col min="169" max="176" width="9.375" style="3" hidden="1" customWidth="1"/>
    <col min="177" max="184" width="9.375" style="3" customWidth="1"/>
    <col min="185" max="190" width="9.375" style="3" hidden="1" customWidth="1"/>
    <col min="191" max="191" width="9.375" style="3" customWidth="1"/>
    <col min="192" max="193" width="9.375" style="3" hidden="1" customWidth="1"/>
    <col min="194" max="194" width="9.375" style="3" customWidth="1"/>
    <col min="195" max="199" width="9.375" style="3" hidden="1" customWidth="1"/>
    <col min="200" max="254" width="9.375" style="3" customWidth="1"/>
    <col min="255" max="256" width="14.5" style="3" bestFit="1" customWidth="1"/>
    <col min="257" max="257" width="6.625" style="3" bestFit="1" customWidth="1"/>
    <col min="258" max="258" width="12.125" style="3" bestFit="1" customWidth="1"/>
    <col min="259" max="267" width="9.375" style="3" customWidth="1"/>
    <col min="268" max="268" width="9.375" style="3" hidden="1" customWidth="1"/>
    <col min="269" max="285" width="9.375" style="3" customWidth="1"/>
    <col min="286" max="286" width="9.375" style="3" hidden="1" customWidth="1"/>
    <col min="287" max="287" width="9.375" style="3" customWidth="1"/>
    <col min="288" max="289" width="9.375" style="3" hidden="1" customWidth="1"/>
    <col min="290" max="307" width="9.375" style="3" customWidth="1"/>
    <col min="308" max="16384" width="9" style="3"/>
  </cols>
  <sheetData>
    <row r="1" spans="1:306" s="6" customFormat="1" ht="30" customHeight="1" thickBot="1">
      <c r="A1" s="220" t="s">
        <v>257</v>
      </c>
      <c r="B1" s="221"/>
      <c r="C1" s="221"/>
      <c r="D1" s="221"/>
      <c r="E1" s="222" t="s">
        <v>343</v>
      </c>
      <c r="F1" s="221"/>
      <c r="G1" s="221"/>
      <c r="H1" s="221"/>
      <c r="I1" s="223"/>
      <c r="J1" s="224" t="s">
        <v>201</v>
      </c>
      <c r="K1" s="225"/>
      <c r="L1" s="226"/>
      <c r="M1" s="224" t="s">
        <v>199</v>
      </c>
      <c r="N1" s="578"/>
      <c r="O1" s="228"/>
      <c r="P1" s="227"/>
      <c r="Q1" s="578"/>
      <c r="R1" s="227"/>
      <c r="S1" s="227"/>
      <c r="T1" s="227"/>
      <c r="U1" s="227"/>
      <c r="V1" s="579"/>
      <c r="W1" s="227"/>
      <c r="X1" s="227"/>
      <c r="Y1" s="228"/>
      <c r="Z1" s="227"/>
      <c r="AA1" s="578"/>
      <c r="AB1" s="227"/>
      <c r="AC1" s="578"/>
      <c r="AD1" s="227"/>
      <c r="AE1" s="227"/>
      <c r="AF1" s="226"/>
      <c r="AH1" s="224" t="s">
        <v>164</v>
      </c>
      <c r="AI1" s="28"/>
      <c r="AJ1" s="29"/>
      <c r="AM1" s="6">
        <v>9</v>
      </c>
      <c r="AP1" s="580">
        <v>10</v>
      </c>
      <c r="BD1" s="580">
        <v>11</v>
      </c>
      <c r="CT1" s="6">
        <v>12</v>
      </c>
      <c r="CU1" s="580">
        <v>13</v>
      </c>
      <c r="DE1" s="6">
        <v>14</v>
      </c>
      <c r="DW1" s="6">
        <v>15</v>
      </c>
      <c r="DY1" s="6">
        <v>16</v>
      </c>
      <c r="EA1" s="580">
        <v>17</v>
      </c>
      <c r="EM1" s="6">
        <v>18</v>
      </c>
      <c r="EN1" s="580">
        <v>19</v>
      </c>
      <c r="EP1" s="6">
        <v>20</v>
      </c>
      <c r="EQ1" s="6">
        <v>21</v>
      </c>
      <c r="FB1" s="6">
        <v>22</v>
      </c>
      <c r="FJ1" s="6">
        <v>23</v>
      </c>
      <c r="JG1" s="580">
        <v>24</v>
      </c>
      <c r="KH1" s="6">
        <v>25</v>
      </c>
    </row>
    <row r="2" spans="1:306" s="1" customFormat="1" ht="39" customHeight="1">
      <c r="A2" s="209" t="s">
        <v>41</v>
      </c>
      <c r="B2" s="210"/>
      <c r="C2" s="334" t="s">
        <v>258</v>
      </c>
      <c r="D2" s="335"/>
      <c r="E2" s="592" t="s">
        <v>42</v>
      </c>
      <c r="F2" s="593"/>
      <c r="G2" s="211" t="s">
        <v>156</v>
      </c>
      <c r="H2" s="212"/>
      <c r="I2" s="229"/>
      <c r="J2" s="291" t="s">
        <v>19</v>
      </c>
      <c r="K2" s="292" t="s">
        <v>202</v>
      </c>
      <c r="L2" s="293" t="s">
        <v>203</v>
      </c>
      <c r="M2" s="584" t="s">
        <v>634</v>
      </c>
      <c r="N2" s="581" t="s">
        <v>153</v>
      </c>
      <c r="O2" s="218" t="s">
        <v>154</v>
      </c>
      <c r="P2" s="219" t="s">
        <v>204</v>
      </c>
      <c r="Q2" s="586" t="s">
        <v>635</v>
      </c>
      <c r="R2" s="218" t="s">
        <v>153</v>
      </c>
      <c r="S2" s="218" t="s">
        <v>154</v>
      </c>
      <c r="T2" s="219" t="s">
        <v>204</v>
      </c>
      <c r="U2" s="584" t="s">
        <v>636</v>
      </c>
      <c r="V2" s="581" t="s">
        <v>153</v>
      </c>
      <c r="W2" s="581" t="s">
        <v>154</v>
      </c>
      <c r="X2" s="582" t="s">
        <v>204</v>
      </c>
      <c r="Y2" s="584" t="s">
        <v>637</v>
      </c>
      <c r="Z2" s="218" t="s">
        <v>153</v>
      </c>
      <c r="AA2" s="581" t="s">
        <v>154</v>
      </c>
      <c r="AB2" s="582" t="s">
        <v>204</v>
      </c>
      <c r="AC2" s="586" t="s">
        <v>638</v>
      </c>
      <c r="AD2" s="218" t="s">
        <v>153</v>
      </c>
      <c r="AE2" s="218" t="s">
        <v>154</v>
      </c>
      <c r="AF2" s="219" t="s">
        <v>204</v>
      </c>
      <c r="AG2" s="2"/>
      <c r="AH2" s="30" t="s">
        <v>634</v>
      </c>
      <c r="AI2" s="31" t="s">
        <v>635</v>
      </c>
      <c r="AJ2" s="32" t="s">
        <v>638</v>
      </c>
      <c r="AK2" s="2"/>
      <c r="AL2" s="2"/>
      <c r="AM2" s="583"/>
      <c r="AN2" s="2"/>
      <c r="AO2" s="2"/>
      <c r="AP2" s="583"/>
      <c r="AQ2" s="2"/>
      <c r="AR2" s="2"/>
      <c r="AS2" s="2"/>
      <c r="AT2" s="2"/>
      <c r="AU2" s="2"/>
      <c r="AV2" s="2"/>
      <c r="AW2" s="2"/>
      <c r="AX2" s="2"/>
      <c r="AY2" s="2"/>
      <c r="AZ2" s="2"/>
      <c r="BA2" s="2"/>
      <c r="BB2" s="2"/>
      <c r="BC2" s="2"/>
      <c r="BD2" s="583"/>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583"/>
      <c r="CU2" s="583"/>
      <c r="CV2" s="2"/>
      <c r="CW2" s="2"/>
      <c r="CX2" s="2"/>
      <c r="CY2" s="2"/>
      <c r="CZ2" s="2"/>
      <c r="DA2" s="2"/>
      <c r="DB2" s="2"/>
      <c r="DC2" s="2"/>
      <c r="DD2" s="2"/>
      <c r="DE2" s="583"/>
      <c r="DF2" s="2"/>
      <c r="DG2" s="2"/>
      <c r="DH2" s="2"/>
      <c r="DI2" s="2"/>
      <c r="DJ2" s="2"/>
      <c r="DK2" s="2"/>
      <c r="DL2" s="2"/>
      <c r="DM2" s="2"/>
      <c r="DN2" s="2"/>
      <c r="DO2" s="2"/>
      <c r="DP2" s="2"/>
      <c r="DQ2" s="2"/>
      <c r="DR2" s="2"/>
      <c r="DS2" s="2"/>
      <c r="DT2" s="2"/>
      <c r="DU2" s="2"/>
      <c r="DV2" s="2"/>
      <c r="DW2" s="583"/>
      <c r="DX2" s="2"/>
      <c r="DY2" s="583"/>
      <c r="DZ2" s="2"/>
      <c r="EA2" s="583"/>
      <c r="EB2" s="2"/>
      <c r="EC2" s="2"/>
      <c r="ED2" s="2"/>
      <c r="EE2" s="2"/>
      <c r="EF2" s="2"/>
      <c r="EG2" s="2"/>
      <c r="EH2" s="2"/>
      <c r="EI2" s="2"/>
      <c r="EJ2" s="2"/>
      <c r="EK2" s="2"/>
      <c r="EL2" s="2"/>
      <c r="EM2" s="583"/>
      <c r="EN2" s="583"/>
      <c r="EO2" s="2"/>
      <c r="EP2" s="583"/>
      <c r="EQ2" s="583"/>
      <c r="ER2" s="2"/>
      <c r="ES2" s="2"/>
      <c r="ET2" s="2"/>
      <c r="EU2" s="2"/>
      <c r="EV2" s="2"/>
      <c r="EW2" s="2"/>
      <c r="EX2" s="2"/>
      <c r="EY2" s="2"/>
      <c r="EZ2" s="2"/>
      <c r="FA2" s="2"/>
      <c r="FB2" s="583"/>
      <c r="FC2" s="2"/>
      <c r="FJ2" s="583"/>
      <c r="JG2" s="583"/>
      <c r="KH2" s="583"/>
    </row>
    <row r="3" spans="1:306" s="1" customFormat="1" ht="28.5" customHeight="1" thickBot="1">
      <c r="A3" s="213" t="s">
        <v>0</v>
      </c>
      <c r="B3" s="214"/>
      <c r="C3" s="336" t="s">
        <v>259</v>
      </c>
      <c r="D3" s="337"/>
      <c r="E3" s="594" t="s">
        <v>191</v>
      </c>
      <c r="F3" s="595"/>
      <c r="G3" s="215" t="s">
        <v>723</v>
      </c>
      <c r="H3" s="216"/>
      <c r="I3" s="230"/>
      <c r="J3" s="294">
        <v>50</v>
      </c>
      <c r="K3" s="338">
        <v>49</v>
      </c>
      <c r="L3" s="295">
        <f>K3/J3</f>
        <v>0.98</v>
      </c>
      <c r="M3" s="585"/>
      <c r="N3" s="231">
        <v>10</v>
      </c>
      <c r="O3" s="231">
        <v>10</v>
      </c>
      <c r="P3" s="8">
        <v>1</v>
      </c>
      <c r="Q3" s="587"/>
      <c r="R3" s="231">
        <v>10</v>
      </c>
      <c r="S3" s="231">
        <v>10</v>
      </c>
      <c r="T3" s="8">
        <v>1</v>
      </c>
      <c r="U3" s="585"/>
      <c r="V3" s="231">
        <v>10</v>
      </c>
      <c r="W3" s="231">
        <v>10</v>
      </c>
      <c r="X3" s="8">
        <v>1</v>
      </c>
      <c r="Y3" s="585"/>
      <c r="Z3" s="231">
        <v>10</v>
      </c>
      <c r="AA3" s="231">
        <v>10</v>
      </c>
      <c r="AB3" s="8">
        <v>1</v>
      </c>
      <c r="AC3" s="587"/>
      <c r="AD3" s="231">
        <v>10</v>
      </c>
      <c r="AE3" s="231">
        <v>9</v>
      </c>
      <c r="AF3" s="7">
        <v>0.9</v>
      </c>
      <c r="AG3" s="232"/>
      <c r="AH3" s="33" t="s">
        <v>461</v>
      </c>
      <c r="AI3" s="34" t="s">
        <v>461</v>
      </c>
      <c r="AJ3" s="35" t="s">
        <v>461</v>
      </c>
      <c r="AK3" s="232"/>
      <c r="AL3" s="232"/>
      <c r="AM3" s="232"/>
      <c r="AN3" s="232"/>
      <c r="AO3" s="232"/>
      <c r="AP3" s="232"/>
      <c r="AQ3" s="232"/>
      <c r="AR3" s="232"/>
      <c r="AS3" s="232"/>
      <c r="AT3" s="232"/>
      <c r="AU3" s="232"/>
      <c r="AV3" s="232"/>
      <c r="AW3" s="232"/>
      <c r="AX3" s="232"/>
      <c r="AY3" s="232"/>
      <c r="AZ3" s="232"/>
      <c r="BA3" s="232"/>
      <c r="BB3" s="232"/>
      <c r="BC3" s="232"/>
      <c r="BD3" s="232"/>
      <c r="BE3" s="232"/>
      <c r="BF3" s="232"/>
      <c r="BG3" s="232"/>
      <c r="BH3" s="232"/>
      <c r="BI3" s="232"/>
      <c r="BJ3" s="232"/>
      <c r="BK3" s="232"/>
      <c r="BL3" s="232"/>
      <c r="BM3" s="232"/>
      <c r="BN3" s="232"/>
      <c r="BO3" s="232"/>
      <c r="BP3" s="232"/>
      <c r="BQ3" s="232"/>
      <c r="BR3" s="232"/>
      <c r="BS3" s="232"/>
      <c r="BT3" s="232"/>
      <c r="BU3" s="232"/>
      <c r="BV3" s="232"/>
      <c r="BW3" s="232"/>
      <c r="BX3" s="232"/>
      <c r="BY3" s="232"/>
      <c r="BZ3" s="232"/>
      <c r="CA3" s="232"/>
      <c r="CB3" s="232"/>
      <c r="CC3" s="232"/>
      <c r="CD3" s="232"/>
      <c r="CE3" s="232"/>
      <c r="CF3" s="232"/>
      <c r="CG3" s="232"/>
      <c r="CH3" s="232"/>
      <c r="CI3" s="232"/>
      <c r="CJ3" s="232"/>
      <c r="CK3" s="232"/>
      <c r="CL3" s="232"/>
      <c r="CM3" s="232"/>
      <c r="CN3" s="232"/>
      <c r="CO3" s="232"/>
      <c r="CP3" s="232"/>
      <c r="CQ3" s="232"/>
      <c r="CR3" s="232"/>
      <c r="CS3" s="232"/>
      <c r="CT3" s="232"/>
      <c r="CU3" s="232"/>
      <c r="CV3" s="232"/>
      <c r="CW3" s="232"/>
      <c r="CX3" s="232"/>
      <c r="CY3" s="232"/>
      <c r="CZ3" s="232"/>
      <c r="DA3" s="232"/>
      <c r="DB3" s="232"/>
      <c r="DC3" s="232"/>
      <c r="DD3" s="232"/>
      <c r="DE3" s="232"/>
      <c r="DF3" s="232"/>
      <c r="DG3" s="232"/>
      <c r="DH3" s="232"/>
      <c r="DI3" s="232"/>
      <c r="DJ3" s="232"/>
      <c r="DK3" s="232"/>
      <c r="DL3" s="232"/>
      <c r="DM3" s="232"/>
      <c r="DN3" s="232"/>
      <c r="DO3" s="232"/>
      <c r="DP3" s="232"/>
      <c r="DQ3" s="232"/>
      <c r="DR3" s="232"/>
      <c r="DS3" s="232"/>
      <c r="DT3" s="232"/>
      <c r="DU3" s="232"/>
      <c r="DV3" s="232"/>
      <c r="DW3" s="232"/>
      <c r="DX3" s="232"/>
      <c r="DY3" s="232"/>
      <c r="DZ3" s="232"/>
      <c r="EA3" s="232"/>
      <c r="EB3" s="232"/>
      <c r="EC3" s="232"/>
      <c r="ED3" s="232"/>
      <c r="EE3" s="232"/>
      <c r="EF3" s="232"/>
      <c r="EG3" s="232"/>
      <c r="EH3" s="232"/>
      <c r="EI3" s="232"/>
      <c r="EJ3" s="232"/>
      <c r="EK3" s="232"/>
      <c r="EL3" s="232"/>
      <c r="EM3" s="232"/>
      <c r="EN3" s="232"/>
      <c r="EO3" s="232"/>
      <c r="EP3" s="232"/>
      <c r="EQ3" s="232"/>
      <c r="ER3" s="232"/>
      <c r="ES3" s="232"/>
      <c r="ET3" s="232"/>
      <c r="EU3" s="232"/>
      <c r="EV3" s="232"/>
      <c r="EW3" s="232"/>
      <c r="EX3" s="232"/>
      <c r="EY3" s="232"/>
      <c r="EZ3" s="232"/>
      <c r="FA3" s="232"/>
      <c r="FB3" s="232"/>
      <c r="FC3" s="232"/>
    </row>
    <row r="4" spans="1:306" s="11" customFormat="1" ht="14.25" thickBot="1">
      <c r="A4" s="39">
        <f>COLUMN()</f>
        <v>1</v>
      </c>
      <c r="B4" s="39">
        <f>COLUMN()</f>
        <v>2</v>
      </c>
      <c r="C4" s="39">
        <f>COLUMN()</f>
        <v>3</v>
      </c>
      <c r="D4" s="39">
        <f>COLUMN()</f>
        <v>4</v>
      </c>
      <c r="E4" s="39">
        <f>COLUMN()</f>
        <v>5</v>
      </c>
      <c r="F4" s="39">
        <f>COLUMN()</f>
        <v>6</v>
      </c>
      <c r="G4" s="39">
        <f>COLUMN()</f>
        <v>7</v>
      </c>
      <c r="H4" s="39">
        <f>COLUMN()</f>
        <v>8</v>
      </c>
      <c r="I4" s="39">
        <f>COLUMN()</f>
        <v>9</v>
      </c>
      <c r="J4" s="39">
        <f>COLUMN()</f>
        <v>10</v>
      </c>
      <c r="K4" s="39">
        <f>COLUMN()</f>
        <v>11</v>
      </c>
      <c r="L4" s="39">
        <f>COLUMN()</f>
        <v>12</v>
      </c>
      <c r="M4" s="39">
        <f>COLUMN()</f>
        <v>13</v>
      </c>
      <c r="N4" s="39">
        <f>COLUMN()</f>
        <v>14</v>
      </c>
      <c r="O4" s="39">
        <f>COLUMN()</f>
        <v>15</v>
      </c>
      <c r="P4" s="39">
        <f>COLUMN()</f>
        <v>16</v>
      </c>
      <c r="Q4" s="39">
        <f>COLUMN()</f>
        <v>17</v>
      </c>
      <c r="R4" s="39">
        <f>COLUMN()</f>
        <v>18</v>
      </c>
      <c r="S4" s="39">
        <f>COLUMN()</f>
        <v>19</v>
      </c>
      <c r="T4" s="39">
        <f>COLUMN()</f>
        <v>20</v>
      </c>
      <c r="U4" s="39">
        <f>COLUMN()</f>
        <v>21</v>
      </c>
      <c r="V4" s="39">
        <f>COLUMN()</f>
        <v>22</v>
      </c>
      <c r="W4" s="39">
        <f>COLUMN()</f>
        <v>23</v>
      </c>
      <c r="X4" s="39">
        <f>COLUMN()</f>
        <v>24</v>
      </c>
      <c r="Y4" s="39">
        <f>COLUMN()</f>
        <v>25</v>
      </c>
      <c r="Z4" s="39">
        <f>COLUMN()</f>
        <v>26</v>
      </c>
      <c r="AA4" s="39">
        <f>COLUMN()</f>
        <v>27</v>
      </c>
      <c r="AB4" s="39">
        <f>COLUMN()</f>
        <v>28</v>
      </c>
      <c r="AC4" s="39">
        <f>COLUMN()</f>
        <v>29</v>
      </c>
      <c r="AD4" s="39">
        <f>COLUMN()</f>
        <v>30</v>
      </c>
      <c r="AE4" s="39">
        <f>COLUMN()</f>
        <v>31</v>
      </c>
      <c r="AF4" s="39">
        <f>COLUMN()</f>
        <v>32</v>
      </c>
      <c r="AG4" s="39">
        <f>COLUMN()</f>
        <v>33</v>
      </c>
      <c r="AH4" s="39">
        <f>COLUMN()</f>
        <v>34</v>
      </c>
      <c r="AI4" s="39">
        <f>COLUMN()</f>
        <v>35</v>
      </c>
      <c r="AJ4" s="39">
        <f>COLUMN()</f>
        <v>36</v>
      </c>
      <c r="AK4" s="39">
        <f>COLUMN()</f>
        <v>37</v>
      </c>
      <c r="AL4" s="39">
        <f>COLUMN()</f>
        <v>38</v>
      </c>
      <c r="AM4" s="39">
        <f>COLUMN()</f>
        <v>39</v>
      </c>
      <c r="AN4" s="39">
        <f>COLUMN()</f>
        <v>40</v>
      </c>
      <c r="AO4" s="39">
        <f>COLUMN()</f>
        <v>41</v>
      </c>
      <c r="AP4" s="39">
        <f>COLUMN()</f>
        <v>42</v>
      </c>
      <c r="AQ4" s="39">
        <f>COLUMN()</f>
        <v>43</v>
      </c>
      <c r="AR4" s="39">
        <f>COLUMN()</f>
        <v>44</v>
      </c>
      <c r="AS4" s="39">
        <f>COLUMN()</f>
        <v>45</v>
      </c>
      <c r="AT4" s="39">
        <f>COLUMN()</f>
        <v>46</v>
      </c>
      <c r="AU4" s="39">
        <f>COLUMN()</f>
        <v>47</v>
      </c>
      <c r="AV4" s="39">
        <f>COLUMN()</f>
        <v>48</v>
      </c>
      <c r="AW4" s="39">
        <f>COLUMN()</f>
        <v>49</v>
      </c>
      <c r="AX4" s="39">
        <f>COLUMN()</f>
        <v>50</v>
      </c>
      <c r="AY4" s="39">
        <f>COLUMN()</f>
        <v>51</v>
      </c>
      <c r="AZ4" s="39">
        <f>COLUMN()</f>
        <v>52</v>
      </c>
      <c r="BA4" s="39">
        <f>COLUMN()</f>
        <v>53</v>
      </c>
      <c r="BB4" s="39">
        <f>COLUMN()</f>
        <v>54</v>
      </c>
      <c r="BC4" s="39">
        <f>COLUMN()</f>
        <v>55</v>
      </c>
      <c r="BD4" s="39">
        <f>COLUMN()</f>
        <v>56</v>
      </c>
      <c r="BE4" s="39">
        <f>COLUMN()</f>
        <v>57</v>
      </c>
      <c r="BF4" s="39">
        <f>COLUMN()</f>
        <v>58</v>
      </c>
      <c r="BG4" s="39">
        <f>COLUMN()</f>
        <v>59</v>
      </c>
      <c r="BH4" s="39">
        <f>COLUMN()</f>
        <v>60</v>
      </c>
      <c r="BI4" s="39">
        <f>COLUMN()</f>
        <v>61</v>
      </c>
      <c r="BJ4" s="39">
        <f>COLUMN()</f>
        <v>62</v>
      </c>
      <c r="BK4" s="39">
        <f>COLUMN()</f>
        <v>63</v>
      </c>
      <c r="BL4" s="39">
        <f>COLUMN()</f>
        <v>64</v>
      </c>
      <c r="BM4" s="39">
        <f>COLUMN()</f>
        <v>65</v>
      </c>
      <c r="BN4" s="39">
        <f>COLUMN()</f>
        <v>66</v>
      </c>
      <c r="BO4" s="39">
        <f>COLUMN()</f>
        <v>67</v>
      </c>
      <c r="BP4" s="39">
        <f>COLUMN()</f>
        <v>68</v>
      </c>
      <c r="BQ4" s="39">
        <f>COLUMN()</f>
        <v>69</v>
      </c>
      <c r="BR4" s="39">
        <f>COLUMN()</f>
        <v>70</v>
      </c>
      <c r="BS4" s="39">
        <f>COLUMN()</f>
        <v>71</v>
      </c>
      <c r="BT4" s="39">
        <f>COLUMN()</f>
        <v>72</v>
      </c>
      <c r="BU4" s="39">
        <f>COLUMN()</f>
        <v>73</v>
      </c>
      <c r="BV4" s="39">
        <f>COLUMN()</f>
        <v>74</v>
      </c>
      <c r="BW4" s="39">
        <f>COLUMN()</f>
        <v>75</v>
      </c>
      <c r="BX4" s="39">
        <f>COLUMN()</f>
        <v>76</v>
      </c>
      <c r="BY4" s="39">
        <f>COLUMN()</f>
        <v>77</v>
      </c>
      <c r="BZ4" s="39">
        <f>COLUMN()</f>
        <v>78</v>
      </c>
      <c r="CA4" s="39">
        <f>COLUMN()</f>
        <v>79</v>
      </c>
      <c r="CB4" s="39">
        <f>COLUMN()</f>
        <v>80</v>
      </c>
      <c r="CC4" s="39">
        <f>COLUMN()</f>
        <v>81</v>
      </c>
      <c r="CD4" s="39">
        <f>COLUMN()</f>
        <v>82</v>
      </c>
      <c r="CE4" s="39">
        <f>COLUMN()</f>
        <v>83</v>
      </c>
      <c r="CF4" s="39">
        <f>COLUMN()</f>
        <v>84</v>
      </c>
      <c r="CG4" s="39">
        <f>COLUMN()</f>
        <v>85</v>
      </c>
      <c r="CH4" s="39">
        <f>COLUMN()</f>
        <v>86</v>
      </c>
      <c r="CI4" s="39">
        <f>COLUMN()</f>
        <v>87</v>
      </c>
      <c r="CJ4" s="39">
        <f>COLUMN()</f>
        <v>88</v>
      </c>
      <c r="CK4" s="39">
        <f>COLUMN()</f>
        <v>89</v>
      </c>
      <c r="CL4" s="39">
        <f>COLUMN()</f>
        <v>90</v>
      </c>
      <c r="CM4" s="39">
        <f>COLUMN()</f>
        <v>91</v>
      </c>
      <c r="CN4" s="39">
        <f>COLUMN()</f>
        <v>92</v>
      </c>
      <c r="CO4" s="39">
        <f>COLUMN()</f>
        <v>93</v>
      </c>
      <c r="CP4" s="39">
        <f>COLUMN()</f>
        <v>94</v>
      </c>
      <c r="CQ4" s="39">
        <f>COLUMN()</f>
        <v>95</v>
      </c>
      <c r="CR4" s="39">
        <f>COLUMN()</f>
        <v>96</v>
      </c>
      <c r="CS4" s="39">
        <f>COLUMN()</f>
        <v>97</v>
      </c>
      <c r="CT4" s="39">
        <f>COLUMN()</f>
        <v>98</v>
      </c>
      <c r="CU4" s="39">
        <f>COLUMN()</f>
        <v>99</v>
      </c>
      <c r="CV4" s="39">
        <f>COLUMN()</f>
        <v>100</v>
      </c>
      <c r="CW4" s="39">
        <f>COLUMN()</f>
        <v>101</v>
      </c>
      <c r="CX4" s="39">
        <f>COLUMN()</f>
        <v>102</v>
      </c>
      <c r="CY4" s="39">
        <f>COLUMN()</f>
        <v>103</v>
      </c>
      <c r="CZ4" s="39">
        <f>COLUMN()</f>
        <v>104</v>
      </c>
      <c r="DA4" s="39">
        <f>COLUMN()</f>
        <v>105</v>
      </c>
      <c r="DB4" s="39">
        <f>COLUMN()</f>
        <v>106</v>
      </c>
      <c r="DC4" s="39">
        <f>COLUMN()</f>
        <v>107</v>
      </c>
      <c r="DD4" s="39">
        <f>COLUMN()</f>
        <v>108</v>
      </c>
      <c r="DE4" s="39">
        <f>COLUMN()</f>
        <v>109</v>
      </c>
      <c r="DF4" s="39">
        <f>COLUMN()</f>
        <v>110</v>
      </c>
      <c r="DG4" s="39">
        <f>COLUMN()</f>
        <v>111</v>
      </c>
      <c r="DH4" s="39">
        <f>COLUMN()</f>
        <v>112</v>
      </c>
      <c r="DI4" s="39">
        <f>COLUMN()</f>
        <v>113</v>
      </c>
      <c r="DJ4" s="39">
        <f>COLUMN()</f>
        <v>114</v>
      </c>
      <c r="DK4" s="39">
        <f>COLUMN()</f>
        <v>115</v>
      </c>
      <c r="DL4" s="39">
        <f>COLUMN()</f>
        <v>116</v>
      </c>
      <c r="DM4" s="39">
        <f>COLUMN()</f>
        <v>117</v>
      </c>
      <c r="DN4" s="39">
        <f>COLUMN()</f>
        <v>118</v>
      </c>
      <c r="DO4" s="39">
        <f>COLUMN()</f>
        <v>119</v>
      </c>
      <c r="DP4" s="39">
        <f>COLUMN()</f>
        <v>120</v>
      </c>
      <c r="DQ4" s="39">
        <f>COLUMN()</f>
        <v>121</v>
      </c>
      <c r="DR4" s="39">
        <f>COLUMN()</f>
        <v>122</v>
      </c>
      <c r="DS4" s="39">
        <f>COLUMN()</f>
        <v>123</v>
      </c>
      <c r="DT4" s="39">
        <f>COLUMN()</f>
        <v>124</v>
      </c>
      <c r="DU4" s="39">
        <f>COLUMN()</f>
        <v>125</v>
      </c>
      <c r="DV4" s="39">
        <f>COLUMN()</f>
        <v>126</v>
      </c>
      <c r="DW4" s="39">
        <f>COLUMN()</f>
        <v>127</v>
      </c>
      <c r="DX4" s="39">
        <f>COLUMN()</f>
        <v>128</v>
      </c>
      <c r="DY4" s="39">
        <f>COLUMN()</f>
        <v>129</v>
      </c>
      <c r="DZ4" s="39">
        <f>COLUMN()</f>
        <v>130</v>
      </c>
      <c r="EA4" s="39">
        <f>COLUMN()</f>
        <v>131</v>
      </c>
      <c r="EB4" s="39">
        <f>COLUMN()</f>
        <v>132</v>
      </c>
      <c r="EC4" s="39">
        <f>COLUMN()</f>
        <v>133</v>
      </c>
      <c r="ED4" s="39">
        <f>COLUMN()</f>
        <v>134</v>
      </c>
      <c r="EE4" s="39">
        <f>COLUMN()</f>
        <v>135</v>
      </c>
      <c r="EF4" s="39">
        <f>COLUMN()</f>
        <v>136</v>
      </c>
      <c r="EG4" s="39">
        <f>COLUMN()</f>
        <v>137</v>
      </c>
      <c r="EH4" s="39">
        <f>COLUMN()</f>
        <v>138</v>
      </c>
      <c r="EI4" s="39">
        <f>COLUMN()</f>
        <v>139</v>
      </c>
      <c r="EJ4" s="39">
        <f>COLUMN()</f>
        <v>140</v>
      </c>
      <c r="EK4" s="39">
        <f>COLUMN()</f>
        <v>141</v>
      </c>
      <c r="EL4" s="39">
        <f>COLUMN()</f>
        <v>142</v>
      </c>
      <c r="EM4" s="39">
        <f>COLUMN()</f>
        <v>143</v>
      </c>
      <c r="EN4" s="39">
        <f>COLUMN()</f>
        <v>144</v>
      </c>
      <c r="EO4" s="39">
        <f>COLUMN()</f>
        <v>145</v>
      </c>
      <c r="EP4" s="39">
        <f>COLUMN()</f>
        <v>146</v>
      </c>
      <c r="EQ4" s="39">
        <f>COLUMN()</f>
        <v>147</v>
      </c>
      <c r="ER4" s="39">
        <f>COLUMN()</f>
        <v>148</v>
      </c>
      <c r="ES4" s="39">
        <f>COLUMN()</f>
        <v>149</v>
      </c>
      <c r="ET4" s="39">
        <f>COLUMN()</f>
        <v>150</v>
      </c>
      <c r="EU4" s="39">
        <f>COLUMN()</f>
        <v>151</v>
      </c>
      <c r="EV4" s="39">
        <f>COLUMN()</f>
        <v>152</v>
      </c>
      <c r="EW4" s="39">
        <f>COLUMN()</f>
        <v>153</v>
      </c>
      <c r="EX4" s="39">
        <f>COLUMN()</f>
        <v>154</v>
      </c>
      <c r="EY4" s="39">
        <f>COLUMN()</f>
        <v>155</v>
      </c>
      <c r="EZ4" s="39">
        <f>COLUMN()</f>
        <v>156</v>
      </c>
      <c r="FA4" s="39">
        <f>COLUMN()</f>
        <v>157</v>
      </c>
      <c r="FB4" s="39">
        <f>COLUMN()</f>
        <v>158</v>
      </c>
      <c r="FC4" s="39">
        <f>COLUMN()</f>
        <v>159</v>
      </c>
      <c r="FD4" s="39">
        <f>COLUMN()</f>
        <v>160</v>
      </c>
      <c r="FE4" s="39">
        <f>COLUMN()</f>
        <v>161</v>
      </c>
      <c r="FF4" s="39">
        <f>COLUMN()</f>
        <v>162</v>
      </c>
      <c r="FG4" s="39">
        <f>COLUMN()</f>
        <v>163</v>
      </c>
      <c r="FH4" s="39">
        <f>COLUMN()</f>
        <v>164</v>
      </c>
      <c r="FI4" s="39">
        <f>COLUMN()</f>
        <v>165</v>
      </c>
      <c r="FJ4" s="39">
        <f>COLUMN()</f>
        <v>166</v>
      </c>
      <c r="FK4" s="39">
        <f>COLUMN()</f>
        <v>167</v>
      </c>
      <c r="FL4" s="39">
        <f>COLUMN()</f>
        <v>168</v>
      </c>
      <c r="FM4" s="39">
        <f>COLUMN()</f>
        <v>169</v>
      </c>
      <c r="FN4" s="39">
        <f>COLUMN()</f>
        <v>170</v>
      </c>
      <c r="FO4" s="39">
        <f>COLUMN()</f>
        <v>171</v>
      </c>
      <c r="FP4" s="39">
        <f>COLUMN()</f>
        <v>172</v>
      </c>
      <c r="FQ4" s="39">
        <f>COLUMN()</f>
        <v>173</v>
      </c>
      <c r="FR4" s="39">
        <f>COLUMN()</f>
        <v>174</v>
      </c>
      <c r="FS4" s="39">
        <f>COLUMN()</f>
        <v>175</v>
      </c>
      <c r="FT4" s="39">
        <f>COLUMN()</f>
        <v>176</v>
      </c>
      <c r="FU4" s="39">
        <f>COLUMN()</f>
        <v>177</v>
      </c>
      <c r="FV4" s="39">
        <f>COLUMN()</f>
        <v>178</v>
      </c>
      <c r="FW4" s="39">
        <f>COLUMN()</f>
        <v>179</v>
      </c>
      <c r="FX4" s="39">
        <f>COLUMN()</f>
        <v>180</v>
      </c>
      <c r="FY4" s="39">
        <f>COLUMN()</f>
        <v>181</v>
      </c>
      <c r="FZ4" s="39">
        <f>COLUMN()</f>
        <v>182</v>
      </c>
      <c r="GA4" s="39">
        <f>COLUMN()</f>
        <v>183</v>
      </c>
      <c r="GB4" s="39">
        <f>COLUMN()</f>
        <v>184</v>
      </c>
      <c r="GC4" s="39">
        <f>COLUMN()</f>
        <v>185</v>
      </c>
      <c r="GD4" s="39">
        <f>COLUMN()</f>
        <v>186</v>
      </c>
      <c r="GE4" s="39">
        <f>COLUMN()</f>
        <v>187</v>
      </c>
      <c r="GF4" s="39">
        <f>COLUMN()</f>
        <v>188</v>
      </c>
      <c r="GG4" s="39">
        <f>COLUMN()</f>
        <v>189</v>
      </c>
      <c r="GH4" s="39">
        <f>COLUMN()</f>
        <v>190</v>
      </c>
      <c r="GI4" s="39">
        <f>COLUMN()</f>
        <v>191</v>
      </c>
      <c r="GJ4" s="39">
        <f>COLUMN()</f>
        <v>192</v>
      </c>
      <c r="GK4" s="39">
        <f>COLUMN()</f>
        <v>193</v>
      </c>
      <c r="GL4" s="39">
        <f>COLUMN()</f>
        <v>194</v>
      </c>
      <c r="GM4" s="39">
        <f>COLUMN()</f>
        <v>195</v>
      </c>
      <c r="GN4" s="39">
        <f>COLUMN()</f>
        <v>196</v>
      </c>
      <c r="GO4" s="39">
        <f>COLUMN()</f>
        <v>197</v>
      </c>
      <c r="GP4" s="39">
        <f>COLUMN()</f>
        <v>198</v>
      </c>
      <c r="GQ4" s="39">
        <f>COLUMN()</f>
        <v>199</v>
      </c>
      <c r="GR4" s="39">
        <f>COLUMN()</f>
        <v>200</v>
      </c>
      <c r="GS4" s="39">
        <f>COLUMN()</f>
        <v>201</v>
      </c>
      <c r="GT4" s="39">
        <f>COLUMN()</f>
        <v>202</v>
      </c>
      <c r="GU4" s="39">
        <f>COLUMN()</f>
        <v>203</v>
      </c>
      <c r="GV4" s="39">
        <f>COLUMN()</f>
        <v>204</v>
      </c>
      <c r="GW4" s="39">
        <f>COLUMN()</f>
        <v>205</v>
      </c>
      <c r="GX4" s="39">
        <f>COLUMN()</f>
        <v>206</v>
      </c>
      <c r="GY4" s="39">
        <f>COLUMN()</f>
        <v>207</v>
      </c>
      <c r="GZ4" s="39">
        <f>COLUMN()</f>
        <v>208</v>
      </c>
      <c r="HA4" s="39">
        <f>COLUMN()</f>
        <v>209</v>
      </c>
      <c r="HB4" s="39">
        <f>COLUMN()</f>
        <v>210</v>
      </c>
      <c r="HC4" s="39">
        <f>COLUMN()</f>
        <v>211</v>
      </c>
      <c r="HD4" s="39">
        <f>COLUMN()</f>
        <v>212</v>
      </c>
      <c r="HE4" s="39">
        <f>COLUMN()</f>
        <v>213</v>
      </c>
      <c r="HF4" s="39">
        <f>COLUMN()</f>
        <v>214</v>
      </c>
      <c r="HG4" s="39">
        <f>COLUMN()</f>
        <v>215</v>
      </c>
      <c r="HH4" s="39">
        <f>COLUMN()</f>
        <v>216</v>
      </c>
      <c r="HI4" s="39">
        <f>COLUMN()</f>
        <v>217</v>
      </c>
      <c r="HJ4" s="39">
        <f>COLUMN()</f>
        <v>218</v>
      </c>
      <c r="HK4" s="39">
        <f>COLUMN()</f>
        <v>219</v>
      </c>
      <c r="HL4" s="39">
        <f>COLUMN()</f>
        <v>220</v>
      </c>
      <c r="HM4" s="39">
        <f>COLUMN()</f>
        <v>221</v>
      </c>
      <c r="HN4" s="39">
        <f>COLUMN()</f>
        <v>222</v>
      </c>
      <c r="HO4" s="39">
        <f>COLUMN()</f>
        <v>223</v>
      </c>
      <c r="HP4" s="39">
        <f>COLUMN()</f>
        <v>224</v>
      </c>
      <c r="HQ4" s="39">
        <f>COLUMN()</f>
        <v>225</v>
      </c>
      <c r="HR4" s="39">
        <f>COLUMN()</f>
        <v>226</v>
      </c>
      <c r="HS4" s="39">
        <f>COLUMN()</f>
        <v>227</v>
      </c>
      <c r="HT4" s="39">
        <f>COLUMN()</f>
        <v>228</v>
      </c>
      <c r="HU4" s="39">
        <f>COLUMN()</f>
        <v>229</v>
      </c>
      <c r="HV4" s="39">
        <f>COLUMN()</f>
        <v>230</v>
      </c>
      <c r="HW4" s="39">
        <f>COLUMN()</f>
        <v>231</v>
      </c>
      <c r="HX4" s="39">
        <f>COLUMN()</f>
        <v>232</v>
      </c>
      <c r="HY4" s="39">
        <f>COLUMN()</f>
        <v>233</v>
      </c>
      <c r="HZ4" s="39">
        <f>COLUMN()</f>
        <v>234</v>
      </c>
      <c r="IA4" s="39">
        <f>COLUMN()</f>
        <v>235</v>
      </c>
      <c r="IB4" s="39">
        <f>COLUMN()</f>
        <v>236</v>
      </c>
      <c r="IC4" s="39">
        <f>COLUMN()</f>
        <v>237</v>
      </c>
      <c r="ID4" s="39">
        <f>COLUMN()</f>
        <v>238</v>
      </c>
      <c r="IE4" s="39">
        <f>COLUMN()</f>
        <v>239</v>
      </c>
      <c r="IF4" s="39">
        <f>COLUMN()</f>
        <v>240</v>
      </c>
      <c r="IG4" s="39">
        <f>COLUMN()</f>
        <v>241</v>
      </c>
      <c r="IH4" s="39">
        <f>COLUMN()</f>
        <v>242</v>
      </c>
      <c r="II4" s="39">
        <f>COLUMN()</f>
        <v>243</v>
      </c>
      <c r="IJ4" s="39">
        <f>COLUMN()</f>
        <v>244</v>
      </c>
      <c r="IK4" s="39">
        <f>COLUMN()</f>
        <v>245</v>
      </c>
      <c r="IL4" s="39">
        <f>COLUMN()</f>
        <v>246</v>
      </c>
      <c r="IM4" s="39">
        <f>COLUMN()</f>
        <v>247</v>
      </c>
      <c r="IN4" s="39">
        <f>COLUMN()</f>
        <v>248</v>
      </c>
      <c r="IO4" s="39">
        <f>COLUMN()</f>
        <v>249</v>
      </c>
      <c r="IP4" s="39">
        <f>COLUMN()</f>
        <v>250</v>
      </c>
      <c r="IQ4" s="39">
        <f>COLUMN()</f>
        <v>251</v>
      </c>
      <c r="IR4" s="39">
        <f>COLUMN()</f>
        <v>252</v>
      </c>
      <c r="IS4" s="39">
        <f>COLUMN()</f>
        <v>253</v>
      </c>
      <c r="IT4" s="39">
        <f>COLUMN()</f>
        <v>254</v>
      </c>
      <c r="IU4" s="39">
        <f>COLUMN()</f>
        <v>255</v>
      </c>
      <c r="IV4" s="39">
        <f>COLUMN()</f>
        <v>256</v>
      </c>
      <c r="IW4" s="39">
        <f>COLUMN()</f>
        <v>257</v>
      </c>
      <c r="IX4" s="39">
        <f>COLUMN()</f>
        <v>258</v>
      </c>
      <c r="IY4" s="39">
        <f>COLUMN()</f>
        <v>259</v>
      </c>
      <c r="IZ4" s="39">
        <f>COLUMN()</f>
        <v>260</v>
      </c>
      <c r="JA4" s="39">
        <f>COLUMN()</f>
        <v>261</v>
      </c>
      <c r="JB4" s="39">
        <f>COLUMN()</f>
        <v>262</v>
      </c>
      <c r="JC4" s="39">
        <f>COLUMN()</f>
        <v>263</v>
      </c>
      <c r="JD4" s="39">
        <f>COLUMN()</f>
        <v>264</v>
      </c>
      <c r="JE4" s="39">
        <f>COLUMN()</f>
        <v>265</v>
      </c>
      <c r="JF4" s="39">
        <f>COLUMN()</f>
        <v>266</v>
      </c>
      <c r="JG4" s="39">
        <f>COLUMN()</f>
        <v>267</v>
      </c>
      <c r="JH4" s="39">
        <f>COLUMN()</f>
        <v>268</v>
      </c>
      <c r="JI4" s="39">
        <f>COLUMN()</f>
        <v>269</v>
      </c>
      <c r="JJ4" s="39">
        <f>COLUMN()</f>
        <v>270</v>
      </c>
      <c r="JK4" s="39">
        <f>COLUMN()</f>
        <v>271</v>
      </c>
      <c r="JL4" s="39">
        <f>COLUMN()</f>
        <v>272</v>
      </c>
      <c r="JM4" s="39">
        <f>COLUMN()</f>
        <v>273</v>
      </c>
      <c r="JN4" s="39">
        <f>COLUMN()</f>
        <v>274</v>
      </c>
      <c r="JO4" s="39">
        <f>COLUMN()</f>
        <v>275</v>
      </c>
      <c r="JP4" s="39">
        <f>COLUMN()</f>
        <v>276</v>
      </c>
      <c r="JQ4" s="39">
        <f>COLUMN()</f>
        <v>277</v>
      </c>
      <c r="JR4" s="39">
        <f>COLUMN()</f>
        <v>278</v>
      </c>
      <c r="JS4" s="39">
        <f>COLUMN()</f>
        <v>279</v>
      </c>
      <c r="JT4" s="39">
        <f>COLUMN()</f>
        <v>280</v>
      </c>
      <c r="JU4" s="39">
        <f>COLUMN()</f>
        <v>281</v>
      </c>
      <c r="JV4" s="39">
        <f>COLUMN()</f>
        <v>282</v>
      </c>
      <c r="JW4" s="39">
        <f>COLUMN()</f>
        <v>283</v>
      </c>
      <c r="JX4" s="39">
        <f>COLUMN()</f>
        <v>284</v>
      </c>
      <c r="JY4" s="39">
        <f>COLUMN()</f>
        <v>285</v>
      </c>
      <c r="JZ4" s="39">
        <f>COLUMN()</f>
        <v>286</v>
      </c>
      <c r="KA4" s="39">
        <f>COLUMN()</f>
        <v>287</v>
      </c>
      <c r="KB4" s="39">
        <f>COLUMN()</f>
        <v>288</v>
      </c>
      <c r="KC4" s="39">
        <f>COLUMN()</f>
        <v>289</v>
      </c>
      <c r="KD4" s="39">
        <f>COLUMN()</f>
        <v>290</v>
      </c>
      <c r="KE4" s="39">
        <f>COLUMN()</f>
        <v>291</v>
      </c>
      <c r="KF4" s="39">
        <f>COLUMN()</f>
        <v>292</v>
      </c>
      <c r="KG4" s="39">
        <f>COLUMN()</f>
        <v>293</v>
      </c>
      <c r="KH4" s="39">
        <f>COLUMN()</f>
        <v>294</v>
      </c>
      <c r="KI4" s="39">
        <f>COLUMN()</f>
        <v>295</v>
      </c>
      <c r="KJ4" s="39">
        <f>COLUMN()</f>
        <v>296</v>
      </c>
      <c r="KK4" s="39">
        <f>COLUMN()</f>
        <v>297</v>
      </c>
      <c r="KL4" s="39">
        <f>COLUMN()</f>
        <v>298</v>
      </c>
      <c r="KM4" s="39">
        <f>COLUMN()</f>
        <v>299</v>
      </c>
      <c r="KN4" s="39">
        <f>COLUMN()</f>
        <v>300</v>
      </c>
      <c r="KO4" s="39">
        <f>COLUMN()</f>
        <v>301</v>
      </c>
      <c r="KP4" s="39">
        <f>COLUMN()</f>
        <v>302</v>
      </c>
      <c r="KQ4" s="39">
        <f>COLUMN()</f>
        <v>303</v>
      </c>
      <c r="KR4" s="39">
        <f>COLUMN()</f>
        <v>304</v>
      </c>
      <c r="KS4" s="39">
        <f>COLUMN()</f>
        <v>305</v>
      </c>
      <c r="KT4" s="39">
        <f>COLUMN()</f>
        <v>306</v>
      </c>
    </row>
    <row r="5" spans="1:306" s="11" customFormat="1" ht="13.5" customHeight="1">
      <c r="A5" s="233"/>
      <c r="B5" s="233"/>
      <c r="C5" s="232"/>
      <c r="D5" s="234" t="s">
        <v>1</v>
      </c>
      <c r="E5" s="235" t="s">
        <v>13</v>
      </c>
      <c r="F5" s="235" t="s">
        <v>14</v>
      </c>
      <c r="G5" s="235" t="s">
        <v>15</v>
      </c>
      <c r="H5" s="235" t="s">
        <v>16</v>
      </c>
      <c r="I5" s="235"/>
      <c r="J5" s="236" t="s">
        <v>17</v>
      </c>
      <c r="K5" s="235"/>
      <c r="L5" s="237"/>
      <c r="M5" s="40" t="s">
        <v>173</v>
      </c>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588" t="s">
        <v>18</v>
      </c>
      <c r="AZ5" s="590" t="s">
        <v>43</v>
      </c>
      <c r="BA5" s="42" t="s">
        <v>174</v>
      </c>
      <c r="BB5" s="43"/>
      <c r="BC5" s="43"/>
      <c r="BD5" s="43"/>
      <c r="BE5" s="43"/>
      <c r="BF5" s="43"/>
      <c r="BG5" s="43"/>
      <c r="BH5" s="43"/>
      <c r="BI5" s="43"/>
      <c r="BJ5" s="43"/>
      <c r="BK5" s="43"/>
      <c r="BL5" s="43"/>
      <c r="BM5" s="43"/>
      <c r="BN5" s="43"/>
      <c r="BO5" s="43"/>
      <c r="BP5" s="43"/>
      <c r="BQ5" s="43"/>
      <c r="BR5" s="43"/>
      <c r="BS5" s="43"/>
      <c r="BT5" s="43"/>
      <c r="BU5" s="43"/>
      <c r="BV5" s="43"/>
      <c r="BW5" s="43"/>
      <c r="BX5" s="43"/>
      <c r="BY5" s="43"/>
      <c r="BZ5" s="43"/>
      <c r="CA5" s="43"/>
      <c r="CB5" s="43"/>
      <c r="CC5" s="43"/>
      <c r="CD5" s="43"/>
      <c r="CE5" s="43"/>
      <c r="CF5" s="43"/>
      <c r="CG5" s="43"/>
      <c r="CH5" s="43"/>
      <c r="CI5" s="43"/>
      <c r="CJ5" s="43"/>
      <c r="CK5" s="43"/>
      <c r="CL5" s="43"/>
      <c r="CM5" s="43"/>
      <c r="CN5" s="43"/>
      <c r="CO5" s="43"/>
      <c r="CP5" s="43"/>
      <c r="CQ5" s="43"/>
      <c r="CR5" s="43"/>
      <c r="CS5" s="43"/>
      <c r="CT5" s="43"/>
      <c r="CU5" s="43"/>
      <c r="CV5" s="43"/>
      <c r="CW5" s="43"/>
      <c r="CX5" s="43"/>
      <c r="CY5" s="43"/>
      <c r="CZ5" s="43"/>
      <c r="DA5" s="43"/>
      <c r="DB5" s="43"/>
      <c r="DC5" s="43"/>
      <c r="DD5" s="44"/>
      <c r="DE5" s="45" t="s">
        <v>175</v>
      </c>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46"/>
      <c r="EH5" s="46"/>
      <c r="EI5" s="46"/>
      <c r="EJ5" s="46"/>
      <c r="EK5" s="46"/>
      <c r="EL5" s="46"/>
      <c r="EM5" s="46"/>
      <c r="EN5" s="46"/>
      <c r="EO5" s="46"/>
      <c r="EP5" s="46"/>
      <c r="EQ5" s="46"/>
      <c r="ER5" s="46"/>
      <c r="ES5" s="46"/>
      <c r="ET5" s="46"/>
      <c r="EU5" s="46"/>
      <c r="EV5" s="46"/>
      <c r="EW5" s="46"/>
      <c r="EX5" s="46"/>
      <c r="EY5" s="46"/>
      <c r="EZ5" s="46"/>
      <c r="FA5" s="46"/>
      <c r="FB5" s="46"/>
      <c r="FC5" s="46"/>
      <c r="FD5" s="46"/>
      <c r="FE5" s="46"/>
      <c r="FF5" s="46"/>
      <c r="FG5" s="46"/>
      <c r="FH5" s="46"/>
      <c r="FI5" s="46"/>
      <c r="FJ5" s="46"/>
      <c r="FK5" s="46"/>
      <c r="FL5" s="46"/>
      <c r="FM5" s="46"/>
      <c r="FN5" s="46"/>
      <c r="FO5" s="46"/>
      <c r="FP5" s="46"/>
      <c r="FQ5" s="46"/>
      <c r="FR5" s="46"/>
      <c r="FS5" s="46"/>
      <c r="FT5" s="47"/>
      <c r="FU5" s="596" t="s">
        <v>134</v>
      </c>
      <c r="FV5" s="48" t="s">
        <v>176</v>
      </c>
      <c r="FW5" s="49"/>
      <c r="FX5" s="49"/>
      <c r="FY5" s="49"/>
      <c r="FZ5" s="49"/>
      <c r="GA5" s="49"/>
      <c r="GB5" s="49"/>
      <c r="GC5" s="49"/>
      <c r="GD5" s="49"/>
      <c r="GE5" s="49"/>
      <c r="GF5" s="49"/>
      <c r="GG5" s="49"/>
      <c r="GH5" s="50"/>
      <c r="GI5" s="51" t="s">
        <v>44</v>
      </c>
      <c r="GJ5" s="52"/>
      <c r="GK5" s="52"/>
      <c r="GL5" s="53"/>
      <c r="GM5" s="54"/>
      <c r="GN5" s="54"/>
      <c r="GO5" s="54"/>
      <c r="GP5" s="55"/>
      <c r="GQ5" s="56"/>
      <c r="GR5" s="598" t="s">
        <v>45</v>
      </c>
      <c r="GS5" s="57" t="s">
        <v>46</v>
      </c>
      <c r="GT5" s="58"/>
      <c r="GU5" s="58"/>
      <c r="GV5" s="58"/>
      <c r="GW5" s="58"/>
      <c r="GX5" s="58"/>
      <c r="GY5" s="58"/>
      <c r="GZ5" s="58"/>
      <c r="HA5" s="58"/>
      <c r="HB5" s="58"/>
      <c r="HC5" s="58"/>
      <c r="HD5" s="58"/>
      <c r="HE5" s="58"/>
      <c r="HF5" s="58"/>
      <c r="HG5" s="58"/>
      <c r="HH5" s="58"/>
      <c r="HI5" s="58"/>
      <c r="HJ5" s="58"/>
      <c r="HK5" s="58"/>
      <c r="HL5" s="58"/>
      <c r="HM5" s="58"/>
      <c r="HN5" s="58"/>
      <c r="HO5" s="58"/>
      <c r="HP5" s="59"/>
      <c r="HQ5" s="60" t="s">
        <v>47</v>
      </c>
      <c r="HR5" s="60"/>
      <c r="HS5" s="60"/>
      <c r="HT5" s="60"/>
      <c r="HU5" s="60"/>
      <c r="HV5" s="60"/>
      <c r="HW5" s="60"/>
      <c r="HX5" s="60"/>
      <c r="HY5" s="60"/>
      <c r="HZ5" s="60"/>
      <c r="IA5" s="60"/>
      <c r="IB5" s="60"/>
      <c r="IC5" s="60"/>
      <c r="ID5" s="60"/>
      <c r="IE5" s="60"/>
      <c r="IF5" s="60"/>
      <c r="IG5" s="60"/>
      <c r="IH5" s="60"/>
      <c r="II5" s="60"/>
      <c r="IJ5" s="60"/>
      <c r="IK5" s="60"/>
      <c r="IL5" s="60"/>
      <c r="IM5" s="60"/>
      <c r="IN5" s="61"/>
      <c r="IO5" s="598" t="s">
        <v>48</v>
      </c>
      <c r="IP5" s="399" t="s">
        <v>730</v>
      </c>
      <c r="IQ5" s="60"/>
      <c r="IR5" s="60"/>
      <c r="IS5" s="60"/>
      <c r="IT5" s="60"/>
      <c r="IU5" s="60"/>
      <c r="IV5" s="60"/>
      <c r="IW5" s="60"/>
      <c r="IX5" s="60"/>
      <c r="IY5" s="60"/>
      <c r="IZ5" s="60"/>
      <c r="JA5" s="60"/>
      <c r="JB5" s="60"/>
      <c r="JC5" s="60"/>
      <c r="JD5" s="60"/>
      <c r="JE5" s="60"/>
      <c r="JF5" s="60"/>
      <c r="JG5" s="62"/>
      <c r="JH5" s="408"/>
      <c r="JI5" s="415" t="s">
        <v>49</v>
      </c>
      <c r="JJ5" s="60"/>
      <c r="JK5" s="60"/>
      <c r="JL5" s="60"/>
      <c r="JM5" s="60"/>
      <c r="JN5" s="60"/>
      <c r="JO5" s="60"/>
      <c r="JP5" s="60"/>
      <c r="JQ5" s="60"/>
      <c r="JR5" s="60"/>
      <c r="JS5" s="60"/>
      <c r="JT5" s="60"/>
      <c r="JU5" s="60"/>
      <c r="JV5" s="60"/>
      <c r="JW5" s="60"/>
      <c r="JX5" s="60"/>
      <c r="JY5" s="60"/>
      <c r="JZ5" s="62"/>
      <c r="KA5" s="63" t="s">
        <v>24</v>
      </c>
      <c r="KB5" s="64"/>
      <c r="KC5" s="64"/>
      <c r="KD5" s="65"/>
      <c r="KE5" s="66" t="s">
        <v>2</v>
      </c>
      <c r="KF5" s="67" t="s">
        <v>155</v>
      </c>
      <c r="KG5" s="67" t="s">
        <v>133</v>
      </c>
      <c r="KH5" s="238" t="s">
        <v>169</v>
      </c>
      <c r="KI5" s="239"/>
      <c r="KJ5" s="239"/>
      <c r="KK5" s="239"/>
      <c r="KL5" s="298"/>
      <c r="KM5" s="238"/>
      <c r="KN5" s="239"/>
      <c r="KO5" s="239"/>
      <c r="KP5" s="298"/>
      <c r="KQ5" s="317" t="s">
        <v>212</v>
      </c>
      <c r="KR5" s="318"/>
      <c r="KS5" s="318"/>
      <c r="KT5" s="319"/>
    </row>
    <row r="6" spans="1:306" s="11" customFormat="1" ht="14.25" customHeight="1" thickBot="1">
      <c r="A6" s="240"/>
      <c r="B6" s="240"/>
      <c r="C6" s="240"/>
      <c r="D6" s="241"/>
      <c r="E6" s="242"/>
      <c r="F6" s="242"/>
      <c r="G6" s="242"/>
      <c r="H6" s="242"/>
      <c r="I6" s="242"/>
      <c r="J6" s="242"/>
      <c r="K6" s="243"/>
      <c r="L6" s="244"/>
      <c r="M6" s="68"/>
      <c r="N6" s="69"/>
      <c r="O6" s="69"/>
      <c r="P6" s="69"/>
      <c r="Q6" s="69"/>
      <c r="R6" s="69"/>
      <c r="S6" s="69"/>
      <c r="T6" s="69"/>
      <c r="U6" s="69"/>
      <c r="V6" s="69"/>
      <c r="W6" s="69"/>
      <c r="X6" s="69"/>
      <c r="Y6" s="69"/>
      <c r="Z6" s="69"/>
      <c r="AA6" s="69"/>
      <c r="AB6" s="69"/>
      <c r="AC6" s="69"/>
      <c r="AD6" s="69"/>
      <c r="AE6" s="69"/>
      <c r="AF6" s="69"/>
      <c r="AG6" s="69"/>
      <c r="AH6" s="69"/>
      <c r="AI6" s="69"/>
      <c r="AJ6" s="69"/>
      <c r="AK6" s="69"/>
      <c r="AL6" s="69"/>
      <c r="AM6" s="69"/>
      <c r="AN6" s="69"/>
      <c r="AO6" s="69"/>
      <c r="AP6" s="69"/>
      <c r="AQ6" s="69"/>
      <c r="AR6" s="69"/>
      <c r="AS6" s="69"/>
      <c r="AT6" s="69"/>
      <c r="AU6" s="69"/>
      <c r="AV6" s="69"/>
      <c r="AW6" s="69"/>
      <c r="AX6" s="69"/>
      <c r="AY6" s="589"/>
      <c r="AZ6" s="591"/>
      <c r="BA6" s="70"/>
      <c r="BB6" s="71"/>
      <c r="BC6" s="71"/>
      <c r="BD6" s="71"/>
      <c r="BE6" s="71"/>
      <c r="BF6" s="71"/>
      <c r="BG6" s="71"/>
      <c r="BH6" s="71"/>
      <c r="BI6" s="71"/>
      <c r="BJ6" s="71"/>
      <c r="BK6" s="71"/>
      <c r="BL6" s="71"/>
      <c r="BM6" s="71"/>
      <c r="BN6" s="71"/>
      <c r="BO6" s="71"/>
      <c r="BP6" s="71"/>
      <c r="BQ6" s="71"/>
      <c r="BR6" s="71"/>
      <c r="BS6" s="71"/>
      <c r="BT6" s="71"/>
      <c r="BU6" s="71"/>
      <c r="BV6" s="71"/>
      <c r="BW6" s="71"/>
      <c r="BX6" s="71"/>
      <c r="BY6" s="71"/>
      <c r="BZ6" s="71"/>
      <c r="CA6" s="71"/>
      <c r="CB6" s="71"/>
      <c r="CC6" s="71"/>
      <c r="CD6" s="71"/>
      <c r="CE6" s="71"/>
      <c r="CF6" s="71"/>
      <c r="CG6" s="71"/>
      <c r="CH6" s="71"/>
      <c r="CI6" s="71"/>
      <c r="CJ6" s="71"/>
      <c r="CK6" s="71"/>
      <c r="CL6" s="71"/>
      <c r="CM6" s="71"/>
      <c r="CN6" s="71"/>
      <c r="CO6" s="71"/>
      <c r="CP6" s="71"/>
      <c r="CQ6" s="71"/>
      <c r="CR6" s="71"/>
      <c r="CS6" s="71"/>
      <c r="CT6" s="71"/>
      <c r="CU6" s="71"/>
      <c r="CV6" s="71"/>
      <c r="CW6" s="71"/>
      <c r="CX6" s="71"/>
      <c r="CY6" s="71"/>
      <c r="CZ6" s="71"/>
      <c r="DA6" s="71"/>
      <c r="DB6" s="71"/>
      <c r="DC6" s="71"/>
      <c r="DD6" s="72"/>
      <c r="DE6" s="73"/>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c r="FE6" s="74"/>
      <c r="FF6" s="74"/>
      <c r="FG6" s="74"/>
      <c r="FH6" s="74"/>
      <c r="FI6" s="74"/>
      <c r="FJ6" s="74"/>
      <c r="FK6" s="74"/>
      <c r="FL6" s="74"/>
      <c r="FM6" s="74"/>
      <c r="FN6" s="74"/>
      <c r="FO6" s="74"/>
      <c r="FP6" s="74"/>
      <c r="FQ6" s="74"/>
      <c r="FR6" s="74"/>
      <c r="FS6" s="74"/>
      <c r="FT6" s="75"/>
      <c r="FU6" s="597"/>
      <c r="FV6" s="76"/>
      <c r="FW6" s="77"/>
      <c r="FX6" s="77"/>
      <c r="FY6" s="77"/>
      <c r="FZ6" s="77"/>
      <c r="GA6" s="77"/>
      <c r="GB6" s="77"/>
      <c r="GC6" s="77"/>
      <c r="GD6" s="77"/>
      <c r="GE6" s="77"/>
      <c r="GF6" s="77"/>
      <c r="GG6" s="77"/>
      <c r="GH6" s="78"/>
      <c r="GI6" s="79"/>
      <c r="GJ6" s="80"/>
      <c r="GK6" s="80"/>
      <c r="GL6" s="81"/>
      <c r="GM6" s="82"/>
      <c r="GN6" s="82"/>
      <c r="GO6" s="82"/>
      <c r="GP6" s="83"/>
      <c r="GQ6" s="84"/>
      <c r="GR6" s="599"/>
      <c r="GS6" s="85"/>
      <c r="GT6" s="86"/>
      <c r="GU6" s="86"/>
      <c r="GV6" s="86"/>
      <c r="GW6" s="86"/>
      <c r="GX6" s="86"/>
      <c r="GY6" s="86"/>
      <c r="GZ6" s="86"/>
      <c r="HA6" s="86"/>
      <c r="HB6" s="86"/>
      <c r="HC6" s="86"/>
      <c r="HD6" s="86"/>
      <c r="HE6" s="86"/>
      <c r="HF6" s="86"/>
      <c r="HG6" s="86"/>
      <c r="HH6" s="86"/>
      <c r="HI6" s="86"/>
      <c r="HJ6" s="86"/>
      <c r="HK6" s="86"/>
      <c r="HL6" s="86"/>
      <c r="HM6" s="86"/>
      <c r="HN6" s="86"/>
      <c r="HO6" s="86"/>
      <c r="HP6" s="87"/>
      <c r="HQ6" s="88"/>
      <c r="HR6" s="88"/>
      <c r="HS6" s="88"/>
      <c r="HT6" s="88"/>
      <c r="HU6" s="88"/>
      <c r="HV6" s="88"/>
      <c r="HW6" s="88"/>
      <c r="HX6" s="88"/>
      <c r="HY6" s="88"/>
      <c r="HZ6" s="88"/>
      <c r="IA6" s="88"/>
      <c r="IB6" s="88"/>
      <c r="IC6" s="88"/>
      <c r="ID6" s="88"/>
      <c r="IE6" s="88"/>
      <c r="IF6" s="88"/>
      <c r="IG6" s="88"/>
      <c r="IH6" s="88"/>
      <c r="II6" s="88"/>
      <c r="IJ6" s="88"/>
      <c r="IK6" s="88"/>
      <c r="IL6" s="88"/>
      <c r="IM6" s="88"/>
      <c r="IN6" s="89"/>
      <c r="IO6" s="599"/>
      <c r="IP6" s="90"/>
      <c r="IQ6" s="88"/>
      <c r="IR6" s="88"/>
      <c r="IS6" s="88"/>
      <c r="IT6" s="88"/>
      <c r="IU6" s="88"/>
      <c r="IV6" s="88"/>
      <c r="IW6" s="88"/>
      <c r="IX6" s="88"/>
      <c r="IY6" s="88"/>
      <c r="IZ6" s="88"/>
      <c r="JA6" s="88"/>
      <c r="JB6" s="88"/>
      <c r="JC6" s="88"/>
      <c r="JD6" s="88"/>
      <c r="JE6" s="88"/>
      <c r="JF6" s="88"/>
      <c r="JG6" s="91"/>
      <c r="JH6" s="409"/>
      <c r="JI6" s="416"/>
      <c r="JJ6" s="88"/>
      <c r="JK6" s="88"/>
      <c r="JL6" s="88"/>
      <c r="JM6" s="88"/>
      <c r="JN6" s="88"/>
      <c r="JO6" s="88"/>
      <c r="JP6" s="88"/>
      <c r="JQ6" s="88"/>
      <c r="JR6" s="88"/>
      <c r="JS6" s="88"/>
      <c r="JT6" s="88"/>
      <c r="JU6" s="88"/>
      <c r="JV6" s="88"/>
      <c r="JW6" s="88"/>
      <c r="JX6" s="88"/>
      <c r="JY6" s="88"/>
      <c r="JZ6" s="91"/>
      <c r="KA6" s="92" t="s">
        <v>50</v>
      </c>
      <c r="KB6" s="93"/>
      <c r="KC6" s="93"/>
      <c r="KD6" s="94" t="s">
        <v>51</v>
      </c>
      <c r="KE6" s="95"/>
      <c r="KF6" s="96"/>
      <c r="KG6" s="96"/>
      <c r="KH6" s="245"/>
      <c r="KI6" s="246"/>
      <c r="KJ6" s="246"/>
      <c r="KK6" s="246"/>
      <c r="KL6" s="299"/>
      <c r="KM6" s="245"/>
      <c r="KN6" s="246"/>
      <c r="KO6" s="246"/>
      <c r="KP6" s="299"/>
      <c r="KQ6" s="320"/>
      <c r="KR6" s="321"/>
      <c r="KS6" s="321"/>
      <c r="KT6" s="322"/>
    </row>
    <row r="7" spans="1:306" s="255" customFormat="1" ht="14.25">
      <c r="A7" s="247" t="s">
        <v>3</v>
      </c>
      <c r="B7" s="248" t="s">
        <v>158</v>
      </c>
      <c r="C7" s="249" t="s">
        <v>4</v>
      </c>
      <c r="D7" s="36" t="s">
        <v>165</v>
      </c>
      <c r="E7" s="250"/>
      <c r="F7" s="250"/>
      <c r="G7" s="250"/>
      <c r="H7" s="250"/>
      <c r="I7" s="250"/>
      <c r="J7" s="250"/>
      <c r="K7" s="251"/>
      <c r="L7" s="252"/>
      <c r="M7" s="97" t="s">
        <v>52</v>
      </c>
      <c r="N7" s="98" t="s">
        <v>53</v>
      </c>
      <c r="O7" s="98" t="s">
        <v>54</v>
      </c>
      <c r="P7" s="99" t="s">
        <v>55</v>
      </c>
      <c r="Q7" s="99" t="s">
        <v>727</v>
      </c>
      <c r="R7" s="99" t="s">
        <v>56</v>
      </c>
      <c r="S7" s="100" t="s">
        <v>76</v>
      </c>
      <c r="T7" s="100" t="s">
        <v>268</v>
      </c>
      <c r="U7" s="100" t="s">
        <v>57</v>
      </c>
      <c r="V7" s="100" t="s">
        <v>58</v>
      </c>
      <c r="W7" s="100" t="s">
        <v>59</v>
      </c>
      <c r="X7" s="100" t="s">
        <v>60</v>
      </c>
      <c r="Y7" s="101" t="s">
        <v>61</v>
      </c>
      <c r="Z7" s="100" t="s">
        <v>269</v>
      </c>
      <c r="AA7" s="100" t="s">
        <v>62</v>
      </c>
      <c r="AB7" s="102" t="s">
        <v>728</v>
      </c>
      <c r="AC7" s="100" t="s">
        <v>729</v>
      </c>
      <c r="AD7" s="100" t="s">
        <v>270</v>
      </c>
      <c r="AE7" s="100" t="s">
        <v>63</v>
      </c>
      <c r="AF7" s="100" t="s">
        <v>70</v>
      </c>
      <c r="AG7" s="100" t="s">
        <v>64</v>
      </c>
      <c r="AH7" s="100" t="s">
        <v>71</v>
      </c>
      <c r="AI7" s="98" t="s">
        <v>177</v>
      </c>
      <c r="AJ7" s="98" t="s">
        <v>178</v>
      </c>
      <c r="AK7" s="98" t="s">
        <v>179</v>
      </c>
      <c r="AL7" s="98" t="s">
        <v>180</v>
      </c>
      <c r="AM7" s="100" t="s">
        <v>65</v>
      </c>
      <c r="AN7" s="100" t="s">
        <v>66</v>
      </c>
      <c r="AO7" s="98" t="s">
        <v>67</v>
      </c>
      <c r="AP7" s="98" t="s">
        <v>726</v>
      </c>
      <c r="AQ7" s="98" t="s">
        <v>72</v>
      </c>
      <c r="AR7" s="98" t="s">
        <v>211</v>
      </c>
      <c r="AS7" s="100"/>
      <c r="AT7" s="100"/>
      <c r="AU7" s="100"/>
      <c r="AV7" s="100"/>
      <c r="AW7" s="100"/>
      <c r="AX7" s="103"/>
      <c r="AY7" s="104" t="s">
        <v>18</v>
      </c>
      <c r="AZ7" s="105" t="s">
        <v>73</v>
      </c>
      <c r="BA7" s="106" t="s">
        <v>52</v>
      </c>
      <c r="BB7" s="100" t="s">
        <v>74</v>
      </c>
      <c r="BC7" s="100" t="s">
        <v>53</v>
      </c>
      <c r="BD7" s="100" t="s">
        <v>75</v>
      </c>
      <c r="BE7" s="98" t="s">
        <v>54</v>
      </c>
      <c r="BF7" s="99" t="s">
        <v>55</v>
      </c>
      <c r="BG7" s="99" t="s">
        <v>56</v>
      </c>
      <c r="BH7" s="99" t="s">
        <v>56</v>
      </c>
      <c r="BI7" s="100" t="s">
        <v>76</v>
      </c>
      <c r="BJ7" s="100" t="s">
        <v>268</v>
      </c>
      <c r="BK7" s="100" t="s">
        <v>57</v>
      </c>
      <c r="BL7" s="100" t="s">
        <v>58</v>
      </c>
      <c r="BM7" s="100" t="s">
        <v>59</v>
      </c>
      <c r="BN7" s="100" t="s">
        <v>60</v>
      </c>
      <c r="BO7" s="100" t="s">
        <v>8</v>
      </c>
      <c r="BP7" s="101" t="s">
        <v>61</v>
      </c>
      <c r="BQ7" s="100" t="s">
        <v>269</v>
      </c>
      <c r="BR7" s="100" t="s">
        <v>62</v>
      </c>
      <c r="BS7" s="102" t="s">
        <v>23</v>
      </c>
      <c r="BT7" s="100" t="s">
        <v>69</v>
      </c>
      <c r="BU7" s="100" t="s">
        <v>270</v>
      </c>
      <c r="BV7" s="100"/>
      <c r="BW7" s="100" t="s">
        <v>63</v>
      </c>
      <c r="BX7" s="100" t="s">
        <v>70</v>
      </c>
      <c r="BY7" s="100" t="s">
        <v>64</v>
      </c>
      <c r="BZ7" s="100" t="s">
        <v>71</v>
      </c>
      <c r="CA7" s="98" t="s">
        <v>177</v>
      </c>
      <c r="CB7" s="98" t="s">
        <v>178</v>
      </c>
      <c r="CC7" s="98" t="s">
        <v>179</v>
      </c>
      <c r="CD7" s="98" t="s">
        <v>180</v>
      </c>
      <c r="CE7" s="100" t="s">
        <v>65</v>
      </c>
      <c r="CF7" s="100" t="s">
        <v>66</v>
      </c>
      <c r="CG7" s="98" t="s">
        <v>67</v>
      </c>
      <c r="CH7" s="98" t="s">
        <v>68</v>
      </c>
      <c r="CI7" s="98" t="s">
        <v>72</v>
      </c>
      <c r="CJ7" s="98" t="s">
        <v>211</v>
      </c>
      <c r="CK7" s="98"/>
      <c r="CL7" s="98"/>
      <c r="CM7" s="98"/>
      <c r="CN7" s="98"/>
      <c r="CO7" s="98"/>
      <c r="CP7" s="98"/>
      <c r="CQ7" s="410"/>
      <c r="CR7" s="107" t="s">
        <v>77</v>
      </c>
      <c r="CS7" s="100" t="s">
        <v>271</v>
      </c>
      <c r="CT7" s="100" t="s">
        <v>78</v>
      </c>
      <c r="CU7" s="100" t="s">
        <v>79</v>
      </c>
      <c r="CV7" s="100"/>
      <c r="CW7" s="98"/>
      <c r="CX7" s="98" t="s">
        <v>132</v>
      </c>
      <c r="CY7" s="98"/>
      <c r="CZ7" s="98"/>
      <c r="DA7" s="98"/>
      <c r="DB7" s="98"/>
      <c r="DC7" s="98"/>
      <c r="DD7" s="103"/>
      <c r="DE7" s="400" t="s">
        <v>135</v>
      </c>
      <c r="DF7" s="401"/>
      <c r="DG7" s="401"/>
      <c r="DH7" s="401"/>
      <c r="DI7" s="401"/>
      <c r="DJ7" s="401"/>
      <c r="DK7" s="401"/>
      <c r="DL7" s="401"/>
      <c r="DM7" s="401"/>
      <c r="DN7" s="401"/>
      <c r="DO7" s="401"/>
      <c r="DP7" s="401"/>
      <c r="DQ7" s="401"/>
      <c r="DR7" s="402"/>
      <c r="DS7" s="403" t="s">
        <v>136</v>
      </c>
      <c r="DT7" s="402"/>
      <c r="DU7" s="404" t="s">
        <v>140</v>
      </c>
      <c r="DV7" s="405"/>
      <c r="DW7" s="405"/>
      <c r="DX7" s="405"/>
      <c r="DY7" s="405"/>
      <c r="DZ7" s="405"/>
      <c r="EA7" s="405"/>
      <c r="EB7" s="405"/>
      <c r="EC7" s="405"/>
      <c r="ED7" s="405"/>
      <c r="EE7" s="405"/>
      <c r="EF7" s="405"/>
      <c r="EG7" s="405"/>
      <c r="EH7" s="406"/>
      <c r="EI7" s="403" t="s">
        <v>139</v>
      </c>
      <c r="EJ7" s="401"/>
      <c r="EK7" s="401"/>
      <c r="EL7" s="406"/>
      <c r="EM7" s="403" t="s">
        <v>137</v>
      </c>
      <c r="EN7" s="401"/>
      <c r="EO7" s="402"/>
      <c r="EP7" s="403" t="s">
        <v>9</v>
      </c>
      <c r="EQ7" s="401"/>
      <c r="ER7" s="401"/>
      <c r="ES7" s="403" t="s">
        <v>141</v>
      </c>
      <c r="ET7" s="401"/>
      <c r="EU7" s="401"/>
      <c r="EV7" s="401"/>
      <c r="EW7" s="401"/>
      <c r="EX7" s="403" t="s">
        <v>138</v>
      </c>
      <c r="EY7" s="401"/>
      <c r="EZ7" s="401"/>
      <c r="FA7" s="401"/>
      <c r="FB7" s="401"/>
      <c r="FC7" s="401"/>
      <c r="FD7" s="401"/>
      <c r="FE7" s="401"/>
      <c r="FF7" s="401"/>
      <c r="FG7" s="108"/>
      <c r="FH7" s="98" t="s">
        <v>272</v>
      </c>
      <c r="FI7" s="98" t="s">
        <v>273</v>
      </c>
      <c r="FJ7" s="98" t="s">
        <v>274</v>
      </c>
      <c r="FK7" s="98" t="s">
        <v>142</v>
      </c>
      <c r="FL7" s="98" t="s">
        <v>80</v>
      </c>
      <c r="FM7" s="98"/>
      <c r="FN7" s="98"/>
      <c r="FO7" s="98"/>
      <c r="FP7" s="98"/>
      <c r="FQ7" s="98"/>
      <c r="FR7" s="98"/>
      <c r="FS7" s="98"/>
      <c r="FT7" s="100"/>
      <c r="FU7" s="109"/>
      <c r="FV7" s="110" t="s">
        <v>89</v>
      </c>
      <c r="FW7" s="99" t="s">
        <v>90</v>
      </c>
      <c r="FX7" s="99" t="s">
        <v>91</v>
      </c>
      <c r="FY7" s="99" t="s">
        <v>92</v>
      </c>
      <c r="FZ7" s="99" t="s">
        <v>58</v>
      </c>
      <c r="GA7" s="100" t="s">
        <v>59</v>
      </c>
      <c r="GB7" s="100" t="s">
        <v>60</v>
      </c>
      <c r="GC7" s="99"/>
      <c r="GD7" s="99"/>
      <c r="GE7" s="99"/>
      <c r="GF7" s="99"/>
      <c r="GG7" s="99"/>
      <c r="GH7" s="99"/>
      <c r="GI7" s="111" t="s">
        <v>181</v>
      </c>
      <c r="GJ7" s="100"/>
      <c r="GK7" s="100"/>
      <c r="GL7" s="100" t="s">
        <v>93</v>
      </c>
      <c r="GM7" s="100"/>
      <c r="GN7" s="100"/>
      <c r="GO7" s="100"/>
      <c r="GP7" s="100"/>
      <c r="GQ7" s="99"/>
      <c r="GR7" s="113"/>
      <c r="GS7" s="114">
        <v>0</v>
      </c>
      <c r="GT7" s="114" t="s">
        <v>94</v>
      </c>
      <c r="GU7" s="114" t="s">
        <v>95</v>
      </c>
      <c r="GV7" s="114" t="s">
        <v>96</v>
      </c>
      <c r="GW7" s="114" t="s">
        <v>97</v>
      </c>
      <c r="GX7" s="114" t="s">
        <v>98</v>
      </c>
      <c r="GY7" s="114" t="s">
        <v>99</v>
      </c>
      <c r="GZ7" s="114" t="s">
        <v>100</v>
      </c>
      <c r="HA7" s="114" t="s">
        <v>101</v>
      </c>
      <c r="HB7" s="114" t="s">
        <v>102</v>
      </c>
      <c r="HC7" s="114" t="s">
        <v>103</v>
      </c>
      <c r="HD7" s="114" t="s">
        <v>104</v>
      </c>
      <c r="HE7" s="114" t="s">
        <v>27</v>
      </c>
      <c r="HF7" s="114" t="s">
        <v>28</v>
      </c>
      <c r="HG7" s="114" t="s">
        <v>29</v>
      </c>
      <c r="HH7" s="114" t="s">
        <v>30</v>
      </c>
      <c r="HI7" s="114" t="s">
        <v>31</v>
      </c>
      <c r="HJ7" s="114" t="s">
        <v>32</v>
      </c>
      <c r="HK7" s="114" t="s">
        <v>33</v>
      </c>
      <c r="HL7" s="114" t="s">
        <v>34</v>
      </c>
      <c r="HM7" s="114" t="s">
        <v>35</v>
      </c>
      <c r="HN7" s="114" t="s">
        <v>36</v>
      </c>
      <c r="HO7" s="114" t="s">
        <v>37</v>
      </c>
      <c r="HP7" s="114" t="s">
        <v>38</v>
      </c>
      <c r="HQ7" s="114">
        <v>0</v>
      </c>
      <c r="HR7" s="114" t="s">
        <v>94</v>
      </c>
      <c r="HS7" s="114" t="s">
        <v>95</v>
      </c>
      <c r="HT7" s="114" t="s">
        <v>96</v>
      </c>
      <c r="HU7" s="114" t="s">
        <v>97</v>
      </c>
      <c r="HV7" s="114" t="s">
        <v>98</v>
      </c>
      <c r="HW7" s="114" t="s">
        <v>99</v>
      </c>
      <c r="HX7" s="114" t="s">
        <v>100</v>
      </c>
      <c r="HY7" s="114" t="s">
        <v>101</v>
      </c>
      <c r="HZ7" s="114" t="s">
        <v>102</v>
      </c>
      <c r="IA7" s="114" t="s">
        <v>103</v>
      </c>
      <c r="IB7" s="114" t="s">
        <v>104</v>
      </c>
      <c r="IC7" s="114" t="s">
        <v>27</v>
      </c>
      <c r="ID7" s="114" t="s">
        <v>28</v>
      </c>
      <c r="IE7" s="114" t="s">
        <v>29</v>
      </c>
      <c r="IF7" s="114" t="s">
        <v>30</v>
      </c>
      <c r="IG7" s="114" t="s">
        <v>31</v>
      </c>
      <c r="IH7" s="114" t="s">
        <v>32</v>
      </c>
      <c r="II7" s="114" t="s">
        <v>33</v>
      </c>
      <c r="IJ7" s="114" t="s">
        <v>34</v>
      </c>
      <c r="IK7" s="114" t="s">
        <v>35</v>
      </c>
      <c r="IL7" s="114" t="s">
        <v>36</v>
      </c>
      <c r="IM7" s="114" t="s">
        <v>37</v>
      </c>
      <c r="IN7" s="114" t="s">
        <v>38</v>
      </c>
      <c r="IO7" s="113"/>
      <c r="IP7" s="114">
        <v>0</v>
      </c>
      <c r="IQ7" s="114" t="s">
        <v>94</v>
      </c>
      <c r="IR7" s="114" t="s">
        <v>105</v>
      </c>
      <c r="IS7" s="114" t="s">
        <v>106</v>
      </c>
      <c r="IT7" s="114" t="s">
        <v>107</v>
      </c>
      <c r="IU7" s="114" t="s">
        <v>96</v>
      </c>
      <c r="IV7" s="114" t="s">
        <v>97</v>
      </c>
      <c r="IW7" s="114" t="s">
        <v>98</v>
      </c>
      <c r="IX7" s="114" t="s">
        <v>100</v>
      </c>
      <c r="IY7" s="114" t="s">
        <v>102</v>
      </c>
      <c r="IZ7" s="114" t="s">
        <v>104</v>
      </c>
      <c r="JA7" s="114" t="s">
        <v>108</v>
      </c>
      <c r="JB7" s="114" t="s">
        <v>109</v>
      </c>
      <c r="JC7" s="114" t="s">
        <v>110</v>
      </c>
      <c r="JD7" s="114" t="s">
        <v>111</v>
      </c>
      <c r="JE7" s="114" t="s">
        <v>112</v>
      </c>
      <c r="JF7" s="114" t="s">
        <v>113</v>
      </c>
      <c r="JG7" s="255" t="s">
        <v>275</v>
      </c>
      <c r="JH7" s="115"/>
      <c r="JI7" s="113">
        <v>0</v>
      </c>
      <c r="JJ7" s="114" t="s">
        <v>94</v>
      </c>
      <c r="JK7" s="114" t="s">
        <v>105</v>
      </c>
      <c r="JL7" s="114" t="s">
        <v>106</v>
      </c>
      <c r="JM7" s="114" t="s">
        <v>107</v>
      </c>
      <c r="JN7" s="114" t="s">
        <v>96</v>
      </c>
      <c r="JO7" s="114" t="s">
        <v>97</v>
      </c>
      <c r="JP7" s="114" t="s">
        <v>98</v>
      </c>
      <c r="JQ7" s="114" t="s">
        <v>100</v>
      </c>
      <c r="JR7" s="114" t="s">
        <v>102</v>
      </c>
      <c r="JS7" s="114" t="s">
        <v>104</v>
      </c>
      <c r="JT7" s="114" t="s">
        <v>108</v>
      </c>
      <c r="JU7" s="114" t="s">
        <v>109</v>
      </c>
      <c r="JV7" s="114" t="s">
        <v>110</v>
      </c>
      <c r="JW7" s="114" t="s">
        <v>111</v>
      </c>
      <c r="JX7" s="114" t="s">
        <v>112</v>
      </c>
      <c r="JY7" s="114" t="s">
        <v>113</v>
      </c>
      <c r="JZ7" s="114"/>
      <c r="KA7" s="116" t="s">
        <v>190</v>
      </c>
      <c r="KB7" s="117"/>
      <c r="KC7" s="117"/>
      <c r="KD7" s="118" t="s">
        <v>190</v>
      </c>
      <c r="KE7" s="119"/>
      <c r="KF7" s="120"/>
      <c r="KG7" s="121"/>
      <c r="KH7" s="253" t="s">
        <v>193</v>
      </c>
      <c r="KI7" s="254" t="s">
        <v>192</v>
      </c>
      <c r="KJ7" s="301" t="s">
        <v>192</v>
      </c>
      <c r="KK7" s="302" t="s">
        <v>207</v>
      </c>
      <c r="KL7" s="303" t="s">
        <v>276</v>
      </c>
      <c r="KM7" s="254" t="s">
        <v>192</v>
      </c>
      <c r="KN7" s="301" t="s">
        <v>192</v>
      </c>
      <c r="KO7" s="302" t="s">
        <v>208</v>
      </c>
      <c r="KP7" s="303" t="s">
        <v>277</v>
      </c>
      <c r="KQ7" s="600" t="s">
        <v>213</v>
      </c>
      <c r="KR7" s="601"/>
      <c r="KS7" s="602" t="s">
        <v>214</v>
      </c>
      <c r="KT7" s="603"/>
    </row>
    <row r="8" spans="1:306" s="255" customFormat="1" ht="14.25">
      <c r="A8" s="256"/>
      <c r="B8" s="248"/>
      <c r="C8" s="257"/>
      <c r="D8" s="37" t="s">
        <v>723</v>
      </c>
      <c r="E8" s="258"/>
      <c r="F8" s="258"/>
      <c r="G8" s="258"/>
      <c r="H8" s="258"/>
      <c r="I8" s="258"/>
      <c r="J8" s="258"/>
      <c r="K8" s="251"/>
      <c r="L8" s="252"/>
      <c r="M8" s="97"/>
      <c r="N8" s="99" t="s">
        <v>10</v>
      </c>
      <c r="O8" s="99" t="s">
        <v>115</v>
      </c>
      <c r="P8" s="99" t="s">
        <v>116</v>
      </c>
      <c r="Q8" s="99" t="s">
        <v>117</v>
      </c>
      <c r="R8" s="99" t="s">
        <v>117</v>
      </c>
      <c r="S8" s="101" t="s">
        <v>118</v>
      </c>
      <c r="T8" s="122" t="s">
        <v>278</v>
      </c>
      <c r="U8" s="122" t="s">
        <v>279</v>
      </c>
      <c r="V8" s="122" t="s">
        <v>279</v>
      </c>
      <c r="W8" s="101" t="s">
        <v>117</v>
      </c>
      <c r="X8" s="101" t="s">
        <v>117</v>
      </c>
      <c r="Y8" s="101" t="s">
        <v>81</v>
      </c>
      <c r="Z8" s="101" t="s">
        <v>118</v>
      </c>
      <c r="AA8" s="101" t="s">
        <v>117</v>
      </c>
      <c r="AB8" s="99" t="s">
        <v>280</v>
      </c>
      <c r="AC8" s="101" t="s">
        <v>81</v>
      </c>
      <c r="AD8" s="101" t="s">
        <v>118</v>
      </c>
      <c r="AE8" s="122" t="s">
        <v>81</v>
      </c>
      <c r="AF8" s="101" t="s">
        <v>116</v>
      </c>
      <c r="AG8" s="122" t="s">
        <v>83</v>
      </c>
      <c r="AH8" s="122" t="s">
        <v>84</v>
      </c>
      <c r="AI8" s="122" t="s">
        <v>81</v>
      </c>
      <c r="AJ8" s="101" t="s">
        <v>116</v>
      </c>
      <c r="AK8" s="122" t="s">
        <v>83</v>
      </c>
      <c r="AL8" s="122" t="s">
        <v>84</v>
      </c>
      <c r="AM8" s="99" t="s">
        <v>119</v>
      </c>
      <c r="AN8" s="122" t="s">
        <v>81</v>
      </c>
      <c r="AO8" s="127" t="s">
        <v>82</v>
      </c>
      <c r="AP8" s="127" t="s">
        <v>83</v>
      </c>
      <c r="AQ8" s="127" t="s">
        <v>84</v>
      </c>
      <c r="AR8" s="101" t="s">
        <v>118</v>
      </c>
      <c r="AS8" s="101"/>
      <c r="AT8" s="99"/>
      <c r="AU8" s="101"/>
      <c r="AV8" s="101"/>
      <c r="AW8" s="101"/>
      <c r="AX8" s="123"/>
      <c r="AY8" s="124"/>
      <c r="AZ8" s="125"/>
      <c r="BA8" s="106"/>
      <c r="BB8" s="101" t="s">
        <v>120</v>
      </c>
      <c r="BC8" s="101" t="s">
        <v>10</v>
      </c>
      <c r="BD8" s="101" t="s">
        <v>120</v>
      </c>
      <c r="BE8" s="99" t="s">
        <v>115</v>
      </c>
      <c r="BF8" s="99" t="s">
        <v>116</v>
      </c>
      <c r="BG8" s="99" t="s">
        <v>117</v>
      </c>
      <c r="BH8" s="99" t="s">
        <v>117</v>
      </c>
      <c r="BI8" s="101" t="s">
        <v>118</v>
      </c>
      <c r="BJ8" s="122" t="s">
        <v>278</v>
      </c>
      <c r="BK8" s="122" t="s">
        <v>279</v>
      </c>
      <c r="BL8" s="122" t="s">
        <v>279</v>
      </c>
      <c r="BM8" s="101" t="s">
        <v>117</v>
      </c>
      <c r="BN8" s="101" t="s">
        <v>117</v>
      </c>
      <c r="BO8" s="101" t="s">
        <v>117</v>
      </c>
      <c r="BP8" s="101" t="s">
        <v>81</v>
      </c>
      <c r="BQ8" s="101" t="s">
        <v>118</v>
      </c>
      <c r="BR8" s="101" t="s">
        <v>117</v>
      </c>
      <c r="BS8" s="99" t="s">
        <v>280</v>
      </c>
      <c r="BT8" s="101" t="s">
        <v>81</v>
      </c>
      <c r="BU8" s="101" t="s">
        <v>118</v>
      </c>
      <c r="BV8" s="126"/>
      <c r="BW8" s="122" t="s">
        <v>81</v>
      </c>
      <c r="BX8" s="101" t="s">
        <v>116</v>
      </c>
      <c r="BY8" s="122" t="s">
        <v>83</v>
      </c>
      <c r="BZ8" s="122" t="s">
        <v>84</v>
      </c>
      <c r="CA8" s="122" t="s">
        <v>81</v>
      </c>
      <c r="CB8" s="101" t="s">
        <v>116</v>
      </c>
      <c r="CC8" s="122" t="s">
        <v>83</v>
      </c>
      <c r="CD8" s="122" t="s">
        <v>84</v>
      </c>
      <c r="CE8" s="99" t="s">
        <v>119</v>
      </c>
      <c r="CF8" s="122" t="s">
        <v>81</v>
      </c>
      <c r="CG8" s="127" t="s">
        <v>82</v>
      </c>
      <c r="CH8" s="127" t="s">
        <v>83</v>
      </c>
      <c r="CI8" s="127" t="s">
        <v>84</v>
      </c>
      <c r="CJ8" s="101" t="s">
        <v>118</v>
      </c>
      <c r="CK8" s="127"/>
      <c r="CL8" s="127"/>
      <c r="CM8" s="127"/>
      <c r="CN8" s="127"/>
      <c r="CO8" s="127"/>
      <c r="CP8" s="127"/>
      <c r="CQ8" s="411"/>
      <c r="CR8" s="128" t="s">
        <v>115</v>
      </c>
      <c r="CS8" s="101" t="s">
        <v>118</v>
      </c>
      <c r="CT8" s="101" t="s">
        <v>117</v>
      </c>
      <c r="CU8" s="101" t="s">
        <v>117</v>
      </c>
      <c r="CV8" s="101"/>
      <c r="CW8" s="99"/>
      <c r="CX8" s="99"/>
      <c r="CY8" s="99"/>
      <c r="CZ8" s="99"/>
      <c r="DA8" s="99"/>
      <c r="DB8" s="99"/>
      <c r="DC8" s="99"/>
      <c r="DD8" s="123"/>
      <c r="DE8" s="129" t="s">
        <v>20</v>
      </c>
      <c r="DF8" s="130" t="s">
        <v>281</v>
      </c>
      <c r="DG8" s="130" t="s">
        <v>121</v>
      </c>
      <c r="DH8" s="130" t="s">
        <v>282</v>
      </c>
      <c r="DI8" s="130" t="s">
        <v>143</v>
      </c>
      <c r="DJ8" s="130" t="s">
        <v>283</v>
      </c>
      <c r="DK8" s="130" t="s">
        <v>145</v>
      </c>
      <c r="DL8" s="130" t="s">
        <v>284</v>
      </c>
      <c r="DM8" s="130" t="s">
        <v>146</v>
      </c>
      <c r="DN8" s="130" t="s">
        <v>285</v>
      </c>
      <c r="DO8" s="130" t="s">
        <v>147</v>
      </c>
      <c r="DP8" s="130" t="s">
        <v>148</v>
      </c>
      <c r="DQ8" s="130" t="s">
        <v>149</v>
      </c>
      <c r="DR8" s="130" t="s">
        <v>150</v>
      </c>
      <c r="DS8" s="130" t="s">
        <v>21</v>
      </c>
      <c r="DT8" s="130" t="s">
        <v>150</v>
      </c>
      <c r="DU8" s="132" t="s">
        <v>20</v>
      </c>
      <c r="DV8" s="130" t="s">
        <v>281</v>
      </c>
      <c r="DW8" s="130" t="s">
        <v>121</v>
      </c>
      <c r="DX8" s="130" t="s">
        <v>282</v>
      </c>
      <c r="DY8" s="130" t="s">
        <v>143</v>
      </c>
      <c r="DZ8" s="130" t="s">
        <v>283</v>
      </c>
      <c r="EA8" s="130" t="s">
        <v>145</v>
      </c>
      <c r="EB8" s="130" t="s">
        <v>284</v>
      </c>
      <c r="EC8" s="130" t="s">
        <v>146</v>
      </c>
      <c r="ED8" s="130" t="s">
        <v>285</v>
      </c>
      <c r="EE8" s="130" t="s">
        <v>147</v>
      </c>
      <c r="EF8" s="130" t="s">
        <v>148</v>
      </c>
      <c r="EG8" s="130" t="s">
        <v>149</v>
      </c>
      <c r="EH8" s="130" t="s">
        <v>150</v>
      </c>
      <c r="EI8" s="131" t="s">
        <v>121</v>
      </c>
      <c r="EJ8" s="131" t="s">
        <v>121</v>
      </c>
      <c r="EK8" s="131" t="s">
        <v>143</v>
      </c>
      <c r="EL8" s="131" t="s">
        <v>143</v>
      </c>
      <c r="EM8" s="131" t="s">
        <v>121</v>
      </c>
      <c r="EN8" s="131" t="s">
        <v>143</v>
      </c>
      <c r="EO8" s="131" t="s">
        <v>145</v>
      </c>
      <c r="EP8" s="131" t="s">
        <v>121</v>
      </c>
      <c r="EQ8" s="131" t="s">
        <v>143</v>
      </c>
      <c r="ER8" s="131" t="s">
        <v>145</v>
      </c>
      <c r="ES8" s="131" t="s">
        <v>286</v>
      </c>
      <c r="ET8" s="131" t="s">
        <v>287</v>
      </c>
      <c r="EU8" s="131" t="s">
        <v>143</v>
      </c>
      <c r="EV8" s="131" t="s">
        <v>144</v>
      </c>
      <c r="EW8" s="130" t="s">
        <v>288</v>
      </c>
      <c r="EX8" s="131" t="s">
        <v>11</v>
      </c>
      <c r="EY8" s="131" t="s">
        <v>11</v>
      </c>
      <c r="EZ8" s="131" t="s">
        <v>11</v>
      </c>
      <c r="FA8" s="131" t="s">
        <v>143</v>
      </c>
      <c r="FB8" s="131" t="s">
        <v>143</v>
      </c>
      <c r="FC8" s="131" t="s">
        <v>143</v>
      </c>
      <c r="FD8" s="131" t="s">
        <v>145</v>
      </c>
      <c r="FE8" s="131" t="s">
        <v>145</v>
      </c>
      <c r="FF8" s="131" t="s">
        <v>145</v>
      </c>
      <c r="FG8" s="131"/>
      <c r="FH8" s="131" t="s">
        <v>11</v>
      </c>
      <c r="FI8" s="131" t="s">
        <v>11</v>
      </c>
      <c r="FJ8" s="131" t="s">
        <v>11</v>
      </c>
      <c r="FK8" s="131"/>
      <c r="FL8" s="131" t="s">
        <v>20</v>
      </c>
      <c r="FM8" s="131"/>
      <c r="FN8" s="131"/>
      <c r="FO8" s="131"/>
      <c r="FP8" s="131"/>
      <c r="FQ8" s="131"/>
      <c r="FR8" s="131"/>
      <c r="FS8" s="131"/>
      <c r="FT8" s="130"/>
      <c r="FU8" s="133"/>
      <c r="FV8" s="134" t="s">
        <v>115</v>
      </c>
      <c r="FW8" s="127" t="s">
        <v>116</v>
      </c>
      <c r="FX8" s="127" t="s">
        <v>117</v>
      </c>
      <c r="FY8" s="127" t="s">
        <v>118</v>
      </c>
      <c r="FZ8" s="122" t="s">
        <v>289</v>
      </c>
      <c r="GA8" s="127" t="s">
        <v>117</v>
      </c>
      <c r="GB8" s="127" t="s">
        <v>117</v>
      </c>
      <c r="GC8" s="122"/>
      <c r="GD8" s="122"/>
      <c r="GE8" s="122"/>
      <c r="GF8" s="122"/>
      <c r="GG8" s="122"/>
      <c r="GH8" s="122"/>
      <c r="GI8" s="135" t="s">
        <v>117</v>
      </c>
      <c r="GJ8" s="101"/>
      <c r="GK8" s="101"/>
      <c r="GL8" s="101" t="s">
        <v>117</v>
      </c>
      <c r="GM8" s="122"/>
      <c r="GN8" s="122"/>
      <c r="GO8" s="122"/>
      <c r="GP8" s="122"/>
      <c r="GQ8" s="127"/>
      <c r="GR8" s="113"/>
      <c r="GS8" s="114">
        <v>0</v>
      </c>
      <c r="GT8" s="114">
        <v>1.6666666666666666E-2</v>
      </c>
      <c r="GU8" s="114">
        <v>8.3333333333333329E-2</v>
      </c>
      <c r="GV8" s="114">
        <v>0.5</v>
      </c>
      <c r="GW8" s="114">
        <v>1</v>
      </c>
      <c r="GX8" s="114">
        <v>2</v>
      </c>
      <c r="GY8" s="114">
        <v>3</v>
      </c>
      <c r="GZ8" s="114">
        <v>4</v>
      </c>
      <c r="HA8" s="114">
        <v>5</v>
      </c>
      <c r="HB8" s="114">
        <v>6</v>
      </c>
      <c r="HC8" s="114">
        <v>7</v>
      </c>
      <c r="HD8" s="114">
        <v>8</v>
      </c>
      <c r="HE8" s="114">
        <v>9</v>
      </c>
      <c r="HF8" s="114">
        <v>10</v>
      </c>
      <c r="HG8" s="114">
        <v>11</v>
      </c>
      <c r="HH8" s="114">
        <v>12</v>
      </c>
      <c r="HI8" s="114">
        <v>13</v>
      </c>
      <c r="HJ8" s="114">
        <v>14</v>
      </c>
      <c r="HK8" s="114">
        <v>15</v>
      </c>
      <c r="HL8" s="114">
        <v>16</v>
      </c>
      <c r="HM8" s="114">
        <v>17</v>
      </c>
      <c r="HN8" s="114">
        <v>18</v>
      </c>
      <c r="HO8" s="114">
        <v>19</v>
      </c>
      <c r="HP8" s="114">
        <v>20</v>
      </c>
      <c r="HQ8" s="114">
        <v>0</v>
      </c>
      <c r="HR8" s="114">
        <v>1.6666666666666666E-2</v>
      </c>
      <c r="HS8" s="114">
        <v>8.3333333333333329E-2</v>
      </c>
      <c r="HT8" s="114">
        <v>0.5</v>
      </c>
      <c r="HU8" s="114">
        <v>1</v>
      </c>
      <c r="HV8" s="114">
        <v>2</v>
      </c>
      <c r="HW8" s="114">
        <v>3</v>
      </c>
      <c r="HX8" s="114">
        <v>4</v>
      </c>
      <c r="HY8" s="114">
        <v>5</v>
      </c>
      <c r="HZ8" s="114">
        <v>6</v>
      </c>
      <c r="IA8" s="114">
        <v>7</v>
      </c>
      <c r="IB8" s="114">
        <v>8</v>
      </c>
      <c r="IC8" s="114">
        <v>9</v>
      </c>
      <c r="ID8" s="114">
        <v>10</v>
      </c>
      <c r="IE8" s="114">
        <v>11</v>
      </c>
      <c r="IF8" s="114">
        <v>12</v>
      </c>
      <c r="IG8" s="114">
        <v>13</v>
      </c>
      <c r="IH8" s="114">
        <v>14</v>
      </c>
      <c r="II8" s="114">
        <v>15</v>
      </c>
      <c r="IJ8" s="114">
        <v>16</v>
      </c>
      <c r="IK8" s="114">
        <v>17</v>
      </c>
      <c r="IL8" s="114">
        <v>18</v>
      </c>
      <c r="IM8" s="114">
        <v>19</v>
      </c>
      <c r="IN8" s="114">
        <v>20</v>
      </c>
      <c r="IO8" s="113"/>
      <c r="IP8" s="114">
        <v>0</v>
      </c>
      <c r="IQ8" s="114">
        <v>1.6666666666666666E-2</v>
      </c>
      <c r="IR8" s="114">
        <v>3.3333333333333333E-2</v>
      </c>
      <c r="IS8" s="114">
        <v>0.05</v>
      </c>
      <c r="IT8" s="114">
        <v>0.16666666666666666</v>
      </c>
      <c r="IU8" s="114">
        <v>0.5</v>
      </c>
      <c r="IV8" s="114">
        <v>1</v>
      </c>
      <c r="IW8" s="114">
        <v>2</v>
      </c>
      <c r="IX8" s="114">
        <v>4</v>
      </c>
      <c r="IY8" s="114">
        <v>6</v>
      </c>
      <c r="IZ8" s="114">
        <v>8</v>
      </c>
      <c r="JA8" s="114">
        <v>10</v>
      </c>
      <c r="JB8" s="114">
        <v>12</v>
      </c>
      <c r="JC8" s="114">
        <v>14</v>
      </c>
      <c r="JD8" s="114">
        <v>16</v>
      </c>
      <c r="JE8" s="114">
        <v>18</v>
      </c>
      <c r="JF8" s="114">
        <v>20</v>
      </c>
      <c r="JG8" s="114" t="s">
        <v>114</v>
      </c>
      <c r="JH8" s="115"/>
      <c r="JI8" s="113">
        <v>0</v>
      </c>
      <c r="JJ8" s="114">
        <v>1.6666666666666666E-2</v>
      </c>
      <c r="JK8" s="114">
        <v>3.3333333333333333E-2</v>
      </c>
      <c r="JL8" s="114">
        <v>0.05</v>
      </c>
      <c r="JM8" s="114">
        <v>0.16666666666666666</v>
      </c>
      <c r="JN8" s="114">
        <v>0.5</v>
      </c>
      <c r="JO8" s="114">
        <v>1</v>
      </c>
      <c r="JP8" s="114">
        <v>2</v>
      </c>
      <c r="JQ8" s="114">
        <v>4</v>
      </c>
      <c r="JR8" s="114">
        <v>6</v>
      </c>
      <c r="JS8" s="114">
        <v>8</v>
      </c>
      <c r="JT8" s="114">
        <v>10</v>
      </c>
      <c r="JU8" s="114">
        <v>12</v>
      </c>
      <c r="JV8" s="114">
        <v>14</v>
      </c>
      <c r="JW8" s="114">
        <v>16</v>
      </c>
      <c r="JX8" s="114">
        <v>18</v>
      </c>
      <c r="JY8" s="114">
        <v>20</v>
      </c>
      <c r="JZ8" s="114"/>
      <c r="KA8" s="116"/>
      <c r="KB8" s="117"/>
      <c r="KC8" s="117"/>
      <c r="KD8" s="118"/>
      <c r="KE8" s="120"/>
      <c r="KF8" s="120"/>
      <c r="KG8" s="121"/>
      <c r="KH8" s="259" t="s">
        <v>170</v>
      </c>
      <c r="KI8" s="300" t="s">
        <v>209</v>
      </c>
      <c r="KJ8" s="300" t="s">
        <v>290</v>
      </c>
      <c r="KK8" s="304"/>
      <c r="KL8" s="305"/>
      <c r="KM8" s="300" t="s">
        <v>210</v>
      </c>
      <c r="KN8" s="407" t="s">
        <v>291</v>
      </c>
      <c r="KO8" s="304"/>
      <c r="KP8" s="305"/>
      <c r="KQ8" s="251" t="s">
        <v>215</v>
      </c>
      <c r="KR8" s="323" t="s">
        <v>216</v>
      </c>
      <c r="KS8" s="324" t="s">
        <v>215</v>
      </c>
      <c r="KT8" s="252" t="s">
        <v>216</v>
      </c>
    </row>
    <row r="9" spans="1:306" s="255" customFormat="1" ht="14.25">
      <c r="A9" s="256"/>
      <c r="B9" s="248" t="s">
        <v>167</v>
      </c>
      <c r="C9" s="331" t="s">
        <v>725</v>
      </c>
      <c r="D9" s="38" t="s">
        <v>168</v>
      </c>
      <c r="E9" s="258"/>
      <c r="F9" s="258"/>
      <c r="G9" s="258"/>
      <c r="H9" s="258"/>
      <c r="I9" s="258"/>
      <c r="J9" s="258"/>
      <c r="K9" s="251"/>
      <c r="L9" s="252"/>
      <c r="M9" s="97"/>
      <c r="N9" s="99"/>
      <c r="O9" s="99"/>
      <c r="P9" s="99"/>
      <c r="Q9" s="101"/>
      <c r="R9" s="99"/>
      <c r="S9" s="101"/>
      <c r="T9" s="122"/>
      <c r="U9" s="122"/>
      <c r="V9" s="122"/>
      <c r="W9" s="101"/>
      <c r="X9" s="101"/>
      <c r="Y9" s="101"/>
      <c r="Z9" s="101"/>
      <c r="AA9" s="101"/>
      <c r="AB9" s="102"/>
      <c r="AC9" s="101"/>
      <c r="AD9" s="126"/>
      <c r="AE9" s="122"/>
      <c r="AF9" s="122"/>
      <c r="AG9" s="122"/>
      <c r="AH9" s="122"/>
      <c r="AI9" s="122"/>
      <c r="AJ9" s="122"/>
      <c r="AK9" s="122"/>
      <c r="AL9" s="122"/>
      <c r="AM9" s="122"/>
      <c r="AN9" s="122"/>
      <c r="AO9" s="127"/>
      <c r="AP9" s="127"/>
      <c r="AQ9" s="127"/>
      <c r="AR9" s="127"/>
      <c r="AS9" s="122"/>
      <c r="AT9" s="122"/>
      <c r="AU9" s="122"/>
      <c r="AV9" s="122"/>
      <c r="AW9" s="122"/>
      <c r="AX9" s="136"/>
      <c r="AY9" s="137"/>
      <c r="AZ9" s="125"/>
      <c r="BA9" s="106"/>
      <c r="BB9" s="138"/>
      <c r="BC9" s="101"/>
      <c r="BD9" s="101" t="s">
        <v>10</v>
      </c>
      <c r="BE9" s="99"/>
      <c r="BF9" s="99"/>
      <c r="BG9" s="101"/>
      <c r="BH9" s="99"/>
      <c r="BI9" s="101"/>
      <c r="BJ9" s="122"/>
      <c r="BK9" s="122"/>
      <c r="BL9" s="122"/>
      <c r="BM9" s="101"/>
      <c r="BN9" s="101"/>
      <c r="BO9" s="101"/>
      <c r="BP9" s="101"/>
      <c r="BQ9" s="101"/>
      <c r="BR9" s="101"/>
      <c r="BS9" s="102"/>
      <c r="BT9" s="101"/>
      <c r="BU9" s="126"/>
      <c r="BV9" s="126"/>
      <c r="BW9" s="122"/>
      <c r="BX9" s="122"/>
      <c r="BY9" s="122"/>
      <c r="BZ9" s="122"/>
      <c r="CA9" s="122"/>
      <c r="CB9" s="122"/>
      <c r="CC9" s="122"/>
      <c r="CD9" s="122"/>
      <c r="CE9" s="122"/>
      <c r="CF9" s="122"/>
      <c r="CG9" s="127"/>
      <c r="CH9" s="127"/>
      <c r="CI9" s="127"/>
      <c r="CJ9" s="127"/>
      <c r="CK9" s="127"/>
      <c r="CL9" s="127"/>
      <c r="CM9" s="127"/>
      <c r="CN9" s="127"/>
      <c r="CO9" s="127"/>
      <c r="CP9" s="127"/>
      <c r="CQ9" s="411"/>
      <c r="CR9" s="128"/>
      <c r="CS9" s="122"/>
      <c r="CT9" s="122"/>
      <c r="CU9" s="122"/>
      <c r="CV9" s="122"/>
      <c r="CW9" s="127"/>
      <c r="CX9" s="127"/>
      <c r="CY9" s="127"/>
      <c r="CZ9" s="127"/>
      <c r="DA9" s="127"/>
      <c r="DB9" s="127"/>
      <c r="DC9" s="127"/>
      <c r="DD9" s="136"/>
      <c r="DE9" s="129"/>
      <c r="DF9" s="122"/>
      <c r="DG9" s="122"/>
      <c r="DH9" s="122"/>
      <c r="DI9" s="122"/>
      <c r="DJ9" s="122"/>
      <c r="DK9" s="122"/>
      <c r="DL9" s="122"/>
      <c r="DM9" s="122"/>
      <c r="DN9" s="122"/>
      <c r="DO9" s="127"/>
      <c r="DP9" s="127"/>
      <c r="DQ9" s="127"/>
      <c r="DR9" s="127"/>
      <c r="DS9" s="122"/>
      <c r="DT9" s="127"/>
      <c r="DU9" s="139"/>
      <c r="DV9" s="127"/>
      <c r="DW9" s="127"/>
      <c r="DX9" s="127"/>
      <c r="DY9" s="127"/>
      <c r="DZ9" s="127"/>
      <c r="EA9" s="127"/>
      <c r="EB9" s="127"/>
      <c r="EC9" s="127"/>
      <c r="ED9" s="127"/>
      <c r="EE9" s="127"/>
      <c r="EF9" s="127"/>
      <c r="EG9" s="127"/>
      <c r="EH9" s="127"/>
      <c r="EI9" s="127" t="s">
        <v>292</v>
      </c>
      <c r="EJ9" s="127" t="s">
        <v>293</v>
      </c>
      <c r="EK9" s="127" t="s">
        <v>292</v>
      </c>
      <c r="EL9" s="127" t="s">
        <v>293</v>
      </c>
      <c r="EM9" s="131"/>
      <c r="EN9" s="131"/>
      <c r="EO9" s="131"/>
      <c r="EP9" s="127" t="s">
        <v>294</v>
      </c>
      <c r="EQ9" s="127" t="s">
        <v>294</v>
      </c>
      <c r="ER9" s="127" t="s">
        <v>294</v>
      </c>
      <c r="ES9" s="122"/>
      <c r="ET9" s="122"/>
      <c r="EU9" s="122"/>
      <c r="EV9" s="122"/>
      <c r="EW9" s="122"/>
      <c r="EX9" s="127" t="s">
        <v>295</v>
      </c>
      <c r="EY9" s="127" t="s">
        <v>296</v>
      </c>
      <c r="EZ9" s="127" t="s">
        <v>297</v>
      </c>
      <c r="FA9" s="127" t="s">
        <v>295</v>
      </c>
      <c r="FB9" s="127" t="s">
        <v>296</v>
      </c>
      <c r="FC9" s="127" t="s">
        <v>297</v>
      </c>
      <c r="FD9" s="127" t="s">
        <v>295</v>
      </c>
      <c r="FE9" s="127" t="s">
        <v>296</v>
      </c>
      <c r="FF9" s="127" t="s">
        <v>297</v>
      </c>
      <c r="FG9" s="127"/>
      <c r="FH9" s="127"/>
      <c r="FI9" s="127"/>
      <c r="FJ9" s="127"/>
      <c r="FK9" s="122"/>
      <c r="FL9" s="139"/>
      <c r="FM9" s="127"/>
      <c r="FN9" s="127"/>
      <c r="FO9" s="127"/>
      <c r="FP9" s="127"/>
      <c r="FQ9" s="127"/>
      <c r="FR9" s="127"/>
      <c r="FS9" s="127"/>
      <c r="FT9" s="122"/>
      <c r="FU9" s="133"/>
      <c r="FV9" s="134"/>
      <c r="FW9" s="127"/>
      <c r="FX9" s="127"/>
      <c r="FY9" s="127"/>
      <c r="FZ9" s="122"/>
      <c r="GA9" s="101"/>
      <c r="GB9" s="101"/>
      <c r="GC9" s="122"/>
      <c r="GD9" s="122"/>
      <c r="GE9" s="122"/>
      <c r="GF9" s="122"/>
      <c r="GG9" s="122"/>
      <c r="GH9" s="122"/>
      <c r="GI9" s="110"/>
      <c r="GJ9" s="122"/>
      <c r="GK9" s="122"/>
      <c r="GL9" s="122"/>
      <c r="GM9" s="122"/>
      <c r="GN9" s="122"/>
      <c r="GO9" s="122"/>
      <c r="GP9" s="122"/>
      <c r="GQ9" s="127"/>
      <c r="GR9" s="113"/>
      <c r="GS9" s="114"/>
      <c r="GT9" s="114"/>
      <c r="GU9" s="114"/>
      <c r="GV9" s="114"/>
      <c r="GW9" s="114"/>
      <c r="GX9" s="114"/>
      <c r="GY9" s="114"/>
      <c r="GZ9" s="114"/>
      <c r="HA9" s="114"/>
      <c r="HB9" s="114"/>
      <c r="HC9" s="114"/>
      <c r="HD9" s="114"/>
      <c r="HE9" s="114"/>
      <c r="HF9" s="114"/>
      <c r="HG9" s="114"/>
      <c r="HH9" s="114"/>
      <c r="HI9" s="114"/>
      <c r="HJ9" s="114"/>
      <c r="HK9" s="114"/>
      <c r="HL9" s="114"/>
      <c r="HM9" s="114"/>
      <c r="HN9" s="114"/>
      <c r="HO9" s="114"/>
      <c r="HP9" s="114"/>
      <c r="HQ9" s="114"/>
      <c r="HR9" s="114"/>
      <c r="HS9" s="114"/>
      <c r="HT9" s="114"/>
      <c r="HU9" s="114"/>
      <c r="HV9" s="114"/>
      <c r="HW9" s="114"/>
      <c r="HX9" s="114"/>
      <c r="HY9" s="114"/>
      <c r="HZ9" s="114"/>
      <c r="IA9" s="114"/>
      <c r="IB9" s="114"/>
      <c r="IC9" s="114"/>
      <c r="ID9" s="114"/>
      <c r="IE9" s="114"/>
      <c r="IF9" s="114"/>
      <c r="IG9" s="114"/>
      <c r="IH9" s="114"/>
      <c r="II9" s="114"/>
      <c r="IJ9" s="114"/>
      <c r="IK9" s="114"/>
      <c r="IL9" s="114"/>
      <c r="IM9" s="114"/>
      <c r="IN9" s="114"/>
      <c r="IO9" s="113"/>
      <c r="IP9" s="114"/>
      <c r="IQ9" s="114"/>
      <c r="IR9" s="114"/>
      <c r="IS9" s="114"/>
      <c r="IT9" s="114"/>
      <c r="IU9" s="114"/>
      <c r="IV9" s="114"/>
      <c r="IW9" s="114"/>
      <c r="IX9" s="114"/>
      <c r="IY9" s="114"/>
      <c r="IZ9" s="114"/>
      <c r="JA9" s="114"/>
      <c r="JB9" s="114"/>
      <c r="JC9" s="114"/>
      <c r="JD9" s="114"/>
      <c r="JE9" s="114"/>
      <c r="JF9" s="114"/>
      <c r="JG9" s="114"/>
      <c r="JH9" s="115"/>
      <c r="JI9" s="113"/>
      <c r="JJ9" s="114"/>
      <c r="JK9" s="114"/>
      <c r="JL9" s="114"/>
      <c r="JM9" s="114"/>
      <c r="JN9" s="114"/>
      <c r="JO9" s="114"/>
      <c r="JP9" s="114"/>
      <c r="JQ9" s="114"/>
      <c r="JR9" s="114"/>
      <c r="JS9" s="114"/>
      <c r="JT9" s="114"/>
      <c r="JU9" s="114"/>
      <c r="JV9" s="114"/>
      <c r="JW9" s="114"/>
      <c r="JX9" s="114"/>
      <c r="JY9" s="114"/>
      <c r="JZ9" s="114"/>
      <c r="KA9" s="116"/>
      <c r="KB9" s="117"/>
      <c r="KC9" s="117"/>
      <c r="KD9" s="118"/>
      <c r="KE9" s="120"/>
      <c r="KF9" s="120"/>
      <c r="KG9" s="121"/>
      <c r="KH9" s="259"/>
      <c r="KI9" s="260"/>
      <c r="KJ9" s="297"/>
      <c r="KK9" s="304"/>
      <c r="KL9" s="305"/>
      <c r="KM9" s="260"/>
      <c r="KN9" s="297"/>
      <c r="KO9" s="304"/>
      <c r="KP9" s="305"/>
      <c r="KQ9" s="251"/>
      <c r="KR9" s="323"/>
      <c r="KS9" s="324"/>
      <c r="KT9" s="252"/>
    </row>
    <row r="10" spans="1:306" s="255" customFormat="1" ht="14.25">
      <c r="A10" s="256"/>
      <c r="B10" s="261" t="s">
        <v>700</v>
      </c>
      <c r="C10" s="257"/>
      <c r="D10" s="38" t="s">
        <v>723</v>
      </c>
      <c r="E10" s="258"/>
      <c r="F10" s="258"/>
      <c r="G10" s="258"/>
      <c r="H10" s="258"/>
      <c r="I10" s="258"/>
      <c r="J10" s="258"/>
      <c r="K10" s="251"/>
      <c r="L10" s="252"/>
      <c r="M10" s="135" t="s">
        <v>122</v>
      </c>
      <c r="N10" s="101" t="s">
        <v>12</v>
      </c>
      <c r="O10" s="101" t="s">
        <v>123</v>
      </c>
      <c r="P10" s="101" t="s">
        <v>123</v>
      </c>
      <c r="Q10" s="101" t="s">
        <v>123</v>
      </c>
      <c r="R10" s="101" t="s">
        <v>129</v>
      </c>
      <c r="S10" s="101" t="s">
        <v>123</v>
      </c>
      <c r="T10" s="101" t="s">
        <v>122</v>
      </c>
      <c r="U10" s="101" t="s">
        <v>124</v>
      </c>
      <c r="V10" s="101" t="s">
        <v>124</v>
      </c>
      <c r="W10" s="101" t="s">
        <v>125</v>
      </c>
      <c r="X10" s="101" t="s">
        <v>125</v>
      </c>
      <c r="Y10" s="101" t="s">
        <v>86</v>
      </c>
      <c r="Z10" s="101" t="s">
        <v>86</v>
      </c>
      <c r="AA10" s="101" t="s">
        <v>86</v>
      </c>
      <c r="AB10" s="102" t="s">
        <v>87</v>
      </c>
      <c r="AC10" s="101" t="s">
        <v>7</v>
      </c>
      <c r="AD10" s="101" t="s">
        <v>7</v>
      </c>
      <c r="AE10" s="101" t="s">
        <v>126</v>
      </c>
      <c r="AF10" s="101" t="s">
        <v>126</v>
      </c>
      <c r="AG10" s="101" t="s">
        <v>126</v>
      </c>
      <c r="AH10" s="101" t="s">
        <v>88</v>
      </c>
      <c r="AI10" s="102" t="s">
        <v>182</v>
      </c>
      <c r="AJ10" s="102" t="s">
        <v>182</v>
      </c>
      <c r="AK10" s="102" t="s">
        <v>182</v>
      </c>
      <c r="AL10" s="102" t="s">
        <v>182</v>
      </c>
      <c r="AM10" s="99" t="s">
        <v>85</v>
      </c>
      <c r="AN10" s="99" t="s">
        <v>85</v>
      </c>
      <c r="AO10" s="99" t="s">
        <v>85</v>
      </c>
      <c r="AP10" s="99" t="s">
        <v>85</v>
      </c>
      <c r="AQ10" s="99" t="s">
        <v>85</v>
      </c>
      <c r="AR10" s="99" t="s">
        <v>86</v>
      </c>
      <c r="AS10" s="102"/>
      <c r="AT10" s="101"/>
      <c r="AU10" s="101"/>
      <c r="AV10" s="101"/>
      <c r="AW10" s="101"/>
      <c r="AX10" s="123"/>
      <c r="AY10" s="115"/>
      <c r="AZ10" s="105"/>
      <c r="BA10" s="135" t="s">
        <v>122</v>
      </c>
      <c r="BB10" s="102" t="s">
        <v>124</v>
      </c>
      <c r="BC10" s="101" t="s">
        <v>122</v>
      </c>
      <c r="BD10" s="102" t="s">
        <v>26</v>
      </c>
      <c r="BE10" s="101" t="s">
        <v>123</v>
      </c>
      <c r="BF10" s="101" t="s">
        <v>123</v>
      </c>
      <c r="BG10" s="101" t="s">
        <v>123</v>
      </c>
      <c r="BH10" s="101" t="s">
        <v>129</v>
      </c>
      <c r="BI10" s="101" t="s">
        <v>123</v>
      </c>
      <c r="BJ10" s="101" t="s">
        <v>122</v>
      </c>
      <c r="BK10" s="101" t="s">
        <v>124</v>
      </c>
      <c r="BL10" s="101" t="s">
        <v>124</v>
      </c>
      <c r="BM10" s="101" t="s">
        <v>125</v>
      </c>
      <c r="BN10" s="101" t="s">
        <v>125</v>
      </c>
      <c r="BO10" s="101"/>
      <c r="BP10" s="101" t="s">
        <v>86</v>
      </c>
      <c r="BQ10" s="101" t="s">
        <v>86</v>
      </c>
      <c r="BR10" s="101" t="s">
        <v>86</v>
      </c>
      <c r="BS10" s="102" t="s">
        <v>87</v>
      </c>
      <c r="BT10" s="101" t="s">
        <v>7</v>
      </c>
      <c r="BU10" s="101" t="s">
        <v>7</v>
      </c>
      <c r="BV10" s="101"/>
      <c r="BW10" s="101" t="s">
        <v>126</v>
      </c>
      <c r="BX10" s="101" t="s">
        <v>126</v>
      </c>
      <c r="BY10" s="101" t="s">
        <v>126</v>
      </c>
      <c r="BZ10" s="101" t="s">
        <v>88</v>
      </c>
      <c r="CA10" s="102" t="s">
        <v>182</v>
      </c>
      <c r="CB10" s="102" t="s">
        <v>182</v>
      </c>
      <c r="CC10" s="102" t="s">
        <v>182</v>
      </c>
      <c r="CD10" s="102" t="s">
        <v>182</v>
      </c>
      <c r="CE10" s="99" t="s">
        <v>85</v>
      </c>
      <c r="CF10" s="99" t="s">
        <v>85</v>
      </c>
      <c r="CG10" s="99" t="s">
        <v>85</v>
      </c>
      <c r="CH10" s="99" t="s">
        <v>85</v>
      </c>
      <c r="CI10" s="99" t="s">
        <v>85</v>
      </c>
      <c r="CJ10" s="99" t="s">
        <v>86</v>
      </c>
      <c r="CK10" s="99"/>
      <c r="CL10" s="99"/>
      <c r="CM10" s="99"/>
      <c r="CN10" s="99"/>
      <c r="CO10" s="99"/>
      <c r="CP10" s="99"/>
      <c r="CQ10" s="412"/>
      <c r="CR10" s="140" t="s">
        <v>128</v>
      </c>
      <c r="CS10" s="101" t="s">
        <v>128</v>
      </c>
      <c r="CT10" s="101" t="s">
        <v>127</v>
      </c>
      <c r="CU10" s="101" t="s">
        <v>124</v>
      </c>
      <c r="CV10" s="101"/>
      <c r="CW10" s="99"/>
      <c r="CX10" s="99" t="s">
        <v>26</v>
      </c>
      <c r="CY10" s="99"/>
      <c r="CZ10" s="99"/>
      <c r="DA10" s="99"/>
      <c r="DB10" s="99"/>
      <c r="DC10" s="99"/>
      <c r="DD10" s="123"/>
      <c r="DE10" s="135" t="s">
        <v>12</v>
      </c>
      <c r="DF10" s="99" t="s">
        <v>12</v>
      </c>
      <c r="DG10" s="99" t="s">
        <v>12</v>
      </c>
      <c r="DH10" s="99" t="s">
        <v>12</v>
      </c>
      <c r="DI10" s="99" t="s">
        <v>12</v>
      </c>
      <c r="DJ10" s="99" t="s">
        <v>12</v>
      </c>
      <c r="DK10" s="99" t="s">
        <v>12</v>
      </c>
      <c r="DL10" s="99" t="s">
        <v>12</v>
      </c>
      <c r="DM10" s="99" t="s">
        <v>12</v>
      </c>
      <c r="DN10" s="99" t="s">
        <v>12</v>
      </c>
      <c r="DO10" s="99" t="s">
        <v>12</v>
      </c>
      <c r="DP10" s="99" t="s">
        <v>12</v>
      </c>
      <c r="DQ10" s="99" t="s">
        <v>12</v>
      </c>
      <c r="DR10" s="99" t="s">
        <v>12</v>
      </c>
      <c r="DS10" s="101" t="s">
        <v>12</v>
      </c>
      <c r="DT10" s="101" t="s">
        <v>12</v>
      </c>
      <c r="DU10" s="112" t="s">
        <v>7</v>
      </c>
      <c r="DV10" s="112" t="s">
        <v>7</v>
      </c>
      <c r="DW10" s="112" t="s">
        <v>7</v>
      </c>
      <c r="DX10" s="112" t="s">
        <v>7</v>
      </c>
      <c r="DY10" s="112" t="s">
        <v>7</v>
      </c>
      <c r="DZ10" s="112" t="s">
        <v>7</v>
      </c>
      <c r="EA10" s="112" t="s">
        <v>7</v>
      </c>
      <c r="EB10" s="112" t="s">
        <v>7</v>
      </c>
      <c r="EC10" s="112" t="s">
        <v>7</v>
      </c>
      <c r="ED10" s="112" t="s">
        <v>7</v>
      </c>
      <c r="EE10" s="112" t="s">
        <v>7</v>
      </c>
      <c r="EF10" s="112" t="s">
        <v>7</v>
      </c>
      <c r="EG10" s="112" t="s">
        <v>7</v>
      </c>
      <c r="EH10" s="112" t="s">
        <v>7</v>
      </c>
      <c r="EI10" s="101" t="s">
        <v>7</v>
      </c>
      <c r="EJ10" s="101" t="s">
        <v>7</v>
      </c>
      <c r="EK10" s="101" t="s">
        <v>7</v>
      </c>
      <c r="EL10" s="101" t="s">
        <v>7</v>
      </c>
      <c r="EM10" s="99" t="s">
        <v>22</v>
      </c>
      <c r="EN10" s="99" t="s">
        <v>151</v>
      </c>
      <c r="EO10" s="99" t="s">
        <v>151</v>
      </c>
      <c r="EP10" s="99" t="s">
        <v>7</v>
      </c>
      <c r="EQ10" s="99" t="s">
        <v>7</v>
      </c>
      <c r="ER10" s="99" t="s">
        <v>7</v>
      </c>
      <c r="ES10" s="101" t="s">
        <v>5</v>
      </c>
      <c r="ET10" s="101" t="s">
        <v>5</v>
      </c>
      <c r="EU10" s="101" t="s">
        <v>5</v>
      </c>
      <c r="EV10" s="101" t="s">
        <v>5</v>
      </c>
      <c r="EW10" s="101" t="s">
        <v>5</v>
      </c>
      <c r="EX10" s="99" t="s">
        <v>7</v>
      </c>
      <c r="EY10" s="99" t="s">
        <v>7</v>
      </c>
      <c r="EZ10" s="99" t="s">
        <v>7</v>
      </c>
      <c r="FA10" s="99" t="s">
        <v>7</v>
      </c>
      <c r="FB10" s="99" t="s">
        <v>7</v>
      </c>
      <c r="FC10" s="99" t="s">
        <v>7</v>
      </c>
      <c r="FD10" s="99" t="s">
        <v>7</v>
      </c>
      <c r="FE10" s="99" t="s">
        <v>7</v>
      </c>
      <c r="FF10" s="99" t="s">
        <v>7</v>
      </c>
      <c r="FG10" s="99"/>
      <c r="FH10" s="141" t="s">
        <v>152</v>
      </c>
      <c r="FI10" s="141" t="s">
        <v>152</v>
      </c>
      <c r="FJ10" s="141" t="s">
        <v>152</v>
      </c>
      <c r="FK10" s="141" t="s">
        <v>152</v>
      </c>
      <c r="FL10" s="101" t="s">
        <v>129</v>
      </c>
      <c r="FM10" s="141"/>
      <c r="FN10" s="101"/>
      <c r="FO10" s="101"/>
      <c r="FP10" s="101"/>
      <c r="FQ10" s="101"/>
      <c r="FR10" s="101"/>
      <c r="FS10" s="112"/>
      <c r="FT10" s="101"/>
      <c r="FU10" s="142"/>
      <c r="FV10" s="110" t="s">
        <v>123</v>
      </c>
      <c r="FW10" s="99" t="s">
        <v>123</v>
      </c>
      <c r="FX10" s="99" t="s">
        <v>123</v>
      </c>
      <c r="FY10" s="99" t="s">
        <v>123</v>
      </c>
      <c r="FZ10" s="101" t="s">
        <v>124</v>
      </c>
      <c r="GA10" s="101" t="s">
        <v>125</v>
      </c>
      <c r="GB10" s="101" t="s">
        <v>125</v>
      </c>
      <c r="GC10" s="101"/>
      <c r="GD10" s="101"/>
      <c r="GE10" s="101"/>
      <c r="GF10" s="101"/>
      <c r="GG10" s="101"/>
      <c r="GH10" s="101"/>
      <c r="GI10" s="135" t="s">
        <v>123</v>
      </c>
      <c r="GJ10" s="101"/>
      <c r="GK10" s="101"/>
      <c r="GL10" s="101" t="s">
        <v>183</v>
      </c>
      <c r="GM10" s="101"/>
      <c r="GN10" s="101"/>
      <c r="GO10" s="101"/>
      <c r="GP10" s="101"/>
      <c r="GQ10" s="99"/>
      <c r="GR10" s="113"/>
      <c r="GS10" s="114" t="s">
        <v>26</v>
      </c>
      <c r="GT10" s="114" t="s">
        <v>26</v>
      </c>
      <c r="GU10" s="114" t="s">
        <v>26</v>
      </c>
      <c r="GV10" s="114" t="s">
        <v>26</v>
      </c>
      <c r="GW10" s="114" t="s">
        <v>26</v>
      </c>
      <c r="GX10" s="114" t="s">
        <v>26</v>
      </c>
      <c r="GY10" s="114" t="s">
        <v>26</v>
      </c>
      <c r="GZ10" s="114" t="s">
        <v>26</v>
      </c>
      <c r="HA10" s="114" t="s">
        <v>26</v>
      </c>
      <c r="HB10" s="114" t="s">
        <v>26</v>
      </c>
      <c r="HC10" s="114" t="s">
        <v>26</v>
      </c>
      <c r="HD10" s="114" t="s">
        <v>26</v>
      </c>
      <c r="HE10" s="114" t="s">
        <v>26</v>
      </c>
      <c r="HF10" s="114" t="s">
        <v>26</v>
      </c>
      <c r="HG10" s="114" t="s">
        <v>26</v>
      </c>
      <c r="HH10" s="114" t="s">
        <v>26</v>
      </c>
      <c r="HI10" s="114" t="s">
        <v>26</v>
      </c>
      <c r="HJ10" s="114" t="s">
        <v>26</v>
      </c>
      <c r="HK10" s="114" t="s">
        <v>26</v>
      </c>
      <c r="HL10" s="114" t="s">
        <v>26</v>
      </c>
      <c r="HM10" s="114" t="s">
        <v>26</v>
      </c>
      <c r="HN10" s="114" t="s">
        <v>26</v>
      </c>
      <c r="HO10" s="114" t="s">
        <v>26</v>
      </c>
      <c r="HP10" s="114" t="s">
        <v>26</v>
      </c>
      <c r="HQ10" s="114" t="s">
        <v>127</v>
      </c>
      <c r="HR10" s="114" t="s">
        <v>85</v>
      </c>
      <c r="HS10" s="114" t="s">
        <v>85</v>
      </c>
      <c r="HT10" s="114" t="s">
        <v>85</v>
      </c>
      <c r="HU10" s="114" t="s">
        <v>85</v>
      </c>
      <c r="HV10" s="114" t="s">
        <v>85</v>
      </c>
      <c r="HW10" s="114" t="s">
        <v>85</v>
      </c>
      <c r="HX10" s="114" t="s">
        <v>85</v>
      </c>
      <c r="HY10" s="114" t="s">
        <v>85</v>
      </c>
      <c r="HZ10" s="114" t="s">
        <v>85</v>
      </c>
      <c r="IA10" s="114" t="s">
        <v>85</v>
      </c>
      <c r="IB10" s="114" t="s">
        <v>85</v>
      </c>
      <c r="IC10" s="114" t="s">
        <v>85</v>
      </c>
      <c r="ID10" s="114" t="s">
        <v>85</v>
      </c>
      <c r="IE10" s="114" t="s">
        <v>85</v>
      </c>
      <c r="IF10" s="114" t="s">
        <v>85</v>
      </c>
      <c r="IG10" s="114" t="s">
        <v>85</v>
      </c>
      <c r="IH10" s="114" t="s">
        <v>85</v>
      </c>
      <c r="II10" s="114" t="s">
        <v>85</v>
      </c>
      <c r="IJ10" s="114" t="s">
        <v>85</v>
      </c>
      <c r="IK10" s="114" t="s">
        <v>85</v>
      </c>
      <c r="IL10" s="114" t="s">
        <v>85</v>
      </c>
      <c r="IM10" s="114" t="s">
        <v>85</v>
      </c>
      <c r="IN10" s="114" t="s">
        <v>85</v>
      </c>
      <c r="IO10" s="113"/>
      <c r="IP10" s="114" t="s">
        <v>26</v>
      </c>
      <c r="IQ10" s="114" t="s">
        <v>26</v>
      </c>
      <c r="IR10" s="114" t="s">
        <v>26</v>
      </c>
      <c r="IS10" s="114" t="s">
        <v>26</v>
      </c>
      <c r="IT10" s="114" t="s">
        <v>26</v>
      </c>
      <c r="IU10" s="114" t="s">
        <v>26</v>
      </c>
      <c r="IV10" s="114" t="s">
        <v>26</v>
      </c>
      <c r="IW10" s="114" t="s">
        <v>26</v>
      </c>
      <c r="IX10" s="114" t="s">
        <v>26</v>
      </c>
      <c r="IY10" s="114" t="s">
        <v>26</v>
      </c>
      <c r="IZ10" s="114" t="s">
        <v>26</v>
      </c>
      <c r="JA10" s="114" t="s">
        <v>26</v>
      </c>
      <c r="JB10" s="114" t="s">
        <v>26</v>
      </c>
      <c r="JC10" s="114" t="s">
        <v>26</v>
      </c>
      <c r="JD10" s="114" t="s">
        <v>26</v>
      </c>
      <c r="JE10" s="114" t="s">
        <v>26</v>
      </c>
      <c r="JF10" s="114" t="s">
        <v>26</v>
      </c>
      <c r="JG10" s="114" t="s">
        <v>26</v>
      </c>
      <c r="JH10" s="115"/>
      <c r="JI10" s="113" t="s">
        <v>127</v>
      </c>
      <c r="JJ10" s="114" t="s">
        <v>85</v>
      </c>
      <c r="JK10" s="114" t="s">
        <v>85</v>
      </c>
      <c r="JL10" s="114" t="s">
        <v>85</v>
      </c>
      <c r="JM10" s="114" t="s">
        <v>85</v>
      </c>
      <c r="JN10" s="114" t="s">
        <v>85</v>
      </c>
      <c r="JO10" s="114" t="s">
        <v>85</v>
      </c>
      <c r="JP10" s="114" t="s">
        <v>85</v>
      </c>
      <c r="JQ10" s="114" t="s">
        <v>85</v>
      </c>
      <c r="JR10" s="114" t="s">
        <v>85</v>
      </c>
      <c r="JS10" s="114" t="s">
        <v>85</v>
      </c>
      <c r="JT10" s="114" t="s">
        <v>85</v>
      </c>
      <c r="JU10" s="114" t="s">
        <v>85</v>
      </c>
      <c r="JV10" s="114" t="s">
        <v>85</v>
      </c>
      <c r="JW10" s="114" t="s">
        <v>85</v>
      </c>
      <c r="JX10" s="114" t="s">
        <v>85</v>
      </c>
      <c r="JY10" s="114" t="s">
        <v>85</v>
      </c>
      <c r="JZ10" s="114"/>
      <c r="KA10" s="116"/>
      <c r="KB10" s="117"/>
      <c r="KC10" s="117"/>
      <c r="KD10" s="118"/>
      <c r="KE10" s="120"/>
      <c r="KF10" s="120"/>
      <c r="KG10" s="143"/>
      <c r="KH10" s="262" t="s">
        <v>194</v>
      </c>
      <c r="KI10" s="263" t="s">
        <v>194</v>
      </c>
      <c r="KJ10" s="264" t="s">
        <v>194</v>
      </c>
      <c r="KK10" s="306" t="s">
        <v>26</v>
      </c>
      <c r="KL10" s="307" t="s">
        <v>26</v>
      </c>
      <c r="KM10" s="263" t="s">
        <v>194</v>
      </c>
      <c r="KN10" s="264" t="s">
        <v>194</v>
      </c>
      <c r="KO10" s="306" t="s">
        <v>26</v>
      </c>
      <c r="KP10" s="307" t="s">
        <v>26</v>
      </c>
      <c r="KQ10" s="251" t="s">
        <v>217</v>
      </c>
      <c r="KR10" s="323"/>
      <c r="KS10" s="324" t="s">
        <v>218</v>
      </c>
      <c r="KT10" s="252"/>
    </row>
    <row r="11" spans="1:306" s="255" customFormat="1" ht="21.75" customHeight="1" thickBot="1">
      <c r="A11" s="256"/>
      <c r="B11" s="248"/>
      <c r="C11" s="257"/>
      <c r="D11" s="265"/>
      <c r="E11" s="266"/>
      <c r="F11" s="266"/>
      <c r="G11" s="266"/>
      <c r="H11" s="266"/>
      <c r="I11" s="266"/>
      <c r="J11" s="266"/>
      <c r="K11" s="267"/>
      <c r="L11" s="268"/>
      <c r="M11" s="144"/>
      <c r="N11" s="145"/>
      <c r="O11" s="146"/>
      <c r="P11" s="146"/>
      <c r="Q11" s="146"/>
      <c r="R11" s="146"/>
      <c r="S11" s="146"/>
      <c r="T11" s="147"/>
      <c r="U11" s="147"/>
      <c r="V11" s="147"/>
      <c r="W11" s="146"/>
      <c r="X11" s="146"/>
      <c r="Y11" s="146"/>
      <c r="Z11" s="146"/>
      <c r="AA11" s="146"/>
      <c r="AB11" s="146"/>
      <c r="AC11" s="146"/>
      <c r="AD11" s="148"/>
      <c r="AE11" s="147"/>
      <c r="AF11" s="147"/>
      <c r="AG11" s="147"/>
      <c r="AH11" s="147"/>
      <c r="AI11" s="147"/>
      <c r="AJ11" s="147"/>
      <c r="AK11" s="147"/>
      <c r="AL11" s="147"/>
      <c r="AM11" s="147"/>
      <c r="AN11" s="147"/>
      <c r="AO11" s="149"/>
      <c r="AP11" s="149"/>
      <c r="AQ11" s="149"/>
      <c r="AR11" s="149"/>
      <c r="AS11" s="147"/>
      <c r="AT11" s="147"/>
      <c r="AU11" s="147"/>
      <c r="AV11" s="147"/>
      <c r="AW11" s="147"/>
      <c r="AX11" s="150"/>
      <c r="AY11" s="151"/>
      <c r="AZ11" s="152"/>
      <c r="BA11" s="144"/>
      <c r="BB11" s="153"/>
      <c r="BC11" s="146"/>
      <c r="BD11" s="146"/>
      <c r="BE11" s="146"/>
      <c r="BF11" s="146"/>
      <c r="BG11" s="146"/>
      <c r="BH11" s="146"/>
      <c r="BI11" s="146"/>
      <c r="BJ11" s="147"/>
      <c r="BK11" s="147"/>
      <c r="BL11" s="147"/>
      <c r="BM11" s="146"/>
      <c r="BN11" s="146"/>
      <c r="BO11" s="146"/>
      <c r="BP11" s="146"/>
      <c r="BQ11" s="146"/>
      <c r="BR11" s="146"/>
      <c r="BS11" s="146"/>
      <c r="BT11" s="146"/>
      <c r="BU11" s="148"/>
      <c r="BV11" s="148"/>
      <c r="BW11" s="147"/>
      <c r="BX11" s="147"/>
      <c r="BY11" s="147"/>
      <c r="BZ11" s="147"/>
      <c r="CA11" s="147"/>
      <c r="CB11" s="147"/>
      <c r="CC11" s="147"/>
      <c r="CD11" s="147"/>
      <c r="CE11" s="147"/>
      <c r="CF11" s="147"/>
      <c r="CG11" s="149"/>
      <c r="CH11" s="149"/>
      <c r="CI11" s="149"/>
      <c r="CJ11" s="149"/>
      <c r="CK11" s="149"/>
      <c r="CL11" s="149"/>
      <c r="CM11" s="149"/>
      <c r="CN11" s="149"/>
      <c r="CO11" s="149"/>
      <c r="CP11" s="149"/>
      <c r="CQ11" s="413"/>
      <c r="CR11" s="154"/>
      <c r="CS11" s="147"/>
      <c r="CT11" s="147"/>
      <c r="CU11" s="147"/>
      <c r="CV11" s="147"/>
      <c r="CW11" s="149"/>
      <c r="CX11" s="149"/>
      <c r="CY11" s="149"/>
      <c r="CZ11" s="149"/>
      <c r="DA11" s="149"/>
      <c r="DB11" s="149"/>
      <c r="DC11" s="149"/>
      <c r="DD11" s="150"/>
      <c r="DE11" s="155"/>
      <c r="DF11" s="147"/>
      <c r="DG11" s="147"/>
      <c r="DH11" s="147"/>
      <c r="DI11" s="147"/>
      <c r="DJ11" s="147"/>
      <c r="DK11" s="147"/>
      <c r="DL11" s="147"/>
      <c r="DM11" s="147"/>
      <c r="DN11" s="147"/>
      <c r="DO11" s="149"/>
      <c r="DP11" s="149"/>
      <c r="DQ11" s="149"/>
      <c r="DR11" s="149"/>
      <c r="DS11" s="147"/>
      <c r="DT11" s="149"/>
      <c r="DU11" s="157"/>
      <c r="DV11" s="149"/>
      <c r="DW11" s="149"/>
      <c r="DX11" s="149"/>
      <c r="DY11" s="149"/>
      <c r="DZ11" s="149"/>
      <c r="EA11" s="149"/>
      <c r="EB11" s="157"/>
      <c r="EC11" s="157"/>
      <c r="ED11" s="157"/>
      <c r="EE11" s="157"/>
      <c r="EF11" s="149"/>
      <c r="EG11" s="149"/>
      <c r="EH11" s="149"/>
      <c r="EI11" s="149"/>
      <c r="EJ11" s="149"/>
      <c r="EK11" s="149"/>
      <c r="EL11" s="147"/>
      <c r="EM11" s="156"/>
      <c r="EN11" s="156"/>
      <c r="EO11" s="156"/>
      <c r="EP11" s="149"/>
      <c r="EQ11" s="149"/>
      <c r="ER11" s="149"/>
      <c r="ES11" s="147"/>
      <c r="ET11" s="147"/>
      <c r="EU11" s="147"/>
      <c r="EV11" s="147"/>
      <c r="EW11" s="147"/>
      <c r="EX11" s="149"/>
      <c r="EY11" s="149"/>
      <c r="EZ11" s="149"/>
      <c r="FA11" s="149"/>
      <c r="FB11" s="149"/>
      <c r="FC11" s="149"/>
      <c r="FD11" s="149"/>
      <c r="FE11" s="149"/>
      <c r="FF11" s="149"/>
      <c r="FG11" s="149"/>
      <c r="FH11" s="157"/>
      <c r="FI11" s="157"/>
      <c r="FJ11" s="157"/>
      <c r="FK11" s="157"/>
      <c r="FL11" s="147"/>
      <c r="FM11" s="157"/>
      <c r="FN11" s="157"/>
      <c r="FO11" s="157"/>
      <c r="FP11" s="157"/>
      <c r="FQ11" s="157"/>
      <c r="FR11" s="147"/>
      <c r="FS11" s="157"/>
      <c r="FT11" s="147"/>
      <c r="FU11" s="158"/>
      <c r="FV11" s="159"/>
      <c r="FW11" s="149"/>
      <c r="FX11" s="149"/>
      <c r="FY11" s="149"/>
      <c r="FZ11" s="147"/>
      <c r="GA11" s="147"/>
      <c r="GB11" s="147"/>
      <c r="GC11" s="147"/>
      <c r="GD11" s="147"/>
      <c r="GE11" s="147"/>
      <c r="GF11" s="147"/>
      <c r="GG11" s="147"/>
      <c r="GH11" s="147"/>
      <c r="GI11" s="160"/>
      <c r="GJ11" s="147"/>
      <c r="GK11" s="147"/>
      <c r="GL11" s="147"/>
      <c r="GM11" s="147"/>
      <c r="GN11" s="147"/>
      <c r="GO11" s="147"/>
      <c r="GP11" s="147"/>
      <c r="GQ11" s="149"/>
      <c r="GR11" s="161"/>
      <c r="GS11" s="162"/>
      <c r="GT11" s="162"/>
      <c r="GU11" s="162"/>
      <c r="GV11" s="162"/>
      <c r="GW11" s="162"/>
      <c r="GX11" s="162"/>
      <c r="GY11" s="162"/>
      <c r="GZ11" s="162"/>
      <c r="HA11" s="162"/>
      <c r="HB11" s="162"/>
      <c r="HC11" s="162"/>
      <c r="HD11" s="162"/>
      <c r="HE11" s="162"/>
      <c r="HF11" s="162"/>
      <c r="HG11" s="162"/>
      <c r="HH11" s="162"/>
      <c r="HI11" s="162"/>
      <c r="HJ11" s="162"/>
      <c r="HK11" s="162"/>
      <c r="HL11" s="162"/>
      <c r="HM11" s="162"/>
      <c r="HN11" s="162"/>
      <c r="HO11" s="162"/>
      <c r="HP11" s="162"/>
      <c r="HQ11" s="162"/>
      <c r="HR11" s="162"/>
      <c r="HS11" s="162"/>
      <c r="HT11" s="162"/>
      <c r="HU11" s="162"/>
      <c r="HV11" s="162"/>
      <c r="HW11" s="162"/>
      <c r="HX11" s="162"/>
      <c r="HY11" s="162"/>
      <c r="HZ11" s="162"/>
      <c r="IA11" s="162"/>
      <c r="IB11" s="162"/>
      <c r="IC11" s="162"/>
      <c r="ID11" s="162"/>
      <c r="IE11" s="162"/>
      <c r="IF11" s="162"/>
      <c r="IG11" s="162"/>
      <c r="IH11" s="162"/>
      <c r="II11" s="162"/>
      <c r="IJ11" s="162"/>
      <c r="IK11" s="162"/>
      <c r="IL11" s="162"/>
      <c r="IM11" s="162"/>
      <c r="IN11" s="162"/>
      <c r="IO11" s="161"/>
      <c r="IP11" s="162"/>
      <c r="IQ11" s="162"/>
      <c r="IR11" s="162"/>
      <c r="IS11" s="162"/>
      <c r="IT11" s="162"/>
      <c r="IU11" s="162"/>
      <c r="IV11" s="162"/>
      <c r="IW11" s="162"/>
      <c r="IX11" s="162"/>
      <c r="IY11" s="162"/>
      <c r="IZ11" s="162"/>
      <c r="JA11" s="162"/>
      <c r="JB11" s="162"/>
      <c r="JC11" s="162"/>
      <c r="JD11" s="162"/>
      <c r="JE11" s="162"/>
      <c r="JF11" s="162"/>
      <c r="JG11" s="162"/>
      <c r="JH11" s="163"/>
      <c r="JI11" s="161"/>
      <c r="JJ11" s="162"/>
      <c r="JK11" s="162"/>
      <c r="JL11" s="162"/>
      <c r="JM11" s="162"/>
      <c r="JN11" s="162"/>
      <c r="JO11" s="162"/>
      <c r="JP11" s="162"/>
      <c r="JQ11" s="162"/>
      <c r="JR11" s="162"/>
      <c r="JS11" s="162"/>
      <c r="JT11" s="162"/>
      <c r="JU11" s="162"/>
      <c r="JV11" s="162"/>
      <c r="JW11" s="162"/>
      <c r="JX11" s="162"/>
      <c r="JY11" s="162"/>
      <c r="JZ11" s="162"/>
      <c r="KA11" s="164"/>
      <c r="KB11" s="165"/>
      <c r="KC11" s="165"/>
      <c r="KD11" s="166"/>
      <c r="KE11" s="167"/>
      <c r="KF11" s="167"/>
      <c r="KG11" s="168"/>
      <c r="KH11" s="269"/>
      <c r="KI11" s="270"/>
      <c r="KJ11" s="271"/>
      <c r="KK11" s="308"/>
      <c r="KL11" s="309"/>
      <c r="KM11" s="270"/>
      <c r="KN11" s="271"/>
      <c r="KO11" s="308"/>
      <c r="KP11" s="309"/>
      <c r="KQ11" s="267"/>
      <c r="KR11" s="325"/>
      <c r="KS11" s="326"/>
      <c r="KT11" s="268"/>
    </row>
    <row r="12" spans="1:306">
      <c r="A12" s="272"/>
      <c r="B12" s="248" t="s">
        <v>159</v>
      </c>
      <c r="C12" s="234" t="s">
        <v>212</v>
      </c>
      <c r="D12" s="217" t="s">
        <v>260</v>
      </c>
      <c r="E12" s="274"/>
      <c r="F12" s="274"/>
      <c r="G12" s="274"/>
      <c r="H12" s="274"/>
      <c r="I12" s="274"/>
      <c r="J12" s="274"/>
      <c r="K12" s="275">
        <v>0</v>
      </c>
      <c r="L12" s="276">
        <v>50</v>
      </c>
      <c r="M12" s="97" t="s">
        <v>185</v>
      </c>
      <c r="N12" s="99" t="s">
        <v>184</v>
      </c>
      <c r="O12" s="101" t="s">
        <v>5</v>
      </c>
      <c r="P12" s="101" t="s">
        <v>5</v>
      </c>
      <c r="Q12" s="101" t="s">
        <v>298</v>
      </c>
      <c r="R12" s="101" t="s">
        <v>5</v>
      </c>
      <c r="S12" s="101" t="s">
        <v>5</v>
      </c>
      <c r="T12" s="122" t="s">
        <v>5</v>
      </c>
      <c r="U12" s="122" t="s">
        <v>299</v>
      </c>
      <c r="V12" s="130" t="s">
        <v>186</v>
      </c>
      <c r="W12" s="101" t="s">
        <v>300</v>
      </c>
      <c r="X12" s="101" t="s">
        <v>187</v>
      </c>
      <c r="Y12" s="101" t="s">
        <v>5</v>
      </c>
      <c r="Z12" s="101" t="s">
        <v>5</v>
      </c>
      <c r="AA12" s="99" t="s">
        <v>731</v>
      </c>
      <c r="AB12" s="138" t="s">
        <v>302</v>
      </c>
      <c r="AC12" s="102" t="s">
        <v>198</v>
      </c>
      <c r="AD12" s="101" t="s">
        <v>198</v>
      </c>
      <c r="AE12" s="122" t="s">
        <v>5</v>
      </c>
      <c r="AF12" s="122" t="s">
        <v>5</v>
      </c>
      <c r="AG12" s="122" t="s">
        <v>5</v>
      </c>
      <c r="AH12" s="122" t="s">
        <v>5</v>
      </c>
      <c r="AI12" s="122" t="s">
        <v>5</v>
      </c>
      <c r="AJ12" s="122" t="s">
        <v>5</v>
      </c>
      <c r="AK12" s="122" t="s">
        <v>5</v>
      </c>
      <c r="AL12" s="122" t="s">
        <v>5</v>
      </c>
      <c r="AM12" s="122" t="s">
        <v>303</v>
      </c>
      <c r="AN12" s="122" t="s">
        <v>5</v>
      </c>
      <c r="AO12" s="122" t="s">
        <v>5</v>
      </c>
      <c r="AP12" s="127" t="s">
        <v>200</v>
      </c>
      <c r="AQ12" s="122" t="s">
        <v>5</v>
      </c>
      <c r="AR12" s="127" t="s">
        <v>5</v>
      </c>
      <c r="AS12" s="122"/>
      <c r="AT12" s="122"/>
      <c r="AU12" s="122"/>
      <c r="AV12" s="122"/>
      <c r="AW12" s="122"/>
      <c r="AX12" s="136"/>
      <c r="AY12" s="137"/>
      <c r="AZ12" s="125"/>
      <c r="BA12" s="97" t="s">
        <v>185</v>
      </c>
      <c r="BB12" s="101" t="s">
        <v>5</v>
      </c>
      <c r="BC12" s="101" t="s">
        <v>184</v>
      </c>
      <c r="BD12" s="138" t="s">
        <v>304</v>
      </c>
      <c r="BE12" s="101" t="s">
        <v>5</v>
      </c>
      <c r="BF12" s="101" t="s">
        <v>5</v>
      </c>
      <c r="BG12" s="101" t="s">
        <v>298</v>
      </c>
      <c r="BH12" s="101" t="s">
        <v>5</v>
      </c>
      <c r="BI12" s="101" t="s">
        <v>5</v>
      </c>
      <c r="BJ12" s="122" t="s">
        <v>5</v>
      </c>
      <c r="BK12" s="122" t="s">
        <v>299</v>
      </c>
      <c r="BL12" s="130" t="s">
        <v>186</v>
      </c>
      <c r="BM12" s="101" t="s">
        <v>300</v>
      </c>
      <c r="BN12" s="101" t="s">
        <v>187</v>
      </c>
      <c r="BO12" s="101" t="s">
        <v>5</v>
      </c>
      <c r="BP12" s="101" t="s">
        <v>5</v>
      </c>
      <c r="BQ12" s="101" t="s">
        <v>5</v>
      </c>
      <c r="BR12" s="99" t="s">
        <v>301</v>
      </c>
      <c r="BS12" s="138" t="s">
        <v>302</v>
      </c>
      <c r="BT12" s="102" t="s">
        <v>198</v>
      </c>
      <c r="BU12" s="101" t="s">
        <v>198</v>
      </c>
      <c r="BV12" s="101"/>
      <c r="BW12" s="122" t="s">
        <v>5</v>
      </c>
      <c r="BX12" s="122" t="s">
        <v>5</v>
      </c>
      <c r="BY12" s="122" t="s">
        <v>5</v>
      </c>
      <c r="BZ12" s="122" t="s">
        <v>5</v>
      </c>
      <c r="CA12" s="122" t="s">
        <v>5</v>
      </c>
      <c r="CB12" s="122" t="s">
        <v>5</v>
      </c>
      <c r="CC12" s="122" t="s">
        <v>5</v>
      </c>
      <c r="CD12" s="122" t="s">
        <v>5</v>
      </c>
      <c r="CE12" s="122" t="s">
        <v>303</v>
      </c>
      <c r="CF12" s="122" t="s">
        <v>5</v>
      </c>
      <c r="CG12" s="122" t="s">
        <v>5</v>
      </c>
      <c r="CH12" s="127" t="s">
        <v>200</v>
      </c>
      <c r="CI12" s="122" t="s">
        <v>5</v>
      </c>
      <c r="CJ12" s="127" t="s">
        <v>5</v>
      </c>
      <c r="CK12" s="127"/>
      <c r="CL12" s="127"/>
      <c r="CM12" s="127"/>
      <c r="CN12" s="127"/>
      <c r="CO12" s="127"/>
      <c r="CP12" s="127"/>
      <c r="CQ12" s="411"/>
      <c r="CR12" s="207" t="s">
        <v>188</v>
      </c>
      <c r="CS12" s="122" t="s">
        <v>25</v>
      </c>
      <c r="CT12" s="130" t="s">
        <v>305</v>
      </c>
      <c r="CU12" s="130" t="s">
        <v>189</v>
      </c>
      <c r="CV12" s="122"/>
      <c r="CW12" s="127"/>
      <c r="CX12" s="131" t="s">
        <v>5</v>
      </c>
      <c r="CY12" s="127"/>
      <c r="CZ12" s="127"/>
      <c r="DA12" s="127"/>
      <c r="DB12" s="127"/>
      <c r="DC12" s="127"/>
      <c r="DD12" s="136"/>
      <c r="DE12" s="129" t="s">
        <v>5</v>
      </c>
      <c r="DF12" s="122" t="s">
        <v>5</v>
      </c>
      <c r="DG12" s="122" t="s">
        <v>5</v>
      </c>
      <c r="DH12" s="122" t="s">
        <v>5</v>
      </c>
      <c r="DI12" s="122" t="s">
        <v>5</v>
      </c>
      <c r="DJ12" s="122" t="s">
        <v>5</v>
      </c>
      <c r="DK12" s="122" t="s">
        <v>5</v>
      </c>
      <c r="DL12" s="122" t="s">
        <v>5</v>
      </c>
      <c r="DM12" s="122" t="s">
        <v>5</v>
      </c>
      <c r="DN12" s="122" t="s">
        <v>5</v>
      </c>
      <c r="DO12" s="127" t="s">
        <v>5</v>
      </c>
      <c r="DP12" s="127" t="s">
        <v>5</v>
      </c>
      <c r="DQ12" s="127" t="s">
        <v>5</v>
      </c>
      <c r="DR12" s="127" t="s">
        <v>5</v>
      </c>
      <c r="DS12" s="122" t="s">
        <v>5</v>
      </c>
      <c r="DT12" s="127" t="s">
        <v>5</v>
      </c>
      <c r="DU12" s="139" t="s">
        <v>5</v>
      </c>
      <c r="DV12" s="127" t="s">
        <v>5</v>
      </c>
      <c r="DW12" s="131" t="s">
        <v>306</v>
      </c>
      <c r="DX12" s="127" t="s">
        <v>5</v>
      </c>
      <c r="DY12" s="127" t="s">
        <v>5</v>
      </c>
      <c r="DZ12" s="127" t="s">
        <v>5</v>
      </c>
      <c r="EA12" s="131" t="s">
        <v>307</v>
      </c>
      <c r="EB12" s="131" t="s">
        <v>5</v>
      </c>
      <c r="EC12" s="131" t="s">
        <v>5</v>
      </c>
      <c r="ED12" s="131" t="s">
        <v>5</v>
      </c>
      <c r="EE12" s="131" t="s">
        <v>5</v>
      </c>
      <c r="EF12" s="131" t="s">
        <v>5</v>
      </c>
      <c r="EG12" s="127" t="s">
        <v>5</v>
      </c>
      <c r="EH12" s="127" t="s">
        <v>5</v>
      </c>
      <c r="EI12" s="127" t="s">
        <v>5</v>
      </c>
      <c r="EJ12" s="127" t="s">
        <v>5</v>
      </c>
      <c r="EK12" s="127" t="s">
        <v>5</v>
      </c>
      <c r="EL12" s="127" t="s">
        <v>5</v>
      </c>
      <c r="EM12" s="131" t="s">
        <v>5</v>
      </c>
      <c r="EN12" s="131" t="s">
        <v>308</v>
      </c>
      <c r="EO12" s="131" t="s">
        <v>5</v>
      </c>
      <c r="EP12" s="127" t="s">
        <v>5</v>
      </c>
      <c r="EQ12" s="127" t="s">
        <v>5</v>
      </c>
      <c r="ER12" s="127" t="s">
        <v>5</v>
      </c>
      <c r="ES12" s="127" t="s">
        <v>5</v>
      </c>
      <c r="ET12" s="127" t="s">
        <v>5</v>
      </c>
      <c r="EU12" s="127" t="s">
        <v>5</v>
      </c>
      <c r="EV12" s="127" t="s">
        <v>5</v>
      </c>
      <c r="EW12" s="127" t="s">
        <v>5</v>
      </c>
      <c r="EX12" s="127" t="s">
        <v>5</v>
      </c>
      <c r="EY12" s="127" t="s">
        <v>5</v>
      </c>
      <c r="EZ12" s="127" t="s">
        <v>5</v>
      </c>
      <c r="FA12" s="127" t="s">
        <v>5</v>
      </c>
      <c r="FB12" s="131" t="s">
        <v>309</v>
      </c>
      <c r="FC12" s="127" t="s">
        <v>5</v>
      </c>
      <c r="FD12" s="127" t="s">
        <v>5</v>
      </c>
      <c r="FE12" s="127" t="s">
        <v>5</v>
      </c>
      <c r="FF12" s="127" t="s">
        <v>5</v>
      </c>
      <c r="FG12" s="127"/>
      <c r="FH12" s="127" t="s">
        <v>5</v>
      </c>
      <c r="FI12" s="127" t="s">
        <v>5</v>
      </c>
      <c r="FJ12" s="127" t="s">
        <v>5</v>
      </c>
      <c r="FK12" s="127" t="s">
        <v>5</v>
      </c>
      <c r="FL12" s="127" t="s">
        <v>5</v>
      </c>
      <c r="FM12" s="127"/>
      <c r="FN12" s="127"/>
      <c r="FO12" s="127"/>
      <c r="FP12" s="127"/>
      <c r="FQ12" s="127"/>
      <c r="FR12" s="127"/>
      <c r="FS12" s="127"/>
      <c r="FT12" s="122"/>
      <c r="FU12" s="170"/>
      <c r="FV12" s="134" t="s">
        <v>5</v>
      </c>
      <c r="FW12" s="127" t="s">
        <v>5</v>
      </c>
      <c r="FX12" s="127" t="s">
        <v>310</v>
      </c>
      <c r="FY12" s="127" t="s">
        <v>5</v>
      </c>
      <c r="FZ12" s="122" t="s">
        <v>5</v>
      </c>
      <c r="GA12" s="122" t="s">
        <v>5</v>
      </c>
      <c r="GB12" s="127" t="s">
        <v>5</v>
      </c>
      <c r="GC12" s="122"/>
      <c r="GD12" s="122"/>
      <c r="GE12" s="122"/>
      <c r="GF12" s="122"/>
      <c r="GG12" s="122"/>
      <c r="GH12" s="122"/>
      <c r="GI12" s="171" t="s">
        <v>5</v>
      </c>
      <c r="GJ12" s="122"/>
      <c r="GK12" s="122"/>
      <c r="GL12" s="122" t="s">
        <v>5</v>
      </c>
      <c r="GM12" s="122"/>
      <c r="GN12" s="122"/>
      <c r="GO12" s="122"/>
      <c r="GP12" s="122"/>
      <c r="GQ12" s="127"/>
      <c r="GR12" s="172"/>
      <c r="GS12" s="173" t="s">
        <v>5</v>
      </c>
      <c r="GT12" s="173" t="s">
        <v>5</v>
      </c>
      <c r="GU12" s="173" t="s">
        <v>5</v>
      </c>
      <c r="GV12" s="173" t="s">
        <v>5</v>
      </c>
      <c r="GW12" s="173" t="s">
        <v>5</v>
      </c>
      <c r="GX12" s="173" t="s">
        <v>5</v>
      </c>
      <c r="GY12" s="173" t="s">
        <v>5</v>
      </c>
      <c r="GZ12" s="173" t="s">
        <v>5</v>
      </c>
      <c r="HA12" s="173" t="s">
        <v>5</v>
      </c>
      <c r="HB12" s="173" t="s">
        <v>5</v>
      </c>
      <c r="HC12" s="173" t="s">
        <v>5</v>
      </c>
      <c r="HD12" s="173" t="s">
        <v>5</v>
      </c>
      <c r="HE12" s="173" t="s">
        <v>5</v>
      </c>
      <c r="HF12" s="173" t="s">
        <v>5</v>
      </c>
      <c r="HG12" s="173" t="s">
        <v>5</v>
      </c>
      <c r="HH12" s="173" t="s">
        <v>5</v>
      </c>
      <c r="HI12" s="173" t="s">
        <v>5</v>
      </c>
      <c r="HJ12" s="173" t="s">
        <v>5</v>
      </c>
      <c r="HK12" s="173" t="s">
        <v>5</v>
      </c>
      <c r="HL12" s="173" t="s">
        <v>5</v>
      </c>
      <c r="HM12" s="173" t="s">
        <v>5</v>
      </c>
      <c r="HN12" s="173" t="s">
        <v>5</v>
      </c>
      <c r="HO12" s="173" t="s">
        <v>5</v>
      </c>
      <c r="HP12" s="173" t="s">
        <v>5</v>
      </c>
      <c r="HQ12" s="173" t="s">
        <v>5</v>
      </c>
      <c r="HR12" s="173" t="s">
        <v>5</v>
      </c>
      <c r="HS12" s="173" t="s">
        <v>5</v>
      </c>
      <c r="HT12" s="173" t="s">
        <v>5</v>
      </c>
      <c r="HU12" s="173" t="s">
        <v>5</v>
      </c>
      <c r="HV12" s="173" t="s">
        <v>5</v>
      </c>
      <c r="HW12" s="173" t="s">
        <v>5</v>
      </c>
      <c r="HX12" s="173" t="s">
        <v>5</v>
      </c>
      <c r="HY12" s="173" t="s">
        <v>5</v>
      </c>
      <c r="HZ12" s="173" t="s">
        <v>5</v>
      </c>
      <c r="IA12" s="173" t="s">
        <v>5</v>
      </c>
      <c r="IB12" s="173" t="s">
        <v>5</v>
      </c>
      <c r="IC12" s="173" t="s">
        <v>5</v>
      </c>
      <c r="ID12" s="173" t="s">
        <v>5</v>
      </c>
      <c r="IE12" s="173" t="s">
        <v>5</v>
      </c>
      <c r="IF12" s="173" t="s">
        <v>5</v>
      </c>
      <c r="IG12" s="173" t="s">
        <v>5</v>
      </c>
      <c r="IH12" s="173" t="s">
        <v>5</v>
      </c>
      <c r="II12" s="173" t="s">
        <v>5</v>
      </c>
      <c r="IJ12" s="173" t="s">
        <v>5</v>
      </c>
      <c r="IK12" s="173" t="s">
        <v>5</v>
      </c>
      <c r="IL12" s="173" t="s">
        <v>5</v>
      </c>
      <c r="IM12" s="173" t="s">
        <v>5</v>
      </c>
      <c r="IN12" s="173" t="s">
        <v>5</v>
      </c>
      <c r="IO12" s="172"/>
      <c r="IP12" s="173" t="s">
        <v>5</v>
      </c>
      <c r="IQ12" s="173" t="s">
        <v>5</v>
      </c>
      <c r="IR12" s="173" t="s">
        <v>5</v>
      </c>
      <c r="IS12" s="173" t="s">
        <v>5</v>
      </c>
      <c r="IT12" s="173" t="s">
        <v>5</v>
      </c>
      <c r="IU12" s="173" t="s">
        <v>5</v>
      </c>
      <c r="IV12" s="173" t="s">
        <v>5</v>
      </c>
      <c r="IW12" s="173" t="s">
        <v>5</v>
      </c>
      <c r="IX12" s="173" t="s">
        <v>5</v>
      </c>
      <c r="IY12" s="173" t="s">
        <v>5</v>
      </c>
      <c r="IZ12" s="173" t="s">
        <v>5</v>
      </c>
      <c r="JA12" s="173" t="s">
        <v>5</v>
      </c>
      <c r="JB12" s="173" t="s">
        <v>5</v>
      </c>
      <c r="JC12" s="173" t="s">
        <v>5</v>
      </c>
      <c r="JD12" s="173" t="s">
        <v>5</v>
      </c>
      <c r="JE12" s="173" t="s">
        <v>5</v>
      </c>
      <c r="JF12" s="173" t="s">
        <v>5</v>
      </c>
      <c r="JG12" s="208" t="s">
        <v>197</v>
      </c>
      <c r="JH12" s="174"/>
      <c r="JI12" s="172" t="s">
        <v>5</v>
      </c>
      <c r="JJ12" s="173" t="s">
        <v>5</v>
      </c>
      <c r="JK12" s="173" t="s">
        <v>5</v>
      </c>
      <c r="JL12" s="173" t="s">
        <v>5</v>
      </c>
      <c r="JM12" s="173" t="s">
        <v>5</v>
      </c>
      <c r="JN12" s="173" t="s">
        <v>5</v>
      </c>
      <c r="JO12" s="173" t="s">
        <v>5</v>
      </c>
      <c r="JP12" s="173" t="s">
        <v>5</v>
      </c>
      <c r="JQ12" s="173" t="s">
        <v>5</v>
      </c>
      <c r="JR12" s="173" t="s">
        <v>5</v>
      </c>
      <c r="JS12" s="173" t="s">
        <v>5</v>
      </c>
      <c r="JT12" s="173" t="s">
        <v>5</v>
      </c>
      <c r="JU12" s="173" t="s">
        <v>5</v>
      </c>
      <c r="JV12" s="173" t="s">
        <v>5</v>
      </c>
      <c r="JW12" s="173" t="s">
        <v>5</v>
      </c>
      <c r="JX12" s="173" t="s">
        <v>5</v>
      </c>
      <c r="JY12" s="173" t="s">
        <v>5</v>
      </c>
      <c r="JZ12" s="173"/>
      <c r="KA12" s="175"/>
      <c r="KB12" s="176"/>
      <c r="KC12" s="176"/>
      <c r="KD12" s="177"/>
      <c r="KE12" s="121"/>
      <c r="KF12" s="121"/>
      <c r="KG12" s="121"/>
      <c r="KH12" s="277" t="s">
        <v>5</v>
      </c>
      <c r="KI12" s="278" t="s">
        <v>5</v>
      </c>
      <c r="KJ12" s="279" t="s">
        <v>5</v>
      </c>
      <c r="KK12" s="310" t="s">
        <v>172</v>
      </c>
      <c r="KL12" s="311" t="s">
        <v>171</v>
      </c>
      <c r="KM12" s="278" t="s">
        <v>5</v>
      </c>
      <c r="KN12" s="279" t="s">
        <v>5</v>
      </c>
      <c r="KO12" s="310" t="s">
        <v>172</v>
      </c>
      <c r="KP12" s="311" t="s">
        <v>171</v>
      </c>
      <c r="KQ12" s="251" t="s">
        <v>219</v>
      </c>
      <c r="KR12" s="323" t="s">
        <v>220</v>
      </c>
      <c r="KS12" s="324" t="s">
        <v>221</v>
      </c>
      <c r="KT12" s="252" t="s">
        <v>222</v>
      </c>
    </row>
    <row r="13" spans="1:306">
      <c r="A13" s="272"/>
      <c r="B13" s="261" t="s">
        <v>700</v>
      </c>
      <c r="C13" s="397" t="s">
        <v>700</v>
      </c>
      <c r="D13" s="217" t="s">
        <v>261</v>
      </c>
      <c r="E13" s="274"/>
      <c r="F13" s="274"/>
      <c r="G13" s="274"/>
      <c r="H13" s="274"/>
      <c r="I13" s="274"/>
      <c r="J13" s="274"/>
      <c r="K13" s="275">
        <v>0</v>
      </c>
      <c r="L13" s="276">
        <v>50</v>
      </c>
      <c r="M13" s="97" t="s">
        <v>184</v>
      </c>
      <c r="N13" s="99" t="s">
        <v>184</v>
      </c>
      <c r="O13" s="101" t="s">
        <v>5</v>
      </c>
      <c r="P13" s="101" t="s">
        <v>5</v>
      </c>
      <c r="Q13" s="101" t="s">
        <v>311</v>
      </c>
      <c r="R13" s="101" t="s">
        <v>5</v>
      </c>
      <c r="S13" s="101" t="s">
        <v>5</v>
      </c>
      <c r="T13" s="122" t="s">
        <v>5</v>
      </c>
      <c r="U13" s="122" t="s">
        <v>312</v>
      </c>
      <c r="V13" s="122" t="s">
        <v>131</v>
      </c>
      <c r="W13" s="101" t="s">
        <v>300</v>
      </c>
      <c r="X13" s="101" t="s">
        <v>187</v>
      </c>
      <c r="Y13" s="101" t="s">
        <v>5</v>
      </c>
      <c r="Z13" s="101" t="s">
        <v>5</v>
      </c>
      <c r="AA13" s="99" t="s">
        <v>732</v>
      </c>
      <c r="AB13" s="138" t="s">
        <v>314</v>
      </c>
      <c r="AC13" s="102" t="s">
        <v>198</v>
      </c>
      <c r="AD13" s="101" t="s">
        <v>198</v>
      </c>
      <c r="AE13" s="122" t="s">
        <v>5</v>
      </c>
      <c r="AF13" s="122" t="s">
        <v>5</v>
      </c>
      <c r="AG13" s="122" t="s">
        <v>5</v>
      </c>
      <c r="AH13" s="122" t="s">
        <v>5</v>
      </c>
      <c r="AI13" s="122" t="s">
        <v>5</v>
      </c>
      <c r="AJ13" s="122" t="s">
        <v>5</v>
      </c>
      <c r="AK13" s="122" t="s">
        <v>5</v>
      </c>
      <c r="AL13" s="122" t="s">
        <v>5</v>
      </c>
      <c r="AM13" s="122" t="s">
        <v>303</v>
      </c>
      <c r="AN13" s="122" t="s">
        <v>5</v>
      </c>
      <c r="AO13" s="122" t="s">
        <v>5</v>
      </c>
      <c r="AP13" s="127" t="s">
        <v>200</v>
      </c>
      <c r="AQ13" s="122" t="s">
        <v>5</v>
      </c>
      <c r="AR13" s="127" t="s">
        <v>5</v>
      </c>
      <c r="AS13" s="122"/>
      <c r="AT13" s="122"/>
      <c r="AU13" s="122"/>
      <c r="AV13" s="122"/>
      <c r="AW13" s="122"/>
      <c r="AX13" s="136"/>
      <c r="AY13" s="137"/>
      <c r="AZ13" s="125"/>
      <c r="BA13" s="97" t="s">
        <v>184</v>
      </c>
      <c r="BB13" s="101" t="s">
        <v>5</v>
      </c>
      <c r="BC13" s="101" t="s">
        <v>184</v>
      </c>
      <c r="BD13" s="138" t="s">
        <v>315</v>
      </c>
      <c r="BE13" s="101" t="s">
        <v>5</v>
      </c>
      <c r="BF13" s="101" t="s">
        <v>5</v>
      </c>
      <c r="BG13" s="101" t="s">
        <v>311</v>
      </c>
      <c r="BH13" s="101" t="s">
        <v>5</v>
      </c>
      <c r="BI13" s="101" t="s">
        <v>5</v>
      </c>
      <c r="BJ13" s="122" t="s">
        <v>5</v>
      </c>
      <c r="BK13" s="122" t="s">
        <v>312</v>
      </c>
      <c r="BL13" s="122" t="s">
        <v>131</v>
      </c>
      <c r="BM13" s="101" t="s">
        <v>300</v>
      </c>
      <c r="BN13" s="101" t="s">
        <v>187</v>
      </c>
      <c r="BO13" s="101" t="s">
        <v>5</v>
      </c>
      <c r="BP13" s="101" t="s">
        <v>5</v>
      </c>
      <c r="BQ13" s="101" t="s">
        <v>5</v>
      </c>
      <c r="BR13" s="99" t="s">
        <v>313</v>
      </c>
      <c r="BS13" s="138" t="s">
        <v>314</v>
      </c>
      <c r="BT13" s="102" t="s">
        <v>198</v>
      </c>
      <c r="BU13" s="101" t="s">
        <v>198</v>
      </c>
      <c r="BV13" s="101"/>
      <c r="BW13" s="122" t="s">
        <v>5</v>
      </c>
      <c r="BX13" s="122" t="s">
        <v>5</v>
      </c>
      <c r="BY13" s="122" t="s">
        <v>5</v>
      </c>
      <c r="BZ13" s="122" t="s">
        <v>5</v>
      </c>
      <c r="CA13" s="122" t="s">
        <v>5</v>
      </c>
      <c r="CB13" s="122" t="s">
        <v>5</v>
      </c>
      <c r="CC13" s="122" t="s">
        <v>5</v>
      </c>
      <c r="CD13" s="122" t="s">
        <v>5</v>
      </c>
      <c r="CE13" s="122" t="s">
        <v>303</v>
      </c>
      <c r="CF13" s="122" t="s">
        <v>5</v>
      </c>
      <c r="CG13" s="122" t="s">
        <v>5</v>
      </c>
      <c r="CH13" s="127" t="s">
        <v>200</v>
      </c>
      <c r="CI13" s="122" t="s">
        <v>5</v>
      </c>
      <c r="CJ13" s="127" t="s">
        <v>5</v>
      </c>
      <c r="CK13" s="127"/>
      <c r="CL13" s="127"/>
      <c r="CM13" s="127"/>
      <c r="CN13" s="127"/>
      <c r="CO13" s="127"/>
      <c r="CP13" s="127"/>
      <c r="CQ13" s="411"/>
      <c r="CR13" s="128" t="s">
        <v>25</v>
      </c>
      <c r="CS13" s="122" t="s">
        <v>25</v>
      </c>
      <c r="CT13" s="130" t="s">
        <v>305</v>
      </c>
      <c r="CU13" s="122" t="s">
        <v>157</v>
      </c>
      <c r="CV13" s="122"/>
      <c r="CW13" s="127"/>
      <c r="CX13" s="127" t="s">
        <v>5</v>
      </c>
      <c r="CY13" s="127"/>
      <c r="CZ13" s="127"/>
      <c r="DA13" s="127"/>
      <c r="DB13" s="127"/>
      <c r="DC13" s="127"/>
      <c r="DD13" s="136"/>
      <c r="DE13" s="129" t="s">
        <v>5</v>
      </c>
      <c r="DF13" s="122" t="s">
        <v>5</v>
      </c>
      <c r="DG13" s="122" t="s">
        <v>5</v>
      </c>
      <c r="DH13" s="122" t="s">
        <v>5</v>
      </c>
      <c r="DI13" s="122" t="s">
        <v>5</v>
      </c>
      <c r="DJ13" s="122" t="s">
        <v>5</v>
      </c>
      <c r="DK13" s="122" t="s">
        <v>5</v>
      </c>
      <c r="DL13" s="122" t="s">
        <v>5</v>
      </c>
      <c r="DM13" s="122" t="s">
        <v>5</v>
      </c>
      <c r="DN13" s="122" t="s">
        <v>5</v>
      </c>
      <c r="DO13" s="127" t="s">
        <v>5</v>
      </c>
      <c r="DP13" s="127" t="s">
        <v>5</v>
      </c>
      <c r="DQ13" s="127" t="s">
        <v>5</v>
      </c>
      <c r="DR13" s="127" t="s">
        <v>5</v>
      </c>
      <c r="DS13" s="122" t="s">
        <v>5</v>
      </c>
      <c r="DT13" s="127" t="s">
        <v>5</v>
      </c>
      <c r="DU13" s="139" t="s">
        <v>5</v>
      </c>
      <c r="DV13" s="127" t="s">
        <v>5</v>
      </c>
      <c r="DW13" s="127" t="s">
        <v>316</v>
      </c>
      <c r="DX13" s="127" t="s">
        <v>5</v>
      </c>
      <c r="DY13" s="127" t="s">
        <v>5</v>
      </c>
      <c r="DZ13" s="127" t="s">
        <v>5</v>
      </c>
      <c r="EA13" s="122" t="s">
        <v>317</v>
      </c>
      <c r="EB13" s="131" t="s">
        <v>5</v>
      </c>
      <c r="EC13" s="131" t="s">
        <v>5</v>
      </c>
      <c r="ED13" s="131" t="s">
        <v>5</v>
      </c>
      <c r="EE13" s="131" t="s">
        <v>5</v>
      </c>
      <c r="EF13" s="131" t="s">
        <v>5</v>
      </c>
      <c r="EG13" s="127" t="s">
        <v>5</v>
      </c>
      <c r="EH13" s="127" t="s">
        <v>5</v>
      </c>
      <c r="EI13" s="127" t="s">
        <v>5</v>
      </c>
      <c r="EJ13" s="127" t="s">
        <v>5</v>
      </c>
      <c r="EK13" s="127" t="s">
        <v>5</v>
      </c>
      <c r="EL13" s="127" t="s">
        <v>5</v>
      </c>
      <c r="EM13" s="131" t="s">
        <v>5</v>
      </c>
      <c r="EN13" s="131" t="s">
        <v>318</v>
      </c>
      <c r="EO13" s="131" t="s">
        <v>5</v>
      </c>
      <c r="EP13" s="127" t="s">
        <v>5</v>
      </c>
      <c r="EQ13" s="127" t="s">
        <v>5</v>
      </c>
      <c r="ER13" s="127" t="s">
        <v>5</v>
      </c>
      <c r="ES13" s="127" t="s">
        <v>5</v>
      </c>
      <c r="ET13" s="127" t="s">
        <v>5</v>
      </c>
      <c r="EU13" s="127" t="s">
        <v>5</v>
      </c>
      <c r="EV13" s="127" t="s">
        <v>5</v>
      </c>
      <c r="EW13" s="127" t="s">
        <v>5</v>
      </c>
      <c r="EX13" s="127" t="s">
        <v>5</v>
      </c>
      <c r="EY13" s="127" t="s">
        <v>5</v>
      </c>
      <c r="EZ13" s="127" t="s">
        <v>5</v>
      </c>
      <c r="FA13" s="127" t="s">
        <v>5</v>
      </c>
      <c r="FB13" s="127" t="s">
        <v>319</v>
      </c>
      <c r="FC13" s="127" t="s">
        <v>5</v>
      </c>
      <c r="FD13" s="127" t="s">
        <v>5</v>
      </c>
      <c r="FE13" s="127" t="s">
        <v>5</v>
      </c>
      <c r="FF13" s="127" t="s">
        <v>5</v>
      </c>
      <c r="FG13" s="127"/>
      <c r="FH13" s="127" t="s">
        <v>5</v>
      </c>
      <c r="FI13" s="127" t="s">
        <v>5</v>
      </c>
      <c r="FJ13" s="127" t="s">
        <v>5</v>
      </c>
      <c r="FK13" s="127" t="s">
        <v>5</v>
      </c>
      <c r="FL13" s="127" t="s">
        <v>5</v>
      </c>
      <c r="FM13" s="127"/>
      <c r="FN13" s="127"/>
      <c r="FO13" s="127"/>
      <c r="FP13" s="127"/>
      <c r="FQ13" s="127"/>
      <c r="FR13" s="127"/>
      <c r="FS13" s="127"/>
      <c r="FT13" s="122"/>
      <c r="FU13" s="170"/>
      <c r="FV13" s="134" t="s">
        <v>5</v>
      </c>
      <c r="FW13" s="127" t="s">
        <v>5</v>
      </c>
      <c r="FX13" s="127" t="s">
        <v>320</v>
      </c>
      <c r="FY13" s="127" t="s">
        <v>5</v>
      </c>
      <c r="FZ13" s="122" t="s">
        <v>5</v>
      </c>
      <c r="GA13" s="122" t="s">
        <v>5</v>
      </c>
      <c r="GB13" s="127" t="s">
        <v>5</v>
      </c>
      <c r="GC13" s="122"/>
      <c r="GD13" s="122"/>
      <c r="GE13" s="122"/>
      <c r="GF13" s="122"/>
      <c r="GG13" s="122"/>
      <c r="GH13" s="122"/>
      <c r="GI13" s="171" t="s">
        <v>5</v>
      </c>
      <c r="GJ13" s="122"/>
      <c r="GK13" s="122"/>
      <c r="GL13" s="122" t="s">
        <v>5</v>
      </c>
      <c r="GM13" s="122"/>
      <c r="GN13" s="122"/>
      <c r="GO13" s="122"/>
      <c r="GP13" s="122"/>
      <c r="GQ13" s="127"/>
      <c r="GR13" s="172"/>
      <c r="GS13" s="173" t="s">
        <v>5</v>
      </c>
      <c r="GT13" s="173" t="s">
        <v>5</v>
      </c>
      <c r="GU13" s="173" t="s">
        <v>5</v>
      </c>
      <c r="GV13" s="173" t="s">
        <v>5</v>
      </c>
      <c r="GW13" s="173" t="s">
        <v>5</v>
      </c>
      <c r="GX13" s="173" t="s">
        <v>5</v>
      </c>
      <c r="GY13" s="173" t="s">
        <v>5</v>
      </c>
      <c r="GZ13" s="173" t="s">
        <v>5</v>
      </c>
      <c r="HA13" s="173" t="s">
        <v>5</v>
      </c>
      <c r="HB13" s="173" t="s">
        <v>5</v>
      </c>
      <c r="HC13" s="173" t="s">
        <v>5</v>
      </c>
      <c r="HD13" s="173" t="s">
        <v>5</v>
      </c>
      <c r="HE13" s="173" t="s">
        <v>5</v>
      </c>
      <c r="HF13" s="173" t="s">
        <v>5</v>
      </c>
      <c r="HG13" s="173" t="s">
        <v>5</v>
      </c>
      <c r="HH13" s="173" t="s">
        <v>5</v>
      </c>
      <c r="HI13" s="173" t="s">
        <v>5</v>
      </c>
      <c r="HJ13" s="173" t="s">
        <v>5</v>
      </c>
      <c r="HK13" s="173" t="s">
        <v>5</v>
      </c>
      <c r="HL13" s="173" t="s">
        <v>5</v>
      </c>
      <c r="HM13" s="173" t="s">
        <v>5</v>
      </c>
      <c r="HN13" s="173" t="s">
        <v>5</v>
      </c>
      <c r="HO13" s="173" t="s">
        <v>5</v>
      </c>
      <c r="HP13" s="173" t="s">
        <v>5</v>
      </c>
      <c r="HQ13" s="173" t="s">
        <v>5</v>
      </c>
      <c r="HR13" s="173" t="s">
        <v>5</v>
      </c>
      <c r="HS13" s="173" t="s">
        <v>5</v>
      </c>
      <c r="HT13" s="173" t="s">
        <v>5</v>
      </c>
      <c r="HU13" s="173" t="s">
        <v>5</v>
      </c>
      <c r="HV13" s="173" t="s">
        <v>5</v>
      </c>
      <c r="HW13" s="173" t="s">
        <v>5</v>
      </c>
      <c r="HX13" s="173" t="s">
        <v>5</v>
      </c>
      <c r="HY13" s="173" t="s">
        <v>5</v>
      </c>
      <c r="HZ13" s="173" t="s">
        <v>5</v>
      </c>
      <c r="IA13" s="173" t="s">
        <v>5</v>
      </c>
      <c r="IB13" s="173" t="s">
        <v>5</v>
      </c>
      <c r="IC13" s="173" t="s">
        <v>5</v>
      </c>
      <c r="ID13" s="173" t="s">
        <v>5</v>
      </c>
      <c r="IE13" s="173" t="s">
        <v>5</v>
      </c>
      <c r="IF13" s="173" t="s">
        <v>5</v>
      </c>
      <c r="IG13" s="173" t="s">
        <v>5</v>
      </c>
      <c r="IH13" s="173" t="s">
        <v>5</v>
      </c>
      <c r="II13" s="173" t="s">
        <v>5</v>
      </c>
      <c r="IJ13" s="173" t="s">
        <v>5</v>
      </c>
      <c r="IK13" s="173" t="s">
        <v>5</v>
      </c>
      <c r="IL13" s="173" t="s">
        <v>5</v>
      </c>
      <c r="IM13" s="173" t="s">
        <v>5</v>
      </c>
      <c r="IN13" s="173" t="s">
        <v>5</v>
      </c>
      <c r="IO13" s="172"/>
      <c r="IP13" s="173" t="s">
        <v>5</v>
      </c>
      <c r="IQ13" s="173" t="s">
        <v>5</v>
      </c>
      <c r="IR13" s="173" t="s">
        <v>5</v>
      </c>
      <c r="IS13" s="173" t="s">
        <v>5</v>
      </c>
      <c r="IT13" s="173" t="s">
        <v>5</v>
      </c>
      <c r="IU13" s="173" t="s">
        <v>5</v>
      </c>
      <c r="IV13" s="173" t="s">
        <v>5</v>
      </c>
      <c r="IW13" s="173" t="s">
        <v>5</v>
      </c>
      <c r="IX13" s="173" t="s">
        <v>5</v>
      </c>
      <c r="IY13" s="173" t="s">
        <v>5</v>
      </c>
      <c r="IZ13" s="173" t="s">
        <v>5</v>
      </c>
      <c r="JA13" s="173" t="s">
        <v>5</v>
      </c>
      <c r="JB13" s="173" t="s">
        <v>5</v>
      </c>
      <c r="JC13" s="173" t="s">
        <v>5</v>
      </c>
      <c r="JD13" s="173" t="s">
        <v>5</v>
      </c>
      <c r="JE13" s="173" t="s">
        <v>5</v>
      </c>
      <c r="JF13" s="173" t="s">
        <v>5</v>
      </c>
      <c r="JG13" s="114" t="s">
        <v>196</v>
      </c>
      <c r="JH13" s="174"/>
      <c r="JI13" s="172" t="s">
        <v>5</v>
      </c>
      <c r="JJ13" s="173" t="s">
        <v>5</v>
      </c>
      <c r="JK13" s="173" t="s">
        <v>5</v>
      </c>
      <c r="JL13" s="173" t="s">
        <v>5</v>
      </c>
      <c r="JM13" s="173" t="s">
        <v>5</v>
      </c>
      <c r="JN13" s="173" t="s">
        <v>5</v>
      </c>
      <c r="JO13" s="173" t="s">
        <v>5</v>
      </c>
      <c r="JP13" s="173" t="s">
        <v>5</v>
      </c>
      <c r="JQ13" s="173" t="s">
        <v>5</v>
      </c>
      <c r="JR13" s="173" t="s">
        <v>5</v>
      </c>
      <c r="JS13" s="173" t="s">
        <v>5</v>
      </c>
      <c r="JT13" s="173" t="s">
        <v>5</v>
      </c>
      <c r="JU13" s="173" t="s">
        <v>5</v>
      </c>
      <c r="JV13" s="173" t="s">
        <v>5</v>
      </c>
      <c r="JW13" s="173" t="s">
        <v>5</v>
      </c>
      <c r="JX13" s="173" t="s">
        <v>5</v>
      </c>
      <c r="JY13" s="173" t="s">
        <v>5</v>
      </c>
      <c r="JZ13" s="173"/>
      <c r="KA13" s="175"/>
      <c r="KB13" s="176"/>
      <c r="KC13" s="176"/>
      <c r="KD13" s="177"/>
      <c r="KE13" s="121"/>
      <c r="KF13" s="121"/>
      <c r="KG13" s="121"/>
      <c r="KH13" s="277" t="s">
        <v>5</v>
      </c>
      <c r="KI13" s="278" t="s">
        <v>5</v>
      </c>
      <c r="KJ13" s="279" t="s">
        <v>5</v>
      </c>
      <c r="KK13" s="310" t="s">
        <v>171</v>
      </c>
      <c r="KL13" s="311" t="s">
        <v>171</v>
      </c>
      <c r="KM13" s="278" t="s">
        <v>5</v>
      </c>
      <c r="KN13" s="279" t="s">
        <v>5</v>
      </c>
      <c r="KO13" s="310" t="s">
        <v>171</v>
      </c>
      <c r="KP13" s="311" t="s">
        <v>171</v>
      </c>
      <c r="KQ13" s="251" t="s">
        <v>221</v>
      </c>
      <c r="KR13" s="323" t="s">
        <v>222</v>
      </c>
      <c r="KS13" s="324" t="s">
        <v>221</v>
      </c>
      <c r="KT13" s="252" t="s">
        <v>222</v>
      </c>
    </row>
    <row r="14" spans="1:306">
      <c r="A14" s="272"/>
      <c r="B14" s="248"/>
      <c r="C14" s="217"/>
      <c r="D14" s="217" t="s">
        <v>262</v>
      </c>
      <c r="E14" s="274"/>
      <c r="F14" s="274"/>
      <c r="G14" s="274"/>
      <c r="H14" s="274"/>
      <c r="I14" s="274"/>
      <c r="J14" s="274"/>
      <c r="K14" s="275">
        <v>0</v>
      </c>
      <c r="L14" s="276">
        <v>50</v>
      </c>
      <c r="M14" s="97" t="s">
        <v>184</v>
      </c>
      <c r="N14" s="99" t="s">
        <v>184</v>
      </c>
      <c r="O14" s="101" t="s">
        <v>5</v>
      </c>
      <c r="P14" s="101" t="s">
        <v>5</v>
      </c>
      <c r="Q14" s="101" t="s">
        <v>311</v>
      </c>
      <c r="R14" s="101" t="s">
        <v>5</v>
      </c>
      <c r="S14" s="101" t="s">
        <v>5</v>
      </c>
      <c r="T14" s="122" t="s">
        <v>5</v>
      </c>
      <c r="U14" s="122" t="s">
        <v>312</v>
      </c>
      <c r="V14" s="138" t="s">
        <v>131</v>
      </c>
      <c r="W14" s="101" t="s">
        <v>300</v>
      </c>
      <c r="X14" s="138" t="s">
        <v>187</v>
      </c>
      <c r="Y14" s="101" t="s">
        <v>5</v>
      </c>
      <c r="Z14" s="101" t="s">
        <v>5</v>
      </c>
      <c r="AA14" s="138" t="s">
        <v>733</v>
      </c>
      <c r="AB14" s="138" t="s">
        <v>314</v>
      </c>
      <c r="AC14" s="101" t="s">
        <v>198</v>
      </c>
      <c r="AD14" s="101" t="s">
        <v>198</v>
      </c>
      <c r="AE14" s="122" t="s">
        <v>5</v>
      </c>
      <c r="AF14" s="122" t="s">
        <v>5</v>
      </c>
      <c r="AG14" s="122" t="s">
        <v>5</v>
      </c>
      <c r="AH14" s="122" t="s">
        <v>5</v>
      </c>
      <c r="AI14" s="122" t="s">
        <v>5</v>
      </c>
      <c r="AJ14" s="122" t="s">
        <v>5</v>
      </c>
      <c r="AK14" s="122" t="s">
        <v>5</v>
      </c>
      <c r="AL14" s="122" t="s">
        <v>5</v>
      </c>
      <c r="AM14" s="122" t="s">
        <v>303</v>
      </c>
      <c r="AN14" s="138" t="s">
        <v>5</v>
      </c>
      <c r="AO14" s="138" t="s">
        <v>5</v>
      </c>
      <c r="AP14" s="138" t="s">
        <v>200</v>
      </c>
      <c r="AQ14" s="127" t="s">
        <v>5</v>
      </c>
      <c r="AR14" s="127" t="s">
        <v>5</v>
      </c>
      <c r="AS14" s="122"/>
      <c r="AT14" s="122"/>
      <c r="AU14" s="122"/>
      <c r="AV14" s="122"/>
      <c r="AW14" s="122"/>
      <c r="AX14" s="136"/>
      <c r="AY14" s="137"/>
      <c r="AZ14" s="125"/>
      <c r="BA14" s="106" t="s">
        <v>184</v>
      </c>
      <c r="BB14" s="101" t="s">
        <v>5</v>
      </c>
      <c r="BC14" s="101" t="s">
        <v>184</v>
      </c>
      <c r="BD14" s="138" t="s">
        <v>315</v>
      </c>
      <c r="BE14" s="101" t="s">
        <v>5</v>
      </c>
      <c r="BF14" s="101" t="s">
        <v>5</v>
      </c>
      <c r="BG14" s="101" t="s">
        <v>311</v>
      </c>
      <c r="BH14" s="101" t="s">
        <v>5</v>
      </c>
      <c r="BI14" s="101" t="s">
        <v>5</v>
      </c>
      <c r="BJ14" s="122" t="s">
        <v>5</v>
      </c>
      <c r="BK14" s="122" t="s">
        <v>312</v>
      </c>
      <c r="BL14" s="138" t="s">
        <v>131</v>
      </c>
      <c r="BM14" s="101" t="s">
        <v>300</v>
      </c>
      <c r="BN14" s="138" t="s">
        <v>187</v>
      </c>
      <c r="BO14" s="101" t="s">
        <v>5</v>
      </c>
      <c r="BP14" s="101" t="s">
        <v>5</v>
      </c>
      <c r="BQ14" s="101" t="s">
        <v>5</v>
      </c>
      <c r="BR14" s="138" t="s">
        <v>321</v>
      </c>
      <c r="BS14" s="138" t="s">
        <v>314</v>
      </c>
      <c r="BT14" s="101" t="s">
        <v>198</v>
      </c>
      <c r="BU14" s="101" t="s">
        <v>198</v>
      </c>
      <c r="BV14" s="101"/>
      <c r="BW14" s="122" t="s">
        <v>5</v>
      </c>
      <c r="BX14" s="122" t="s">
        <v>5</v>
      </c>
      <c r="BY14" s="122" t="s">
        <v>5</v>
      </c>
      <c r="BZ14" s="122" t="s">
        <v>5</v>
      </c>
      <c r="CA14" s="122" t="s">
        <v>5</v>
      </c>
      <c r="CB14" s="122" t="s">
        <v>5</v>
      </c>
      <c r="CC14" s="122" t="s">
        <v>5</v>
      </c>
      <c r="CD14" s="122" t="s">
        <v>5</v>
      </c>
      <c r="CE14" s="122" t="s">
        <v>303</v>
      </c>
      <c r="CF14" s="138" t="s">
        <v>5</v>
      </c>
      <c r="CG14" s="138" t="s">
        <v>5</v>
      </c>
      <c r="CH14" s="138" t="s">
        <v>200</v>
      </c>
      <c r="CI14" s="127" t="s">
        <v>5</v>
      </c>
      <c r="CJ14" s="127" t="s">
        <v>5</v>
      </c>
      <c r="CK14" s="127"/>
      <c r="CL14" s="127"/>
      <c r="CM14" s="127"/>
      <c r="CN14" s="127"/>
      <c r="CO14" s="127"/>
      <c r="CP14" s="127"/>
      <c r="CQ14" s="411"/>
      <c r="CR14" s="128" t="s">
        <v>25</v>
      </c>
      <c r="CS14" s="122" t="s">
        <v>25</v>
      </c>
      <c r="CT14" s="130" t="s">
        <v>305</v>
      </c>
      <c r="CU14" s="122" t="s">
        <v>157</v>
      </c>
      <c r="CV14" s="122"/>
      <c r="CW14" s="127"/>
      <c r="CX14" s="127" t="s">
        <v>5</v>
      </c>
      <c r="CY14" s="127"/>
      <c r="CZ14" s="127"/>
      <c r="DA14" s="127"/>
      <c r="DB14" s="127"/>
      <c r="DC14" s="127"/>
      <c r="DD14" s="136"/>
      <c r="DE14" s="129" t="s">
        <v>5</v>
      </c>
      <c r="DF14" s="122" t="s">
        <v>5</v>
      </c>
      <c r="DG14" s="122" t="s">
        <v>5</v>
      </c>
      <c r="DH14" s="122" t="s">
        <v>5</v>
      </c>
      <c r="DI14" s="122" t="s">
        <v>5</v>
      </c>
      <c r="DJ14" s="122" t="s">
        <v>5</v>
      </c>
      <c r="DK14" s="122" t="s">
        <v>5</v>
      </c>
      <c r="DL14" s="122" t="s">
        <v>5</v>
      </c>
      <c r="DM14" s="122" t="s">
        <v>5</v>
      </c>
      <c r="DN14" s="122" t="s">
        <v>5</v>
      </c>
      <c r="DO14" s="127" t="s">
        <v>5</v>
      </c>
      <c r="DP14" s="127" t="s">
        <v>5</v>
      </c>
      <c r="DQ14" s="127" t="s">
        <v>5</v>
      </c>
      <c r="DR14" s="127" t="s">
        <v>5</v>
      </c>
      <c r="DS14" s="122" t="s">
        <v>5</v>
      </c>
      <c r="DT14" s="127" t="s">
        <v>5</v>
      </c>
      <c r="DU14" s="139" t="s">
        <v>5</v>
      </c>
      <c r="DV14" s="127" t="s">
        <v>5</v>
      </c>
      <c r="DW14" s="127" t="s">
        <v>316</v>
      </c>
      <c r="DX14" s="127" t="s">
        <v>5</v>
      </c>
      <c r="DY14" s="127" t="s">
        <v>5</v>
      </c>
      <c r="DZ14" s="127" t="s">
        <v>5</v>
      </c>
      <c r="EA14" s="122" t="s">
        <v>317</v>
      </c>
      <c r="EB14" s="131" t="s">
        <v>5</v>
      </c>
      <c r="EC14" s="131" t="s">
        <v>5</v>
      </c>
      <c r="ED14" s="131" t="s">
        <v>5</v>
      </c>
      <c r="EE14" s="131" t="s">
        <v>5</v>
      </c>
      <c r="EF14" s="131" t="s">
        <v>5</v>
      </c>
      <c r="EG14" s="127" t="s">
        <v>5</v>
      </c>
      <c r="EH14" s="127" t="s">
        <v>5</v>
      </c>
      <c r="EI14" s="127" t="s">
        <v>5</v>
      </c>
      <c r="EJ14" s="127" t="s">
        <v>5</v>
      </c>
      <c r="EK14" s="127" t="s">
        <v>5</v>
      </c>
      <c r="EL14" s="127" t="s">
        <v>5</v>
      </c>
      <c r="EM14" s="130" t="s">
        <v>5</v>
      </c>
      <c r="EN14" s="131" t="s">
        <v>318</v>
      </c>
      <c r="EO14" s="130" t="s">
        <v>5</v>
      </c>
      <c r="EP14" s="127" t="s">
        <v>5</v>
      </c>
      <c r="EQ14" s="127" t="s">
        <v>5</v>
      </c>
      <c r="ER14" s="127" t="s">
        <v>5</v>
      </c>
      <c r="ES14" s="127" t="s">
        <v>5</v>
      </c>
      <c r="ET14" s="127" t="s">
        <v>5</v>
      </c>
      <c r="EU14" s="127" t="s">
        <v>5</v>
      </c>
      <c r="EV14" s="127" t="s">
        <v>5</v>
      </c>
      <c r="EW14" s="127" t="s">
        <v>5</v>
      </c>
      <c r="EX14" s="127" t="s">
        <v>5</v>
      </c>
      <c r="EY14" s="127" t="s">
        <v>5</v>
      </c>
      <c r="EZ14" s="127" t="s">
        <v>5</v>
      </c>
      <c r="FA14" s="127" t="s">
        <v>5</v>
      </c>
      <c r="FB14" s="127" t="s">
        <v>319</v>
      </c>
      <c r="FC14" s="127" t="s">
        <v>5</v>
      </c>
      <c r="FD14" s="127" t="s">
        <v>5</v>
      </c>
      <c r="FE14" s="127" t="s">
        <v>5</v>
      </c>
      <c r="FF14" s="127" t="s">
        <v>5</v>
      </c>
      <c r="FG14" s="127"/>
      <c r="FH14" s="127" t="s">
        <v>5</v>
      </c>
      <c r="FI14" s="127" t="s">
        <v>5</v>
      </c>
      <c r="FJ14" s="127" t="s">
        <v>5</v>
      </c>
      <c r="FK14" s="127" t="s">
        <v>5</v>
      </c>
      <c r="FL14" s="127" t="s">
        <v>5</v>
      </c>
      <c r="FM14" s="127"/>
      <c r="FN14" s="127"/>
      <c r="FO14" s="127"/>
      <c r="FP14" s="127"/>
      <c r="FQ14" s="127"/>
      <c r="FR14" s="127"/>
      <c r="FS14" s="127"/>
      <c r="FT14" s="122"/>
      <c r="FU14" s="170"/>
      <c r="FV14" s="134" t="s">
        <v>5</v>
      </c>
      <c r="FW14" s="127" t="s">
        <v>5</v>
      </c>
      <c r="FX14" s="127" t="s">
        <v>320</v>
      </c>
      <c r="FY14" s="127" t="s">
        <v>5</v>
      </c>
      <c r="FZ14" s="122" t="s">
        <v>5</v>
      </c>
      <c r="GA14" s="122" t="s">
        <v>5</v>
      </c>
      <c r="GB14" s="127" t="s">
        <v>5</v>
      </c>
      <c r="GC14" s="122"/>
      <c r="GD14" s="122"/>
      <c r="GE14" s="122"/>
      <c r="GF14" s="122"/>
      <c r="GG14" s="122"/>
      <c r="GH14" s="122"/>
      <c r="GI14" s="171" t="s">
        <v>5</v>
      </c>
      <c r="GJ14" s="122"/>
      <c r="GK14" s="122"/>
      <c r="GL14" s="122" t="s">
        <v>5</v>
      </c>
      <c r="GM14" s="122"/>
      <c r="GN14" s="122"/>
      <c r="GO14" s="122"/>
      <c r="GP14" s="122"/>
      <c r="GQ14" s="127"/>
      <c r="GR14" s="172"/>
      <c r="GS14" s="173" t="s">
        <v>5</v>
      </c>
      <c r="GT14" s="173" t="s">
        <v>5</v>
      </c>
      <c r="GU14" s="173" t="s">
        <v>5</v>
      </c>
      <c r="GV14" s="173" t="s">
        <v>5</v>
      </c>
      <c r="GW14" s="173" t="s">
        <v>5</v>
      </c>
      <c r="GX14" s="173" t="s">
        <v>5</v>
      </c>
      <c r="GY14" s="173" t="s">
        <v>5</v>
      </c>
      <c r="GZ14" s="173" t="s">
        <v>5</v>
      </c>
      <c r="HA14" s="173" t="s">
        <v>5</v>
      </c>
      <c r="HB14" s="173" t="s">
        <v>5</v>
      </c>
      <c r="HC14" s="173" t="s">
        <v>5</v>
      </c>
      <c r="HD14" s="173" t="s">
        <v>5</v>
      </c>
      <c r="HE14" s="173" t="s">
        <v>5</v>
      </c>
      <c r="HF14" s="173" t="s">
        <v>5</v>
      </c>
      <c r="HG14" s="173" t="s">
        <v>5</v>
      </c>
      <c r="HH14" s="173" t="s">
        <v>5</v>
      </c>
      <c r="HI14" s="173" t="s">
        <v>5</v>
      </c>
      <c r="HJ14" s="173" t="s">
        <v>5</v>
      </c>
      <c r="HK14" s="173" t="s">
        <v>5</v>
      </c>
      <c r="HL14" s="173" t="s">
        <v>5</v>
      </c>
      <c r="HM14" s="173" t="s">
        <v>5</v>
      </c>
      <c r="HN14" s="173" t="s">
        <v>5</v>
      </c>
      <c r="HO14" s="173" t="s">
        <v>5</v>
      </c>
      <c r="HP14" s="173" t="s">
        <v>5</v>
      </c>
      <c r="HQ14" s="173" t="s">
        <v>5</v>
      </c>
      <c r="HR14" s="173" t="s">
        <v>5</v>
      </c>
      <c r="HS14" s="173" t="s">
        <v>5</v>
      </c>
      <c r="HT14" s="173" t="s">
        <v>5</v>
      </c>
      <c r="HU14" s="173" t="s">
        <v>5</v>
      </c>
      <c r="HV14" s="173" t="s">
        <v>5</v>
      </c>
      <c r="HW14" s="173" t="s">
        <v>5</v>
      </c>
      <c r="HX14" s="173" t="s">
        <v>5</v>
      </c>
      <c r="HY14" s="173" t="s">
        <v>5</v>
      </c>
      <c r="HZ14" s="173" t="s">
        <v>5</v>
      </c>
      <c r="IA14" s="173" t="s">
        <v>5</v>
      </c>
      <c r="IB14" s="173" t="s">
        <v>5</v>
      </c>
      <c r="IC14" s="173" t="s">
        <v>5</v>
      </c>
      <c r="ID14" s="173" t="s">
        <v>5</v>
      </c>
      <c r="IE14" s="173" t="s">
        <v>5</v>
      </c>
      <c r="IF14" s="173" t="s">
        <v>5</v>
      </c>
      <c r="IG14" s="173" t="s">
        <v>5</v>
      </c>
      <c r="IH14" s="173" t="s">
        <v>5</v>
      </c>
      <c r="II14" s="173" t="s">
        <v>5</v>
      </c>
      <c r="IJ14" s="173" t="s">
        <v>5</v>
      </c>
      <c r="IK14" s="173" t="s">
        <v>5</v>
      </c>
      <c r="IL14" s="173" t="s">
        <v>5</v>
      </c>
      <c r="IM14" s="173" t="s">
        <v>5</v>
      </c>
      <c r="IN14" s="173" t="s">
        <v>5</v>
      </c>
      <c r="IO14" s="172"/>
      <c r="IP14" s="173" t="s">
        <v>5</v>
      </c>
      <c r="IQ14" s="173" t="s">
        <v>5</v>
      </c>
      <c r="IR14" s="173" t="s">
        <v>5</v>
      </c>
      <c r="IS14" s="173" t="s">
        <v>5</v>
      </c>
      <c r="IT14" s="173" t="s">
        <v>5</v>
      </c>
      <c r="IU14" s="173" t="s">
        <v>5</v>
      </c>
      <c r="IV14" s="173" t="s">
        <v>5</v>
      </c>
      <c r="IW14" s="173" t="s">
        <v>5</v>
      </c>
      <c r="IX14" s="173" t="s">
        <v>5</v>
      </c>
      <c r="IY14" s="173" t="s">
        <v>5</v>
      </c>
      <c r="IZ14" s="173" t="s">
        <v>5</v>
      </c>
      <c r="JA14" s="173" t="s">
        <v>5</v>
      </c>
      <c r="JB14" s="173" t="s">
        <v>5</v>
      </c>
      <c r="JC14" s="173" t="s">
        <v>5</v>
      </c>
      <c r="JD14" s="173" t="s">
        <v>5</v>
      </c>
      <c r="JE14" s="173" t="s">
        <v>5</v>
      </c>
      <c r="JF14" s="173" t="s">
        <v>5</v>
      </c>
      <c r="JG14" s="114" t="s">
        <v>196</v>
      </c>
      <c r="JH14" s="174"/>
      <c r="JI14" s="172" t="s">
        <v>5</v>
      </c>
      <c r="JJ14" s="173" t="s">
        <v>5</v>
      </c>
      <c r="JK14" s="173" t="s">
        <v>5</v>
      </c>
      <c r="JL14" s="173" t="s">
        <v>5</v>
      </c>
      <c r="JM14" s="173" t="s">
        <v>5</v>
      </c>
      <c r="JN14" s="173" t="s">
        <v>5</v>
      </c>
      <c r="JO14" s="173" t="s">
        <v>5</v>
      </c>
      <c r="JP14" s="173" t="s">
        <v>5</v>
      </c>
      <c r="JQ14" s="173" t="s">
        <v>5</v>
      </c>
      <c r="JR14" s="173" t="s">
        <v>5</v>
      </c>
      <c r="JS14" s="173" t="s">
        <v>5</v>
      </c>
      <c r="JT14" s="173" t="s">
        <v>5</v>
      </c>
      <c r="JU14" s="173" t="s">
        <v>5</v>
      </c>
      <c r="JV14" s="173" t="s">
        <v>5</v>
      </c>
      <c r="JW14" s="173" t="s">
        <v>5</v>
      </c>
      <c r="JX14" s="173" t="s">
        <v>5</v>
      </c>
      <c r="JY14" s="173" t="s">
        <v>5</v>
      </c>
      <c r="JZ14" s="173"/>
      <c r="KA14" s="175"/>
      <c r="KB14" s="176"/>
      <c r="KC14" s="176"/>
      <c r="KD14" s="177"/>
      <c r="KE14" s="121"/>
      <c r="KF14" s="121"/>
      <c r="KG14" s="121"/>
      <c r="KH14" s="277" t="s">
        <v>5</v>
      </c>
      <c r="KI14" s="278" t="s">
        <v>5</v>
      </c>
      <c r="KJ14" s="279" t="s">
        <v>5</v>
      </c>
      <c r="KK14" s="310" t="s">
        <v>171</v>
      </c>
      <c r="KL14" s="311" t="s">
        <v>171</v>
      </c>
      <c r="KM14" s="278" t="s">
        <v>5</v>
      </c>
      <c r="KN14" s="279" t="s">
        <v>5</v>
      </c>
      <c r="KO14" s="310" t="s">
        <v>171</v>
      </c>
      <c r="KP14" s="311" t="s">
        <v>171</v>
      </c>
      <c r="KQ14" s="251" t="s">
        <v>221</v>
      </c>
      <c r="KR14" s="323" t="s">
        <v>222</v>
      </c>
      <c r="KS14" s="324" t="s">
        <v>221</v>
      </c>
      <c r="KT14" s="252" t="s">
        <v>222</v>
      </c>
    </row>
    <row r="15" spans="1:306" ht="14.25">
      <c r="A15" s="272"/>
      <c r="B15" s="280" t="s">
        <v>163</v>
      </c>
      <c r="C15" s="332" t="s">
        <v>223</v>
      </c>
      <c r="D15" s="217" t="s">
        <v>263</v>
      </c>
      <c r="E15" s="274"/>
      <c r="F15" s="274"/>
      <c r="G15" s="274"/>
      <c r="H15" s="274"/>
      <c r="I15" s="274"/>
      <c r="J15" s="274"/>
      <c r="K15" s="275">
        <v>0</v>
      </c>
      <c r="L15" s="276">
        <v>50</v>
      </c>
      <c r="M15" s="97" t="s">
        <v>184</v>
      </c>
      <c r="N15" s="99" t="s">
        <v>184</v>
      </c>
      <c r="O15" s="101" t="s">
        <v>5</v>
      </c>
      <c r="P15" s="101" t="s">
        <v>5</v>
      </c>
      <c r="Q15" s="101" t="s">
        <v>311</v>
      </c>
      <c r="R15" s="101" t="s">
        <v>5</v>
      </c>
      <c r="S15" s="101" t="s">
        <v>5</v>
      </c>
      <c r="T15" s="122" t="s">
        <v>5</v>
      </c>
      <c r="U15" s="122" t="s">
        <v>312</v>
      </c>
      <c r="V15" s="138" t="s">
        <v>131</v>
      </c>
      <c r="W15" s="101" t="s">
        <v>300</v>
      </c>
      <c r="X15" s="138" t="s">
        <v>187</v>
      </c>
      <c r="Y15" s="101" t="s">
        <v>5</v>
      </c>
      <c r="Z15" s="101" t="s">
        <v>5</v>
      </c>
      <c r="AA15" s="138" t="s">
        <v>322</v>
      </c>
      <c r="AB15" s="138" t="s">
        <v>314</v>
      </c>
      <c r="AC15" s="101" t="s">
        <v>198</v>
      </c>
      <c r="AD15" s="101" t="s">
        <v>198</v>
      </c>
      <c r="AE15" s="122" t="s">
        <v>5</v>
      </c>
      <c r="AF15" s="122" t="s">
        <v>5</v>
      </c>
      <c r="AG15" s="122" t="s">
        <v>5</v>
      </c>
      <c r="AH15" s="122" t="s">
        <v>5</v>
      </c>
      <c r="AI15" s="122" t="s">
        <v>5</v>
      </c>
      <c r="AJ15" s="122" t="s">
        <v>5</v>
      </c>
      <c r="AK15" s="122" t="s">
        <v>5</v>
      </c>
      <c r="AL15" s="122" t="s">
        <v>5</v>
      </c>
      <c r="AM15" s="122" t="s">
        <v>303</v>
      </c>
      <c r="AN15" s="138" t="s">
        <v>5</v>
      </c>
      <c r="AO15" s="138" t="s">
        <v>5</v>
      </c>
      <c r="AP15" s="138" t="s">
        <v>200</v>
      </c>
      <c r="AQ15" s="127" t="s">
        <v>5</v>
      </c>
      <c r="AR15" s="127" t="s">
        <v>5</v>
      </c>
      <c r="AS15" s="122"/>
      <c r="AT15" s="122"/>
      <c r="AU15" s="122"/>
      <c r="AV15" s="122"/>
      <c r="AW15" s="122"/>
      <c r="AX15" s="136"/>
      <c r="AY15" s="137"/>
      <c r="AZ15" s="125"/>
      <c r="BA15" s="106" t="s">
        <v>184</v>
      </c>
      <c r="BB15" s="101" t="s">
        <v>5</v>
      </c>
      <c r="BC15" s="101" t="s">
        <v>184</v>
      </c>
      <c r="BD15" s="138" t="s">
        <v>315</v>
      </c>
      <c r="BE15" s="101" t="s">
        <v>5</v>
      </c>
      <c r="BF15" s="101" t="s">
        <v>5</v>
      </c>
      <c r="BG15" s="101" t="s">
        <v>311</v>
      </c>
      <c r="BH15" s="101" t="s">
        <v>5</v>
      </c>
      <c r="BI15" s="101" t="s">
        <v>5</v>
      </c>
      <c r="BJ15" s="122" t="s">
        <v>5</v>
      </c>
      <c r="BK15" s="122" t="s">
        <v>312</v>
      </c>
      <c r="BL15" s="138" t="s">
        <v>131</v>
      </c>
      <c r="BM15" s="101" t="s">
        <v>300</v>
      </c>
      <c r="BN15" s="138" t="s">
        <v>187</v>
      </c>
      <c r="BO15" s="101" t="s">
        <v>5</v>
      </c>
      <c r="BP15" s="101" t="s">
        <v>5</v>
      </c>
      <c r="BQ15" s="101" t="s">
        <v>5</v>
      </c>
      <c r="BR15" s="138" t="s">
        <v>322</v>
      </c>
      <c r="BS15" s="138" t="s">
        <v>314</v>
      </c>
      <c r="BT15" s="101" t="s">
        <v>198</v>
      </c>
      <c r="BU15" s="101" t="s">
        <v>198</v>
      </c>
      <c r="BV15" s="101"/>
      <c r="BW15" s="122" t="s">
        <v>5</v>
      </c>
      <c r="BX15" s="122" t="s">
        <v>5</v>
      </c>
      <c r="BY15" s="122" t="s">
        <v>5</v>
      </c>
      <c r="BZ15" s="122" t="s">
        <v>5</v>
      </c>
      <c r="CA15" s="122" t="s">
        <v>5</v>
      </c>
      <c r="CB15" s="122" t="s">
        <v>5</v>
      </c>
      <c r="CC15" s="122" t="s">
        <v>5</v>
      </c>
      <c r="CD15" s="122" t="s">
        <v>5</v>
      </c>
      <c r="CE15" s="122" t="s">
        <v>303</v>
      </c>
      <c r="CF15" s="138" t="s">
        <v>5</v>
      </c>
      <c r="CG15" s="138" t="s">
        <v>5</v>
      </c>
      <c r="CH15" s="138" t="s">
        <v>200</v>
      </c>
      <c r="CI15" s="127" t="s">
        <v>5</v>
      </c>
      <c r="CJ15" s="127" t="s">
        <v>5</v>
      </c>
      <c r="CK15" s="127"/>
      <c r="CL15" s="127"/>
      <c r="CM15" s="127"/>
      <c r="CN15" s="127"/>
      <c r="CO15" s="127"/>
      <c r="CP15" s="127"/>
      <c r="CQ15" s="411"/>
      <c r="CR15" s="128" t="s">
        <v>25</v>
      </c>
      <c r="CS15" s="122" t="s">
        <v>25</v>
      </c>
      <c r="CT15" s="130" t="s">
        <v>305</v>
      </c>
      <c r="CU15" s="122" t="s">
        <v>157</v>
      </c>
      <c r="CV15" s="122"/>
      <c r="CW15" s="127"/>
      <c r="CX15" s="127" t="s">
        <v>5</v>
      </c>
      <c r="CY15" s="127"/>
      <c r="CZ15" s="127"/>
      <c r="DA15" s="127"/>
      <c r="DB15" s="127"/>
      <c r="DC15" s="127"/>
      <c r="DD15" s="136"/>
      <c r="DE15" s="129" t="s">
        <v>5</v>
      </c>
      <c r="DF15" s="122" t="s">
        <v>5</v>
      </c>
      <c r="DG15" s="122" t="s">
        <v>5</v>
      </c>
      <c r="DH15" s="122" t="s">
        <v>5</v>
      </c>
      <c r="DI15" s="122" t="s">
        <v>5</v>
      </c>
      <c r="DJ15" s="122" t="s">
        <v>5</v>
      </c>
      <c r="DK15" s="122" t="s">
        <v>5</v>
      </c>
      <c r="DL15" s="122" t="s">
        <v>5</v>
      </c>
      <c r="DM15" s="122" t="s">
        <v>5</v>
      </c>
      <c r="DN15" s="122" t="s">
        <v>5</v>
      </c>
      <c r="DO15" s="127" t="s">
        <v>5</v>
      </c>
      <c r="DP15" s="127" t="s">
        <v>5</v>
      </c>
      <c r="DQ15" s="127" t="s">
        <v>5</v>
      </c>
      <c r="DR15" s="127" t="s">
        <v>5</v>
      </c>
      <c r="DS15" s="122" t="s">
        <v>5</v>
      </c>
      <c r="DT15" s="127" t="s">
        <v>5</v>
      </c>
      <c r="DU15" s="139" t="s">
        <v>5</v>
      </c>
      <c r="DV15" s="127" t="s">
        <v>5</v>
      </c>
      <c r="DW15" s="127" t="s">
        <v>316</v>
      </c>
      <c r="DX15" s="127" t="s">
        <v>5</v>
      </c>
      <c r="DY15" s="127" t="s">
        <v>5</v>
      </c>
      <c r="DZ15" s="127" t="s">
        <v>5</v>
      </c>
      <c r="EA15" s="122" t="s">
        <v>317</v>
      </c>
      <c r="EB15" s="131" t="s">
        <v>5</v>
      </c>
      <c r="EC15" s="131" t="s">
        <v>5</v>
      </c>
      <c r="ED15" s="131" t="s">
        <v>5</v>
      </c>
      <c r="EE15" s="131" t="s">
        <v>5</v>
      </c>
      <c r="EF15" s="131" t="s">
        <v>5</v>
      </c>
      <c r="EG15" s="127" t="s">
        <v>5</v>
      </c>
      <c r="EH15" s="127" t="s">
        <v>5</v>
      </c>
      <c r="EI15" s="127" t="s">
        <v>5</v>
      </c>
      <c r="EJ15" s="127" t="s">
        <v>5</v>
      </c>
      <c r="EK15" s="127" t="s">
        <v>5</v>
      </c>
      <c r="EL15" s="127" t="s">
        <v>5</v>
      </c>
      <c r="EM15" s="130" t="s">
        <v>5</v>
      </c>
      <c r="EN15" s="131" t="s">
        <v>318</v>
      </c>
      <c r="EO15" s="130" t="s">
        <v>5</v>
      </c>
      <c r="EP15" s="127" t="s">
        <v>5</v>
      </c>
      <c r="EQ15" s="127" t="s">
        <v>5</v>
      </c>
      <c r="ER15" s="127" t="s">
        <v>5</v>
      </c>
      <c r="ES15" s="127" t="s">
        <v>5</v>
      </c>
      <c r="ET15" s="127" t="s">
        <v>5</v>
      </c>
      <c r="EU15" s="127" t="s">
        <v>5</v>
      </c>
      <c r="EV15" s="127" t="s">
        <v>5</v>
      </c>
      <c r="EW15" s="127" t="s">
        <v>5</v>
      </c>
      <c r="EX15" s="127" t="s">
        <v>5</v>
      </c>
      <c r="EY15" s="127" t="s">
        <v>5</v>
      </c>
      <c r="EZ15" s="127" t="s">
        <v>5</v>
      </c>
      <c r="FA15" s="127" t="s">
        <v>5</v>
      </c>
      <c r="FB15" s="127" t="s">
        <v>319</v>
      </c>
      <c r="FC15" s="127" t="s">
        <v>5</v>
      </c>
      <c r="FD15" s="127" t="s">
        <v>5</v>
      </c>
      <c r="FE15" s="127" t="s">
        <v>5</v>
      </c>
      <c r="FF15" s="127" t="s">
        <v>5</v>
      </c>
      <c r="FG15" s="127"/>
      <c r="FH15" s="127" t="s">
        <v>5</v>
      </c>
      <c r="FI15" s="127" t="s">
        <v>5</v>
      </c>
      <c r="FJ15" s="127" t="s">
        <v>5</v>
      </c>
      <c r="FK15" s="127" t="s">
        <v>5</v>
      </c>
      <c r="FL15" s="127" t="s">
        <v>5</v>
      </c>
      <c r="FM15" s="127"/>
      <c r="FN15" s="127"/>
      <c r="FO15" s="127"/>
      <c r="FP15" s="127"/>
      <c r="FQ15" s="127"/>
      <c r="FR15" s="127"/>
      <c r="FS15" s="127"/>
      <c r="FT15" s="122"/>
      <c r="FU15" s="170"/>
      <c r="FV15" s="134" t="s">
        <v>5</v>
      </c>
      <c r="FW15" s="127" t="s">
        <v>5</v>
      </c>
      <c r="FX15" s="127" t="s">
        <v>320</v>
      </c>
      <c r="FY15" s="127" t="s">
        <v>5</v>
      </c>
      <c r="FZ15" s="122" t="s">
        <v>5</v>
      </c>
      <c r="GA15" s="122" t="s">
        <v>5</v>
      </c>
      <c r="GB15" s="127" t="s">
        <v>5</v>
      </c>
      <c r="GC15" s="122"/>
      <c r="GD15" s="122"/>
      <c r="GE15" s="122"/>
      <c r="GF15" s="122"/>
      <c r="GG15" s="122"/>
      <c r="GH15" s="122"/>
      <c r="GI15" s="171" t="s">
        <v>5</v>
      </c>
      <c r="GJ15" s="122"/>
      <c r="GK15" s="122"/>
      <c r="GL15" s="122" t="s">
        <v>5</v>
      </c>
      <c r="GM15" s="122"/>
      <c r="GN15" s="122"/>
      <c r="GO15" s="122"/>
      <c r="GP15" s="122"/>
      <c r="GQ15" s="127"/>
      <c r="GR15" s="172"/>
      <c r="GS15" s="173" t="s">
        <v>5</v>
      </c>
      <c r="GT15" s="173" t="s">
        <v>5</v>
      </c>
      <c r="GU15" s="173" t="s">
        <v>5</v>
      </c>
      <c r="GV15" s="173" t="s">
        <v>5</v>
      </c>
      <c r="GW15" s="173" t="s">
        <v>5</v>
      </c>
      <c r="GX15" s="173" t="s">
        <v>5</v>
      </c>
      <c r="GY15" s="173" t="s">
        <v>5</v>
      </c>
      <c r="GZ15" s="173" t="s">
        <v>5</v>
      </c>
      <c r="HA15" s="173" t="s">
        <v>5</v>
      </c>
      <c r="HB15" s="173" t="s">
        <v>5</v>
      </c>
      <c r="HC15" s="173" t="s">
        <v>5</v>
      </c>
      <c r="HD15" s="173" t="s">
        <v>5</v>
      </c>
      <c r="HE15" s="173" t="s">
        <v>5</v>
      </c>
      <c r="HF15" s="173" t="s">
        <v>5</v>
      </c>
      <c r="HG15" s="173" t="s">
        <v>5</v>
      </c>
      <c r="HH15" s="173" t="s">
        <v>5</v>
      </c>
      <c r="HI15" s="173" t="s">
        <v>5</v>
      </c>
      <c r="HJ15" s="173" t="s">
        <v>5</v>
      </c>
      <c r="HK15" s="173" t="s">
        <v>5</v>
      </c>
      <c r="HL15" s="173" t="s">
        <v>5</v>
      </c>
      <c r="HM15" s="173" t="s">
        <v>5</v>
      </c>
      <c r="HN15" s="173" t="s">
        <v>5</v>
      </c>
      <c r="HO15" s="173" t="s">
        <v>5</v>
      </c>
      <c r="HP15" s="173" t="s">
        <v>5</v>
      </c>
      <c r="HQ15" s="173" t="s">
        <v>5</v>
      </c>
      <c r="HR15" s="173" t="s">
        <v>5</v>
      </c>
      <c r="HS15" s="173" t="s">
        <v>5</v>
      </c>
      <c r="HT15" s="173" t="s">
        <v>5</v>
      </c>
      <c r="HU15" s="173" t="s">
        <v>5</v>
      </c>
      <c r="HV15" s="173" t="s">
        <v>5</v>
      </c>
      <c r="HW15" s="173" t="s">
        <v>5</v>
      </c>
      <c r="HX15" s="173" t="s">
        <v>5</v>
      </c>
      <c r="HY15" s="173" t="s">
        <v>5</v>
      </c>
      <c r="HZ15" s="173" t="s">
        <v>5</v>
      </c>
      <c r="IA15" s="173" t="s">
        <v>5</v>
      </c>
      <c r="IB15" s="173" t="s">
        <v>5</v>
      </c>
      <c r="IC15" s="173" t="s">
        <v>5</v>
      </c>
      <c r="ID15" s="173" t="s">
        <v>5</v>
      </c>
      <c r="IE15" s="173" t="s">
        <v>5</v>
      </c>
      <c r="IF15" s="173" t="s">
        <v>5</v>
      </c>
      <c r="IG15" s="173" t="s">
        <v>5</v>
      </c>
      <c r="IH15" s="173" t="s">
        <v>5</v>
      </c>
      <c r="II15" s="173" t="s">
        <v>5</v>
      </c>
      <c r="IJ15" s="173" t="s">
        <v>5</v>
      </c>
      <c r="IK15" s="173" t="s">
        <v>5</v>
      </c>
      <c r="IL15" s="173" t="s">
        <v>5</v>
      </c>
      <c r="IM15" s="173" t="s">
        <v>5</v>
      </c>
      <c r="IN15" s="173" t="s">
        <v>5</v>
      </c>
      <c r="IO15" s="172"/>
      <c r="IP15" s="173" t="s">
        <v>5</v>
      </c>
      <c r="IQ15" s="173" t="s">
        <v>5</v>
      </c>
      <c r="IR15" s="173" t="s">
        <v>5</v>
      </c>
      <c r="IS15" s="173" t="s">
        <v>5</v>
      </c>
      <c r="IT15" s="173" t="s">
        <v>5</v>
      </c>
      <c r="IU15" s="173" t="s">
        <v>5</v>
      </c>
      <c r="IV15" s="173" t="s">
        <v>5</v>
      </c>
      <c r="IW15" s="173" t="s">
        <v>5</v>
      </c>
      <c r="IX15" s="173" t="s">
        <v>5</v>
      </c>
      <c r="IY15" s="173" t="s">
        <v>5</v>
      </c>
      <c r="IZ15" s="173" t="s">
        <v>5</v>
      </c>
      <c r="JA15" s="173" t="s">
        <v>5</v>
      </c>
      <c r="JB15" s="173" t="s">
        <v>5</v>
      </c>
      <c r="JC15" s="173" t="s">
        <v>5</v>
      </c>
      <c r="JD15" s="173" t="s">
        <v>5</v>
      </c>
      <c r="JE15" s="173" t="s">
        <v>5</v>
      </c>
      <c r="JF15" s="173" t="s">
        <v>5</v>
      </c>
      <c r="JG15" s="114" t="s">
        <v>196</v>
      </c>
      <c r="JH15" s="174"/>
      <c r="JI15" s="172" t="s">
        <v>5</v>
      </c>
      <c r="JJ15" s="173" t="s">
        <v>5</v>
      </c>
      <c r="JK15" s="173" t="s">
        <v>5</v>
      </c>
      <c r="JL15" s="173" t="s">
        <v>5</v>
      </c>
      <c r="JM15" s="173" t="s">
        <v>5</v>
      </c>
      <c r="JN15" s="173" t="s">
        <v>5</v>
      </c>
      <c r="JO15" s="173" t="s">
        <v>5</v>
      </c>
      <c r="JP15" s="173" t="s">
        <v>5</v>
      </c>
      <c r="JQ15" s="173" t="s">
        <v>5</v>
      </c>
      <c r="JR15" s="173" t="s">
        <v>5</v>
      </c>
      <c r="JS15" s="173" t="s">
        <v>5</v>
      </c>
      <c r="JT15" s="173" t="s">
        <v>5</v>
      </c>
      <c r="JU15" s="173" t="s">
        <v>5</v>
      </c>
      <c r="JV15" s="173" t="s">
        <v>5</v>
      </c>
      <c r="JW15" s="173" t="s">
        <v>5</v>
      </c>
      <c r="JX15" s="173" t="s">
        <v>5</v>
      </c>
      <c r="JY15" s="173" t="s">
        <v>5</v>
      </c>
      <c r="JZ15" s="173"/>
      <c r="KA15" s="175"/>
      <c r="KB15" s="176"/>
      <c r="KC15" s="176"/>
      <c r="KD15" s="177"/>
      <c r="KE15" s="121"/>
      <c r="KF15" s="121"/>
      <c r="KG15" s="121"/>
      <c r="KH15" s="277" t="s">
        <v>5</v>
      </c>
      <c r="KI15" s="278" t="s">
        <v>5</v>
      </c>
      <c r="KJ15" s="279" t="s">
        <v>5</v>
      </c>
      <c r="KK15" s="310" t="s">
        <v>171</v>
      </c>
      <c r="KL15" s="311" t="s">
        <v>171</v>
      </c>
      <c r="KM15" s="278" t="s">
        <v>5</v>
      </c>
      <c r="KN15" s="279" t="s">
        <v>5</v>
      </c>
      <c r="KO15" s="310" t="s">
        <v>171</v>
      </c>
      <c r="KP15" s="311" t="s">
        <v>171</v>
      </c>
      <c r="KQ15" s="251" t="s">
        <v>221</v>
      </c>
      <c r="KR15" s="323" t="s">
        <v>222</v>
      </c>
      <c r="KS15" s="324" t="s">
        <v>221</v>
      </c>
      <c r="KT15" s="252" t="s">
        <v>222</v>
      </c>
    </row>
    <row r="16" spans="1:306" ht="15" thickBot="1">
      <c r="A16" s="272"/>
      <c r="B16" s="398" t="s">
        <v>700</v>
      </c>
      <c r="C16" s="333" t="s">
        <v>723</v>
      </c>
      <c r="D16" s="217" t="s">
        <v>264</v>
      </c>
      <c r="E16" s="274"/>
      <c r="F16" s="274"/>
      <c r="G16" s="274"/>
      <c r="H16" s="274"/>
      <c r="I16" s="274"/>
      <c r="J16" s="274"/>
      <c r="K16" s="275">
        <v>0</v>
      </c>
      <c r="L16" s="276">
        <v>50</v>
      </c>
      <c r="M16" s="97" t="s">
        <v>184</v>
      </c>
      <c r="N16" s="99" t="s">
        <v>184</v>
      </c>
      <c r="O16" s="101" t="s">
        <v>5</v>
      </c>
      <c r="P16" s="101" t="s">
        <v>5</v>
      </c>
      <c r="Q16" s="101" t="s">
        <v>311</v>
      </c>
      <c r="R16" s="101" t="s">
        <v>5</v>
      </c>
      <c r="S16" s="101" t="s">
        <v>5</v>
      </c>
      <c r="T16" s="122" t="s">
        <v>5</v>
      </c>
      <c r="U16" s="122" t="s">
        <v>312</v>
      </c>
      <c r="V16" s="138" t="s">
        <v>131</v>
      </c>
      <c r="W16" s="101" t="s">
        <v>300</v>
      </c>
      <c r="X16" s="138" t="s">
        <v>187</v>
      </c>
      <c r="Y16" s="101" t="s">
        <v>5</v>
      </c>
      <c r="Z16" s="101" t="s">
        <v>5</v>
      </c>
      <c r="AA16" s="101" t="s">
        <v>323</v>
      </c>
      <c r="AB16" s="138" t="s">
        <v>314</v>
      </c>
      <c r="AC16" s="101" t="s">
        <v>198</v>
      </c>
      <c r="AD16" s="101" t="s">
        <v>198</v>
      </c>
      <c r="AE16" s="122" t="s">
        <v>5</v>
      </c>
      <c r="AF16" s="122" t="s">
        <v>5</v>
      </c>
      <c r="AG16" s="122" t="s">
        <v>5</v>
      </c>
      <c r="AH16" s="122" t="s">
        <v>5</v>
      </c>
      <c r="AI16" s="122" t="s">
        <v>5</v>
      </c>
      <c r="AJ16" s="122" t="s">
        <v>5</v>
      </c>
      <c r="AK16" s="122" t="s">
        <v>5</v>
      </c>
      <c r="AL16" s="122" t="s">
        <v>5</v>
      </c>
      <c r="AM16" s="122" t="s">
        <v>303</v>
      </c>
      <c r="AN16" s="138" t="s">
        <v>5</v>
      </c>
      <c r="AO16" s="138" t="s">
        <v>5</v>
      </c>
      <c r="AP16" s="138" t="s">
        <v>200</v>
      </c>
      <c r="AQ16" s="127" t="s">
        <v>5</v>
      </c>
      <c r="AR16" s="127" t="s">
        <v>5</v>
      </c>
      <c r="AS16" s="122"/>
      <c r="AT16" s="122"/>
      <c r="AU16" s="122"/>
      <c r="AV16" s="122"/>
      <c r="AW16" s="122"/>
      <c r="AX16" s="136"/>
      <c r="AY16" s="137"/>
      <c r="AZ16" s="125"/>
      <c r="BA16" s="106" t="s">
        <v>184</v>
      </c>
      <c r="BB16" s="101" t="s">
        <v>5</v>
      </c>
      <c r="BC16" s="101" t="s">
        <v>184</v>
      </c>
      <c r="BD16" s="138" t="s">
        <v>315</v>
      </c>
      <c r="BE16" s="101" t="s">
        <v>5</v>
      </c>
      <c r="BF16" s="101" t="s">
        <v>5</v>
      </c>
      <c r="BG16" s="101" t="s">
        <v>311</v>
      </c>
      <c r="BH16" s="101" t="s">
        <v>5</v>
      </c>
      <c r="BI16" s="101" t="s">
        <v>5</v>
      </c>
      <c r="BJ16" s="122" t="s">
        <v>5</v>
      </c>
      <c r="BK16" s="122" t="s">
        <v>312</v>
      </c>
      <c r="BL16" s="138" t="s">
        <v>131</v>
      </c>
      <c r="BM16" s="101" t="s">
        <v>300</v>
      </c>
      <c r="BN16" s="138" t="s">
        <v>187</v>
      </c>
      <c r="BO16" s="101" t="s">
        <v>5</v>
      </c>
      <c r="BP16" s="101" t="s">
        <v>5</v>
      </c>
      <c r="BQ16" s="101" t="s">
        <v>5</v>
      </c>
      <c r="BR16" s="101" t="s">
        <v>323</v>
      </c>
      <c r="BS16" s="138" t="s">
        <v>314</v>
      </c>
      <c r="BT16" s="101" t="s">
        <v>198</v>
      </c>
      <c r="BU16" s="101" t="s">
        <v>198</v>
      </c>
      <c r="BV16" s="101"/>
      <c r="BW16" s="122" t="s">
        <v>5</v>
      </c>
      <c r="BX16" s="122" t="s">
        <v>5</v>
      </c>
      <c r="BY16" s="122" t="s">
        <v>5</v>
      </c>
      <c r="BZ16" s="122" t="s">
        <v>5</v>
      </c>
      <c r="CA16" s="122" t="s">
        <v>5</v>
      </c>
      <c r="CB16" s="122" t="s">
        <v>5</v>
      </c>
      <c r="CC16" s="122" t="s">
        <v>5</v>
      </c>
      <c r="CD16" s="122" t="s">
        <v>5</v>
      </c>
      <c r="CE16" s="122" t="s">
        <v>303</v>
      </c>
      <c r="CF16" s="138" t="s">
        <v>5</v>
      </c>
      <c r="CG16" s="138" t="s">
        <v>5</v>
      </c>
      <c r="CH16" s="138" t="s">
        <v>200</v>
      </c>
      <c r="CI16" s="127" t="s">
        <v>5</v>
      </c>
      <c r="CJ16" s="127" t="s">
        <v>5</v>
      </c>
      <c r="CK16" s="127"/>
      <c r="CL16" s="127"/>
      <c r="CM16" s="127"/>
      <c r="CN16" s="127"/>
      <c r="CO16" s="127"/>
      <c r="CP16" s="127"/>
      <c r="CQ16" s="411"/>
      <c r="CR16" s="128" t="s">
        <v>25</v>
      </c>
      <c r="CS16" s="122" t="s">
        <v>25</v>
      </c>
      <c r="CT16" s="130" t="s">
        <v>305</v>
      </c>
      <c r="CU16" s="122" t="s">
        <v>157</v>
      </c>
      <c r="CV16" s="122"/>
      <c r="CW16" s="127"/>
      <c r="CX16" s="127" t="s">
        <v>5</v>
      </c>
      <c r="CY16" s="127"/>
      <c r="CZ16" s="127"/>
      <c r="DA16" s="127"/>
      <c r="DB16" s="127"/>
      <c r="DC16" s="127"/>
      <c r="DD16" s="136"/>
      <c r="DE16" s="129" t="s">
        <v>5</v>
      </c>
      <c r="DF16" s="122" t="s">
        <v>5</v>
      </c>
      <c r="DG16" s="122" t="s">
        <v>5</v>
      </c>
      <c r="DH16" s="122" t="s">
        <v>5</v>
      </c>
      <c r="DI16" s="122" t="s">
        <v>5</v>
      </c>
      <c r="DJ16" s="122" t="s">
        <v>5</v>
      </c>
      <c r="DK16" s="122" t="s">
        <v>5</v>
      </c>
      <c r="DL16" s="122" t="s">
        <v>5</v>
      </c>
      <c r="DM16" s="122" t="s">
        <v>5</v>
      </c>
      <c r="DN16" s="122" t="s">
        <v>5</v>
      </c>
      <c r="DO16" s="127" t="s">
        <v>5</v>
      </c>
      <c r="DP16" s="127" t="s">
        <v>5</v>
      </c>
      <c r="DQ16" s="127" t="s">
        <v>5</v>
      </c>
      <c r="DR16" s="127" t="s">
        <v>5</v>
      </c>
      <c r="DS16" s="122" t="s">
        <v>5</v>
      </c>
      <c r="DT16" s="127" t="s">
        <v>5</v>
      </c>
      <c r="DU16" s="139" t="s">
        <v>5</v>
      </c>
      <c r="DV16" s="127" t="s">
        <v>5</v>
      </c>
      <c r="DW16" s="127" t="s">
        <v>316</v>
      </c>
      <c r="DX16" s="127" t="s">
        <v>5</v>
      </c>
      <c r="DY16" s="127" t="s">
        <v>5</v>
      </c>
      <c r="DZ16" s="127" t="s">
        <v>5</v>
      </c>
      <c r="EA16" s="122" t="s">
        <v>317</v>
      </c>
      <c r="EB16" s="127" t="s">
        <v>5</v>
      </c>
      <c r="EC16" s="127" t="s">
        <v>5</v>
      </c>
      <c r="ED16" s="127" t="s">
        <v>5</v>
      </c>
      <c r="EE16" s="127" t="s">
        <v>5</v>
      </c>
      <c r="EF16" s="127" t="s">
        <v>5</v>
      </c>
      <c r="EG16" s="127" t="s">
        <v>5</v>
      </c>
      <c r="EH16" s="127" t="s">
        <v>5</v>
      </c>
      <c r="EI16" s="127" t="s">
        <v>5</v>
      </c>
      <c r="EJ16" s="127" t="s">
        <v>5</v>
      </c>
      <c r="EK16" s="127" t="s">
        <v>5</v>
      </c>
      <c r="EL16" s="127" t="s">
        <v>5</v>
      </c>
      <c r="EM16" s="130" t="s">
        <v>5</v>
      </c>
      <c r="EN16" s="131" t="s">
        <v>318</v>
      </c>
      <c r="EO16" s="130" t="s">
        <v>5</v>
      </c>
      <c r="EP16" s="127" t="s">
        <v>5</v>
      </c>
      <c r="EQ16" s="127" t="s">
        <v>5</v>
      </c>
      <c r="ER16" s="127" t="s">
        <v>5</v>
      </c>
      <c r="ES16" s="127" t="s">
        <v>5</v>
      </c>
      <c r="ET16" s="127" t="s">
        <v>5</v>
      </c>
      <c r="EU16" s="127" t="s">
        <v>5</v>
      </c>
      <c r="EV16" s="127" t="s">
        <v>5</v>
      </c>
      <c r="EW16" s="127" t="s">
        <v>5</v>
      </c>
      <c r="EX16" s="127" t="s">
        <v>5</v>
      </c>
      <c r="EY16" s="127" t="s">
        <v>5</v>
      </c>
      <c r="EZ16" s="127" t="s">
        <v>5</v>
      </c>
      <c r="FA16" s="127" t="s">
        <v>5</v>
      </c>
      <c r="FB16" s="127" t="s">
        <v>319</v>
      </c>
      <c r="FC16" s="127" t="s">
        <v>5</v>
      </c>
      <c r="FD16" s="127" t="s">
        <v>5</v>
      </c>
      <c r="FE16" s="127" t="s">
        <v>5</v>
      </c>
      <c r="FF16" s="127" t="s">
        <v>5</v>
      </c>
      <c r="FG16" s="127"/>
      <c r="FH16" s="127" t="s">
        <v>5</v>
      </c>
      <c r="FI16" s="127" t="s">
        <v>5</v>
      </c>
      <c r="FJ16" s="127" t="s">
        <v>5</v>
      </c>
      <c r="FK16" s="127" t="s">
        <v>5</v>
      </c>
      <c r="FL16" s="127" t="s">
        <v>5</v>
      </c>
      <c r="FM16" s="127"/>
      <c r="FN16" s="127"/>
      <c r="FO16" s="127"/>
      <c r="FP16" s="127"/>
      <c r="FQ16" s="127"/>
      <c r="FR16" s="127"/>
      <c r="FS16" s="127"/>
      <c r="FT16" s="122"/>
      <c r="FU16" s="170"/>
      <c r="FV16" s="134" t="s">
        <v>5</v>
      </c>
      <c r="FW16" s="127" t="s">
        <v>5</v>
      </c>
      <c r="FX16" s="127" t="s">
        <v>320</v>
      </c>
      <c r="FY16" s="127" t="s">
        <v>5</v>
      </c>
      <c r="FZ16" s="122" t="s">
        <v>5</v>
      </c>
      <c r="GA16" s="122" t="s">
        <v>5</v>
      </c>
      <c r="GB16" s="127" t="s">
        <v>5</v>
      </c>
      <c r="GC16" s="122"/>
      <c r="GD16" s="122"/>
      <c r="GE16" s="122"/>
      <c r="GF16" s="122"/>
      <c r="GG16" s="122"/>
      <c r="GH16" s="122"/>
      <c r="GI16" s="171" t="s">
        <v>5</v>
      </c>
      <c r="GJ16" s="122"/>
      <c r="GK16" s="122"/>
      <c r="GL16" s="122" t="s">
        <v>5</v>
      </c>
      <c r="GM16" s="122"/>
      <c r="GN16" s="122"/>
      <c r="GO16" s="122"/>
      <c r="GP16" s="122"/>
      <c r="GQ16" s="127"/>
      <c r="GR16" s="172"/>
      <c r="GS16" s="173" t="s">
        <v>5</v>
      </c>
      <c r="GT16" s="173" t="s">
        <v>5</v>
      </c>
      <c r="GU16" s="173" t="s">
        <v>5</v>
      </c>
      <c r="GV16" s="173" t="s">
        <v>5</v>
      </c>
      <c r="GW16" s="173" t="s">
        <v>5</v>
      </c>
      <c r="GX16" s="173" t="s">
        <v>5</v>
      </c>
      <c r="GY16" s="173" t="s">
        <v>5</v>
      </c>
      <c r="GZ16" s="173" t="s">
        <v>5</v>
      </c>
      <c r="HA16" s="173" t="s">
        <v>5</v>
      </c>
      <c r="HB16" s="173" t="s">
        <v>5</v>
      </c>
      <c r="HC16" s="173" t="s">
        <v>5</v>
      </c>
      <c r="HD16" s="173" t="s">
        <v>5</v>
      </c>
      <c r="HE16" s="173" t="s">
        <v>5</v>
      </c>
      <c r="HF16" s="173" t="s">
        <v>5</v>
      </c>
      <c r="HG16" s="173" t="s">
        <v>5</v>
      </c>
      <c r="HH16" s="173" t="s">
        <v>5</v>
      </c>
      <c r="HI16" s="173" t="s">
        <v>5</v>
      </c>
      <c r="HJ16" s="173" t="s">
        <v>5</v>
      </c>
      <c r="HK16" s="173" t="s">
        <v>5</v>
      </c>
      <c r="HL16" s="173" t="s">
        <v>5</v>
      </c>
      <c r="HM16" s="173" t="s">
        <v>5</v>
      </c>
      <c r="HN16" s="173" t="s">
        <v>5</v>
      </c>
      <c r="HO16" s="173" t="s">
        <v>5</v>
      </c>
      <c r="HP16" s="173" t="s">
        <v>5</v>
      </c>
      <c r="HQ16" s="173" t="s">
        <v>5</v>
      </c>
      <c r="HR16" s="173" t="s">
        <v>5</v>
      </c>
      <c r="HS16" s="173" t="s">
        <v>5</v>
      </c>
      <c r="HT16" s="173" t="s">
        <v>5</v>
      </c>
      <c r="HU16" s="173" t="s">
        <v>5</v>
      </c>
      <c r="HV16" s="173" t="s">
        <v>5</v>
      </c>
      <c r="HW16" s="173" t="s">
        <v>5</v>
      </c>
      <c r="HX16" s="173" t="s">
        <v>5</v>
      </c>
      <c r="HY16" s="173" t="s">
        <v>5</v>
      </c>
      <c r="HZ16" s="173" t="s">
        <v>5</v>
      </c>
      <c r="IA16" s="173" t="s">
        <v>5</v>
      </c>
      <c r="IB16" s="173" t="s">
        <v>5</v>
      </c>
      <c r="IC16" s="173" t="s">
        <v>5</v>
      </c>
      <c r="ID16" s="173" t="s">
        <v>5</v>
      </c>
      <c r="IE16" s="173" t="s">
        <v>5</v>
      </c>
      <c r="IF16" s="173" t="s">
        <v>5</v>
      </c>
      <c r="IG16" s="173" t="s">
        <v>5</v>
      </c>
      <c r="IH16" s="173" t="s">
        <v>5</v>
      </c>
      <c r="II16" s="173" t="s">
        <v>5</v>
      </c>
      <c r="IJ16" s="173" t="s">
        <v>5</v>
      </c>
      <c r="IK16" s="173" t="s">
        <v>5</v>
      </c>
      <c r="IL16" s="173" t="s">
        <v>5</v>
      </c>
      <c r="IM16" s="173" t="s">
        <v>5</v>
      </c>
      <c r="IN16" s="173" t="s">
        <v>5</v>
      </c>
      <c r="IO16" s="172"/>
      <c r="IP16" s="173" t="s">
        <v>5</v>
      </c>
      <c r="IQ16" s="173" t="s">
        <v>5</v>
      </c>
      <c r="IR16" s="173" t="s">
        <v>5</v>
      </c>
      <c r="IS16" s="173" t="s">
        <v>5</v>
      </c>
      <c r="IT16" s="173" t="s">
        <v>5</v>
      </c>
      <c r="IU16" s="173" t="s">
        <v>5</v>
      </c>
      <c r="IV16" s="173" t="s">
        <v>5</v>
      </c>
      <c r="IW16" s="173" t="s">
        <v>5</v>
      </c>
      <c r="IX16" s="173" t="s">
        <v>5</v>
      </c>
      <c r="IY16" s="173" t="s">
        <v>5</v>
      </c>
      <c r="IZ16" s="173" t="s">
        <v>5</v>
      </c>
      <c r="JA16" s="173" t="s">
        <v>5</v>
      </c>
      <c r="JB16" s="173" t="s">
        <v>5</v>
      </c>
      <c r="JC16" s="173" t="s">
        <v>5</v>
      </c>
      <c r="JD16" s="173" t="s">
        <v>5</v>
      </c>
      <c r="JE16" s="173" t="s">
        <v>5</v>
      </c>
      <c r="JF16" s="173" t="s">
        <v>5</v>
      </c>
      <c r="JG16" s="114" t="s">
        <v>196</v>
      </c>
      <c r="JH16" s="174"/>
      <c r="JI16" s="172" t="s">
        <v>5</v>
      </c>
      <c r="JJ16" s="173" t="s">
        <v>5</v>
      </c>
      <c r="JK16" s="173" t="s">
        <v>5</v>
      </c>
      <c r="JL16" s="173" t="s">
        <v>5</v>
      </c>
      <c r="JM16" s="173" t="s">
        <v>5</v>
      </c>
      <c r="JN16" s="173" t="s">
        <v>5</v>
      </c>
      <c r="JO16" s="173" t="s">
        <v>5</v>
      </c>
      <c r="JP16" s="173" t="s">
        <v>5</v>
      </c>
      <c r="JQ16" s="173" t="s">
        <v>5</v>
      </c>
      <c r="JR16" s="173" t="s">
        <v>5</v>
      </c>
      <c r="JS16" s="173" t="s">
        <v>5</v>
      </c>
      <c r="JT16" s="173" t="s">
        <v>5</v>
      </c>
      <c r="JU16" s="173" t="s">
        <v>5</v>
      </c>
      <c r="JV16" s="173" t="s">
        <v>5</v>
      </c>
      <c r="JW16" s="173" t="s">
        <v>5</v>
      </c>
      <c r="JX16" s="173" t="s">
        <v>5</v>
      </c>
      <c r="JY16" s="173" t="s">
        <v>5</v>
      </c>
      <c r="JZ16" s="173"/>
      <c r="KA16" s="175"/>
      <c r="KB16" s="176"/>
      <c r="KC16" s="176"/>
      <c r="KD16" s="177"/>
      <c r="KE16" s="121"/>
      <c r="KF16" s="121"/>
      <c r="KG16" s="121"/>
      <c r="KH16" s="277" t="s">
        <v>5</v>
      </c>
      <c r="KI16" s="278" t="s">
        <v>5</v>
      </c>
      <c r="KJ16" s="279" t="s">
        <v>5</v>
      </c>
      <c r="KK16" s="310" t="s">
        <v>171</v>
      </c>
      <c r="KL16" s="311" t="s">
        <v>171</v>
      </c>
      <c r="KM16" s="278" t="s">
        <v>5</v>
      </c>
      <c r="KN16" s="279" t="s">
        <v>5</v>
      </c>
      <c r="KO16" s="310" t="s">
        <v>171</v>
      </c>
      <c r="KP16" s="311" t="s">
        <v>171</v>
      </c>
      <c r="KQ16" s="251" t="s">
        <v>219</v>
      </c>
      <c r="KR16" s="323" t="s">
        <v>220</v>
      </c>
      <c r="KS16" s="324" t="s">
        <v>221</v>
      </c>
      <c r="KT16" s="252" t="s">
        <v>222</v>
      </c>
    </row>
    <row r="17" spans="1:307">
      <c r="A17" s="272"/>
      <c r="B17" s="280"/>
      <c r="C17" s="273"/>
      <c r="D17" s="217" t="s">
        <v>265</v>
      </c>
      <c r="E17" s="274"/>
      <c r="F17" s="274"/>
      <c r="G17" s="274"/>
      <c r="H17" s="274"/>
      <c r="I17" s="274"/>
      <c r="J17" s="274"/>
      <c r="K17" s="275">
        <v>0</v>
      </c>
      <c r="L17" s="276">
        <v>50</v>
      </c>
      <c r="M17" s="97" t="s">
        <v>184</v>
      </c>
      <c r="N17" s="99" t="s">
        <v>184</v>
      </c>
      <c r="O17" s="101" t="s">
        <v>5</v>
      </c>
      <c r="P17" s="101" t="s">
        <v>5</v>
      </c>
      <c r="Q17" s="101" t="s">
        <v>311</v>
      </c>
      <c r="R17" s="101" t="s">
        <v>5</v>
      </c>
      <c r="S17" s="101" t="s">
        <v>5</v>
      </c>
      <c r="T17" s="122" t="s">
        <v>5</v>
      </c>
      <c r="U17" s="122" t="s">
        <v>312</v>
      </c>
      <c r="V17" s="138" t="s">
        <v>131</v>
      </c>
      <c r="W17" s="101" t="s">
        <v>300</v>
      </c>
      <c r="X17" s="138" t="s">
        <v>187</v>
      </c>
      <c r="Y17" s="101" t="s">
        <v>5</v>
      </c>
      <c r="Z17" s="101" t="s">
        <v>5</v>
      </c>
      <c r="AA17" s="101" t="s">
        <v>324</v>
      </c>
      <c r="AB17" s="138" t="s">
        <v>314</v>
      </c>
      <c r="AC17" s="101" t="s">
        <v>198</v>
      </c>
      <c r="AD17" s="101" t="s">
        <v>198</v>
      </c>
      <c r="AE17" s="122" t="s">
        <v>5</v>
      </c>
      <c r="AF17" s="122" t="s">
        <v>5</v>
      </c>
      <c r="AG17" s="122" t="s">
        <v>5</v>
      </c>
      <c r="AH17" s="122" t="s">
        <v>5</v>
      </c>
      <c r="AI17" s="122" t="s">
        <v>5</v>
      </c>
      <c r="AJ17" s="122" t="s">
        <v>5</v>
      </c>
      <c r="AK17" s="122" t="s">
        <v>5</v>
      </c>
      <c r="AL17" s="122" t="s">
        <v>5</v>
      </c>
      <c r="AM17" s="122" t="s">
        <v>303</v>
      </c>
      <c r="AN17" s="138" t="s">
        <v>5</v>
      </c>
      <c r="AO17" s="138" t="s">
        <v>5</v>
      </c>
      <c r="AP17" s="138" t="s">
        <v>200</v>
      </c>
      <c r="AQ17" s="127" t="s">
        <v>5</v>
      </c>
      <c r="AR17" s="127" t="s">
        <v>5</v>
      </c>
      <c r="AS17" s="122"/>
      <c r="AT17" s="122"/>
      <c r="AU17" s="122"/>
      <c r="AV17" s="122"/>
      <c r="AW17" s="122"/>
      <c r="AX17" s="136"/>
      <c r="AY17" s="137"/>
      <c r="AZ17" s="125"/>
      <c r="BA17" s="106" t="s">
        <v>184</v>
      </c>
      <c r="BB17" s="101" t="s">
        <v>5</v>
      </c>
      <c r="BC17" s="101" t="s">
        <v>184</v>
      </c>
      <c r="BD17" s="138" t="s">
        <v>315</v>
      </c>
      <c r="BE17" s="101" t="s">
        <v>5</v>
      </c>
      <c r="BF17" s="101" t="s">
        <v>5</v>
      </c>
      <c r="BG17" s="101" t="s">
        <v>311</v>
      </c>
      <c r="BH17" s="101" t="s">
        <v>5</v>
      </c>
      <c r="BI17" s="101" t="s">
        <v>5</v>
      </c>
      <c r="BJ17" s="122" t="s">
        <v>5</v>
      </c>
      <c r="BK17" s="122" t="s">
        <v>312</v>
      </c>
      <c r="BL17" s="138" t="s">
        <v>131</v>
      </c>
      <c r="BM17" s="101" t="s">
        <v>300</v>
      </c>
      <c r="BN17" s="138" t="s">
        <v>187</v>
      </c>
      <c r="BO17" s="101" t="s">
        <v>5</v>
      </c>
      <c r="BP17" s="101" t="s">
        <v>5</v>
      </c>
      <c r="BQ17" s="101" t="s">
        <v>5</v>
      </c>
      <c r="BR17" s="101" t="s">
        <v>324</v>
      </c>
      <c r="BS17" s="138" t="s">
        <v>314</v>
      </c>
      <c r="BT17" s="101" t="s">
        <v>198</v>
      </c>
      <c r="BU17" s="101" t="s">
        <v>198</v>
      </c>
      <c r="BV17" s="101"/>
      <c r="BW17" s="122" t="s">
        <v>5</v>
      </c>
      <c r="BX17" s="122" t="s">
        <v>5</v>
      </c>
      <c r="BY17" s="122" t="s">
        <v>5</v>
      </c>
      <c r="BZ17" s="122" t="s">
        <v>5</v>
      </c>
      <c r="CA17" s="122" t="s">
        <v>5</v>
      </c>
      <c r="CB17" s="122" t="s">
        <v>5</v>
      </c>
      <c r="CC17" s="122" t="s">
        <v>5</v>
      </c>
      <c r="CD17" s="122" t="s">
        <v>5</v>
      </c>
      <c r="CE17" s="122" t="s">
        <v>303</v>
      </c>
      <c r="CF17" s="138" t="s">
        <v>5</v>
      </c>
      <c r="CG17" s="138" t="s">
        <v>5</v>
      </c>
      <c r="CH17" s="138" t="s">
        <v>200</v>
      </c>
      <c r="CI17" s="127" t="s">
        <v>5</v>
      </c>
      <c r="CJ17" s="127" t="s">
        <v>5</v>
      </c>
      <c r="CK17" s="127"/>
      <c r="CL17" s="127"/>
      <c r="CM17" s="127"/>
      <c r="CN17" s="127"/>
      <c r="CO17" s="127"/>
      <c r="CP17" s="127"/>
      <c r="CQ17" s="411"/>
      <c r="CR17" s="128" t="s">
        <v>25</v>
      </c>
      <c r="CS17" s="122" t="s">
        <v>25</v>
      </c>
      <c r="CT17" s="130" t="s">
        <v>305</v>
      </c>
      <c r="CU17" s="122" t="s">
        <v>157</v>
      </c>
      <c r="CV17" s="122"/>
      <c r="CW17" s="127"/>
      <c r="CX17" s="127" t="s">
        <v>5</v>
      </c>
      <c r="CY17" s="127"/>
      <c r="CZ17" s="127"/>
      <c r="DA17" s="127"/>
      <c r="DB17" s="127"/>
      <c r="DC17" s="127"/>
      <c r="DD17" s="136"/>
      <c r="DE17" s="129" t="s">
        <v>5</v>
      </c>
      <c r="DF17" s="122" t="s">
        <v>5</v>
      </c>
      <c r="DG17" s="122" t="s">
        <v>5</v>
      </c>
      <c r="DH17" s="122" t="s">
        <v>5</v>
      </c>
      <c r="DI17" s="122" t="s">
        <v>5</v>
      </c>
      <c r="DJ17" s="122" t="s">
        <v>5</v>
      </c>
      <c r="DK17" s="122" t="s">
        <v>5</v>
      </c>
      <c r="DL17" s="122" t="s">
        <v>5</v>
      </c>
      <c r="DM17" s="122" t="s">
        <v>5</v>
      </c>
      <c r="DN17" s="122" t="s">
        <v>5</v>
      </c>
      <c r="DO17" s="127" t="s">
        <v>5</v>
      </c>
      <c r="DP17" s="127" t="s">
        <v>5</v>
      </c>
      <c r="DQ17" s="127" t="s">
        <v>5</v>
      </c>
      <c r="DR17" s="127" t="s">
        <v>5</v>
      </c>
      <c r="DS17" s="122" t="s">
        <v>5</v>
      </c>
      <c r="DT17" s="127" t="s">
        <v>5</v>
      </c>
      <c r="DU17" s="139" t="s">
        <v>5</v>
      </c>
      <c r="DV17" s="127" t="s">
        <v>5</v>
      </c>
      <c r="DW17" s="127" t="s">
        <v>316</v>
      </c>
      <c r="DX17" s="127" t="s">
        <v>5</v>
      </c>
      <c r="DY17" s="127" t="s">
        <v>5</v>
      </c>
      <c r="DZ17" s="127" t="s">
        <v>5</v>
      </c>
      <c r="EA17" s="122" t="s">
        <v>317</v>
      </c>
      <c r="EB17" s="127" t="s">
        <v>5</v>
      </c>
      <c r="EC17" s="127" t="s">
        <v>5</v>
      </c>
      <c r="ED17" s="127" t="s">
        <v>5</v>
      </c>
      <c r="EE17" s="127" t="s">
        <v>5</v>
      </c>
      <c r="EF17" s="127" t="s">
        <v>5</v>
      </c>
      <c r="EG17" s="127" t="s">
        <v>5</v>
      </c>
      <c r="EH17" s="127" t="s">
        <v>5</v>
      </c>
      <c r="EI17" s="127" t="s">
        <v>5</v>
      </c>
      <c r="EJ17" s="127" t="s">
        <v>5</v>
      </c>
      <c r="EK17" s="127" t="s">
        <v>5</v>
      </c>
      <c r="EL17" s="127" t="s">
        <v>5</v>
      </c>
      <c r="EM17" s="130" t="s">
        <v>5</v>
      </c>
      <c r="EN17" s="131" t="s">
        <v>318</v>
      </c>
      <c r="EO17" s="130" t="s">
        <v>5</v>
      </c>
      <c r="EP17" s="127" t="s">
        <v>5</v>
      </c>
      <c r="EQ17" s="127" t="s">
        <v>5</v>
      </c>
      <c r="ER17" s="127" t="s">
        <v>5</v>
      </c>
      <c r="ES17" s="127" t="s">
        <v>5</v>
      </c>
      <c r="ET17" s="127" t="s">
        <v>5</v>
      </c>
      <c r="EU17" s="127" t="s">
        <v>5</v>
      </c>
      <c r="EV17" s="127" t="s">
        <v>5</v>
      </c>
      <c r="EW17" s="127" t="s">
        <v>5</v>
      </c>
      <c r="EX17" s="127" t="s">
        <v>5</v>
      </c>
      <c r="EY17" s="127" t="s">
        <v>5</v>
      </c>
      <c r="EZ17" s="127" t="s">
        <v>5</v>
      </c>
      <c r="FA17" s="127" t="s">
        <v>5</v>
      </c>
      <c r="FB17" s="127" t="s">
        <v>319</v>
      </c>
      <c r="FC17" s="127" t="s">
        <v>5</v>
      </c>
      <c r="FD17" s="127" t="s">
        <v>5</v>
      </c>
      <c r="FE17" s="127" t="s">
        <v>5</v>
      </c>
      <c r="FF17" s="127" t="s">
        <v>5</v>
      </c>
      <c r="FG17" s="127"/>
      <c r="FH17" s="127" t="s">
        <v>5</v>
      </c>
      <c r="FI17" s="127" t="s">
        <v>5</v>
      </c>
      <c r="FJ17" s="127" t="s">
        <v>5</v>
      </c>
      <c r="FK17" s="127" t="s">
        <v>5</v>
      </c>
      <c r="FL17" s="127" t="s">
        <v>5</v>
      </c>
      <c r="FM17" s="127"/>
      <c r="FN17" s="127"/>
      <c r="FO17" s="127"/>
      <c r="FP17" s="127"/>
      <c r="FQ17" s="127"/>
      <c r="FR17" s="127"/>
      <c r="FS17" s="127"/>
      <c r="FT17" s="122"/>
      <c r="FU17" s="170"/>
      <c r="FV17" s="134" t="s">
        <v>5</v>
      </c>
      <c r="FW17" s="127" t="s">
        <v>5</v>
      </c>
      <c r="FX17" s="127" t="s">
        <v>320</v>
      </c>
      <c r="FY17" s="127" t="s">
        <v>5</v>
      </c>
      <c r="FZ17" s="122" t="s">
        <v>5</v>
      </c>
      <c r="GA17" s="122" t="s">
        <v>5</v>
      </c>
      <c r="GB17" s="127" t="s">
        <v>5</v>
      </c>
      <c r="GC17" s="122"/>
      <c r="GD17" s="122"/>
      <c r="GE17" s="122"/>
      <c r="GF17" s="122"/>
      <c r="GG17" s="122"/>
      <c r="GH17" s="122"/>
      <c r="GI17" s="171" t="s">
        <v>5</v>
      </c>
      <c r="GJ17" s="122"/>
      <c r="GK17" s="122"/>
      <c r="GL17" s="122" t="s">
        <v>5</v>
      </c>
      <c r="GM17" s="122"/>
      <c r="GN17" s="122"/>
      <c r="GO17" s="122"/>
      <c r="GP17" s="122"/>
      <c r="GQ17" s="127"/>
      <c r="GR17" s="172"/>
      <c r="GS17" s="173" t="s">
        <v>5</v>
      </c>
      <c r="GT17" s="173" t="s">
        <v>5</v>
      </c>
      <c r="GU17" s="173" t="s">
        <v>5</v>
      </c>
      <c r="GV17" s="173" t="s">
        <v>5</v>
      </c>
      <c r="GW17" s="173" t="s">
        <v>5</v>
      </c>
      <c r="GX17" s="173" t="s">
        <v>5</v>
      </c>
      <c r="GY17" s="173" t="s">
        <v>5</v>
      </c>
      <c r="GZ17" s="173" t="s">
        <v>5</v>
      </c>
      <c r="HA17" s="173" t="s">
        <v>5</v>
      </c>
      <c r="HB17" s="173" t="s">
        <v>5</v>
      </c>
      <c r="HC17" s="173" t="s">
        <v>5</v>
      </c>
      <c r="HD17" s="173" t="s">
        <v>5</v>
      </c>
      <c r="HE17" s="173" t="s">
        <v>5</v>
      </c>
      <c r="HF17" s="173" t="s">
        <v>5</v>
      </c>
      <c r="HG17" s="173" t="s">
        <v>5</v>
      </c>
      <c r="HH17" s="173" t="s">
        <v>5</v>
      </c>
      <c r="HI17" s="173" t="s">
        <v>5</v>
      </c>
      <c r="HJ17" s="173" t="s">
        <v>5</v>
      </c>
      <c r="HK17" s="173" t="s">
        <v>5</v>
      </c>
      <c r="HL17" s="173" t="s">
        <v>5</v>
      </c>
      <c r="HM17" s="173" t="s">
        <v>5</v>
      </c>
      <c r="HN17" s="173" t="s">
        <v>5</v>
      </c>
      <c r="HO17" s="173" t="s">
        <v>5</v>
      </c>
      <c r="HP17" s="173" t="s">
        <v>5</v>
      </c>
      <c r="HQ17" s="173" t="s">
        <v>5</v>
      </c>
      <c r="HR17" s="173" t="s">
        <v>5</v>
      </c>
      <c r="HS17" s="173" t="s">
        <v>5</v>
      </c>
      <c r="HT17" s="173" t="s">
        <v>5</v>
      </c>
      <c r="HU17" s="173" t="s">
        <v>5</v>
      </c>
      <c r="HV17" s="173" t="s">
        <v>5</v>
      </c>
      <c r="HW17" s="173" t="s">
        <v>5</v>
      </c>
      <c r="HX17" s="173" t="s">
        <v>5</v>
      </c>
      <c r="HY17" s="173" t="s">
        <v>5</v>
      </c>
      <c r="HZ17" s="173" t="s">
        <v>5</v>
      </c>
      <c r="IA17" s="173" t="s">
        <v>5</v>
      </c>
      <c r="IB17" s="173" t="s">
        <v>5</v>
      </c>
      <c r="IC17" s="173" t="s">
        <v>5</v>
      </c>
      <c r="ID17" s="173" t="s">
        <v>5</v>
      </c>
      <c r="IE17" s="173" t="s">
        <v>5</v>
      </c>
      <c r="IF17" s="173" t="s">
        <v>5</v>
      </c>
      <c r="IG17" s="173" t="s">
        <v>5</v>
      </c>
      <c r="IH17" s="173" t="s">
        <v>5</v>
      </c>
      <c r="II17" s="173" t="s">
        <v>5</v>
      </c>
      <c r="IJ17" s="173" t="s">
        <v>5</v>
      </c>
      <c r="IK17" s="173" t="s">
        <v>5</v>
      </c>
      <c r="IL17" s="173" t="s">
        <v>5</v>
      </c>
      <c r="IM17" s="173" t="s">
        <v>5</v>
      </c>
      <c r="IN17" s="173" t="s">
        <v>5</v>
      </c>
      <c r="IO17" s="172"/>
      <c r="IP17" s="173" t="s">
        <v>5</v>
      </c>
      <c r="IQ17" s="173" t="s">
        <v>5</v>
      </c>
      <c r="IR17" s="173" t="s">
        <v>5</v>
      </c>
      <c r="IS17" s="173" t="s">
        <v>5</v>
      </c>
      <c r="IT17" s="173" t="s">
        <v>5</v>
      </c>
      <c r="IU17" s="173" t="s">
        <v>5</v>
      </c>
      <c r="IV17" s="173" t="s">
        <v>5</v>
      </c>
      <c r="IW17" s="173" t="s">
        <v>5</v>
      </c>
      <c r="IX17" s="173" t="s">
        <v>5</v>
      </c>
      <c r="IY17" s="173" t="s">
        <v>5</v>
      </c>
      <c r="IZ17" s="173" t="s">
        <v>5</v>
      </c>
      <c r="JA17" s="173" t="s">
        <v>5</v>
      </c>
      <c r="JB17" s="173" t="s">
        <v>5</v>
      </c>
      <c r="JC17" s="173" t="s">
        <v>5</v>
      </c>
      <c r="JD17" s="173" t="s">
        <v>5</v>
      </c>
      <c r="JE17" s="173" t="s">
        <v>5</v>
      </c>
      <c r="JF17" s="173" t="s">
        <v>5</v>
      </c>
      <c r="JG17" s="114" t="s">
        <v>196</v>
      </c>
      <c r="JH17" s="174"/>
      <c r="JI17" s="172" t="s">
        <v>5</v>
      </c>
      <c r="JJ17" s="173" t="s">
        <v>5</v>
      </c>
      <c r="JK17" s="173" t="s">
        <v>5</v>
      </c>
      <c r="JL17" s="173" t="s">
        <v>5</v>
      </c>
      <c r="JM17" s="173" t="s">
        <v>5</v>
      </c>
      <c r="JN17" s="173" t="s">
        <v>5</v>
      </c>
      <c r="JO17" s="173" t="s">
        <v>5</v>
      </c>
      <c r="JP17" s="173" t="s">
        <v>5</v>
      </c>
      <c r="JQ17" s="173" t="s">
        <v>5</v>
      </c>
      <c r="JR17" s="173" t="s">
        <v>5</v>
      </c>
      <c r="JS17" s="173" t="s">
        <v>5</v>
      </c>
      <c r="JT17" s="173" t="s">
        <v>5</v>
      </c>
      <c r="JU17" s="173" t="s">
        <v>5</v>
      </c>
      <c r="JV17" s="173" t="s">
        <v>5</v>
      </c>
      <c r="JW17" s="173" t="s">
        <v>5</v>
      </c>
      <c r="JX17" s="173" t="s">
        <v>5</v>
      </c>
      <c r="JY17" s="173" t="s">
        <v>5</v>
      </c>
      <c r="JZ17" s="173"/>
      <c r="KA17" s="175"/>
      <c r="KB17" s="176"/>
      <c r="KC17" s="176"/>
      <c r="KD17" s="177"/>
      <c r="KE17" s="121"/>
      <c r="KF17" s="121"/>
      <c r="KG17" s="121"/>
      <c r="KH17" s="277" t="s">
        <v>5</v>
      </c>
      <c r="KI17" s="278" t="s">
        <v>5</v>
      </c>
      <c r="KJ17" s="279" t="s">
        <v>5</v>
      </c>
      <c r="KK17" s="310" t="s">
        <v>171</v>
      </c>
      <c r="KL17" s="311" t="s">
        <v>171</v>
      </c>
      <c r="KM17" s="278" t="s">
        <v>5</v>
      </c>
      <c r="KN17" s="279" t="s">
        <v>5</v>
      </c>
      <c r="KO17" s="310" t="s">
        <v>171</v>
      </c>
      <c r="KP17" s="311" t="s">
        <v>171</v>
      </c>
      <c r="KQ17" s="251" t="s">
        <v>221</v>
      </c>
      <c r="KR17" s="323" t="s">
        <v>222</v>
      </c>
      <c r="KS17" s="324" t="s">
        <v>221</v>
      </c>
      <c r="KT17" s="252" t="s">
        <v>222</v>
      </c>
    </row>
    <row r="18" spans="1:307">
      <c r="A18" s="272"/>
      <c r="B18" s="280" t="s">
        <v>160</v>
      </c>
      <c r="C18" s="273"/>
      <c r="D18" s="217" t="s">
        <v>266</v>
      </c>
      <c r="E18" s="274"/>
      <c r="F18" s="274"/>
      <c r="G18" s="274"/>
      <c r="H18" s="274"/>
      <c r="I18" s="274"/>
      <c r="J18" s="274"/>
      <c r="K18" s="275">
        <v>0</v>
      </c>
      <c r="L18" s="276">
        <v>50</v>
      </c>
      <c r="M18" s="97" t="s">
        <v>184</v>
      </c>
      <c r="N18" s="99" t="s">
        <v>184</v>
      </c>
      <c r="O18" s="101" t="s">
        <v>5</v>
      </c>
      <c r="P18" s="101" t="s">
        <v>5</v>
      </c>
      <c r="Q18" s="101" t="s">
        <v>311</v>
      </c>
      <c r="R18" s="101" t="s">
        <v>5</v>
      </c>
      <c r="S18" s="101" t="s">
        <v>5</v>
      </c>
      <c r="T18" s="122" t="s">
        <v>5</v>
      </c>
      <c r="U18" s="122" t="s">
        <v>312</v>
      </c>
      <c r="V18" s="138" t="s">
        <v>131</v>
      </c>
      <c r="W18" s="101" t="s">
        <v>300</v>
      </c>
      <c r="X18" s="138" t="s">
        <v>187</v>
      </c>
      <c r="Y18" s="101" t="s">
        <v>5</v>
      </c>
      <c r="Z18" s="101" t="s">
        <v>5</v>
      </c>
      <c r="AA18" s="101" t="s">
        <v>325</v>
      </c>
      <c r="AB18" s="138" t="s">
        <v>314</v>
      </c>
      <c r="AC18" s="101" t="s">
        <v>198</v>
      </c>
      <c r="AD18" s="101" t="s">
        <v>198</v>
      </c>
      <c r="AE18" s="122" t="s">
        <v>5</v>
      </c>
      <c r="AF18" s="122" t="s">
        <v>5</v>
      </c>
      <c r="AG18" s="122" t="s">
        <v>5</v>
      </c>
      <c r="AH18" s="122" t="s">
        <v>5</v>
      </c>
      <c r="AI18" s="122" t="s">
        <v>5</v>
      </c>
      <c r="AJ18" s="122" t="s">
        <v>5</v>
      </c>
      <c r="AK18" s="122" t="s">
        <v>5</v>
      </c>
      <c r="AL18" s="122" t="s">
        <v>5</v>
      </c>
      <c r="AM18" s="122" t="s">
        <v>303</v>
      </c>
      <c r="AN18" s="138" t="s">
        <v>5</v>
      </c>
      <c r="AO18" s="138" t="s">
        <v>5</v>
      </c>
      <c r="AP18" s="138" t="s">
        <v>200</v>
      </c>
      <c r="AQ18" s="127" t="s">
        <v>5</v>
      </c>
      <c r="AR18" s="127" t="s">
        <v>5</v>
      </c>
      <c r="AS18" s="122"/>
      <c r="AT18" s="122"/>
      <c r="AU18" s="122"/>
      <c r="AV18" s="122"/>
      <c r="AW18" s="122"/>
      <c r="AX18" s="136"/>
      <c r="AY18" s="137"/>
      <c r="AZ18" s="125"/>
      <c r="BA18" s="106" t="s">
        <v>184</v>
      </c>
      <c r="BB18" s="101" t="s">
        <v>5</v>
      </c>
      <c r="BC18" s="101" t="s">
        <v>184</v>
      </c>
      <c r="BD18" s="138" t="s">
        <v>315</v>
      </c>
      <c r="BE18" s="101" t="s">
        <v>5</v>
      </c>
      <c r="BF18" s="101" t="s">
        <v>5</v>
      </c>
      <c r="BG18" s="101" t="s">
        <v>311</v>
      </c>
      <c r="BH18" s="101" t="s">
        <v>5</v>
      </c>
      <c r="BI18" s="101" t="s">
        <v>5</v>
      </c>
      <c r="BJ18" s="122" t="s">
        <v>5</v>
      </c>
      <c r="BK18" s="122" t="s">
        <v>312</v>
      </c>
      <c r="BL18" s="138" t="s">
        <v>131</v>
      </c>
      <c r="BM18" s="101" t="s">
        <v>300</v>
      </c>
      <c r="BN18" s="138" t="s">
        <v>187</v>
      </c>
      <c r="BO18" s="101" t="s">
        <v>5</v>
      </c>
      <c r="BP18" s="101" t="s">
        <v>5</v>
      </c>
      <c r="BQ18" s="101" t="s">
        <v>5</v>
      </c>
      <c r="BR18" s="101" t="s">
        <v>325</v>
      </c>
      <c r="BS18" s="138" t="s">
        <v>314</v>
      </c>
      <c r="BT18" s="101" t="s">
        <v>198</v>
      </c>
      <c r="BU18" s="101" t="s">
        <v>198</v>
      </c>
      <c r="BV18" s="101"/>
      <c r="BW18" s="122" t="s">
        <v>5</v>
      </c>
      <c r="BX18" s="122" t="s">
        <v>5</v>
      </c>
      <c r="BY18" s="122" t="s">
        <v>5</v>
      </c>
      <c r="BZ18" s="122" t="s">
        <v>5</v>
      </c>
      <c r="CA18" s="122" t="s">
        <v>5</v>
      </c>
      <c r="CB18" s="122" t="s">
        <v>5</v>
      </c>
      <c r="CC18" s="122" t="s">
        <v>5</v>
      </c>
      <c r="CD18" s="122" t="s">
        <v>5</v>
      </c>
      <c r="CE18" s="122" t="s">
        <v>303</v>
      </c>
      <c r="CF18" s="138" t="s">
        <v>5</v>
      </c>
      <c r="CG18" s="138" t="s">
        <v>5</v>
      </c>
      <c r="CH18" s="138" t="s">
        <v>200</v>
      </c>
      <c r="CI18" s="127" t="s">
        <v>5</v>
      </c>
      <c r="CJ18" s="127" t="s">
        <v>5</v>
      </c>
      <c r="CK18" s="127"/>
      <c r="CL18" s="127"/>
      <c r="CM18" s="127"/>
      <c r="CN18" s="127"/>
      <c r="CO18" s="127"/>
      <c r="CP18" s="127"/>
      <c r="CQ18" s="411"/>
      <c r="CR18" s="128" t="s">
        <v>25</v>
      </c>
      <c r="CS18" s="122" t="s">
        <v>25</v>
      </c>
      <c r="CT18" s="130" t="s">
        <v>305</v>
      </c>
      <c r="CU18" s="122" t="s">
        <v>157</v>
      </c>
      <c r="CV18" s="122"/>
      <c r="CW18" s="127"/>
      <c r="CX18" s="127" t="s">
        <v>5</v>
      </c>
      <c r="CY18" s="127"/>
      <c r="CZ18" s="127"/>
      <c r="DA18" s="127"/>
      <c r="DB18" s="127"/>
      <c r="DC18" s="127"/>
      <c r="DD18" s="136"/>
      <c r="DE18" s="129" t="s">
        <v>5</v>
      </c>
      <c r="DF18" s="122" t="s">
        <v>5</v>
      </c>
      <c r="DG18" s="122" t="s">
        <v>5</v>
      </c>
      <c r="DH18" s="122" t="s">
        <v>5</v>
      </c>
      <c r="DI18" s="122" t="s">
        <v>5</v>
      </c>
      <c r="DJ18" s="122" t="s">
        <v>5</v>
      </c>
      <c r="DK18" s="122" t="s">
        <v>5</v>
      </c>
      <c r="DL18" s="122" t="s">
        <v>5</v>
      </c>
      <c r="DM18" s="122" t="s">
        <v>5</v>
      </c>
      <c r="DN18" s="122" t="s">
        <v>5</v>
      </c>
      <c r="DO18" s="127" t="s">
        <v>5</v>
      </c>
      <c r="DP18" s="127" t="s">
        <v>5</v>
      </c>
      <c r="DQ18" s="127" t="s">
        <v>5</v>
      </c>
      <c r="DR18" s="127" t="s">
        <v>5</v>
      </c>
      <c r="DS18" s="122" t="s">
        <v>5</v>
      </c>
      <c r="DT18" s="127" t="s">
        <v>5</v>
      </c>
      <c r="DU18" s="139" t="s">
        <v>5</v>
      </c>
      <c r="DV18" s="127" t="s">
        <v>5</v>
      </c>
      <c r="DW18" s="127" t="s">
        <v>316</v>
      </c>
      <c r="DX18" s="127" t="s">
        <v>5</v>
      </c>
      <c r="DY18" s="127" t="s">
        <v>5</v>
      </c>
      <c r="DZ18" s="127" t="s">
        <v>5</v>
      </c>
      <c r="EA18" s="122" t="s">
        <v>317</v>
      </c>
      <c r="EB18" s="127" t="s">
        <v>5</v>
      </c>
      <c r="EC18" s="127" t="s">
        <v>5</v>
      </c>
      <c r="ED18" s="127" t="s">
        <v>5</v>
      </c>
      <c r="EE18" s="127" t="s">
        <v>5</v>
      </c>
      <c r="EF18" s="127" t="s">
        <v>5</v>
      </c>
      <c r="EG18" s="127" t="s">
        <v>5</v>
      </c>
      <c r="EH18" s="127" t="s">
        <v>5</v>
      </c>
      <c r="EI18" s="127" t="s">
        <v>5</v>
      </c>
      <c r="EJ18" s="127" t="s">
        <v>5</v>
      </c>
      <c r="EK18" s="127" t="s">
        <v>5</v>
      </c>
      <c r="EL18" s="127" t="s">
        <v>5</v>
      </c>
      <c r="EM18" s="130" t="s">
        <v>5</v>
      </c>
      <c r="EN18" s="131" t="s">
        <v>318</v>
      </c>
      <c r="EO18" s="130" t="s">
        <v>5</v>
      </c>
      <c r="EP18" s="127" t="s">
        <v>5</v>
      </c>
      <c r="EQ18" s="127" t="s">
        <v>5</v>
      </c>
      <c r="ER18" s="127" t="s">
        <v>5</v>
      </c>
      <c r="ES18" s="127" t="s">
        <v>5</v>
      </c>
      <c r="ET18" s="127" t="s">
        <v>5</v>
      </c>
      <c r="EU18" s="127" t="s">
        <v>5</v>
      </c>
      <c r="EV18" s="127" t="s">
        <v>5</v>
      </c>
      <c r="EW18" s="127" t="s">
        <v>5</v>
      </c>
      <c r="EX18" s="127" t="s">
        <v>5</v>
      </c>
      <c r="EY18" s="127" t="s">
        <v>5</v>
      </c>
      <c r="EZ18" s="127" t="s">
        <v>5</v>
      </c>
      <c r="FA18" s="127" t="s">
        <v>5</v>
      </c>
      <c r="FB18" s="127" t="s">
        <v>319</v>
      </c>
      <c r="FC18" s="127" t="s">
        <v>5</v>
      </c>
      <c r="FD18" s="127" t="s">
        <v>5</v>
      </c>
      <c r="FE18" s="127" t="s">
        <v>5</v>
      </c>
      <c r="FF18" s="127" t="s">
        <v>5</v>
      </c>
      <c r="FG18" s="127"/>
      <c r="FH18" s="127" t="s">
        <v>5</v>
      </c>
      <c r="FI18" s="127" t="s">
        <v>5</v>
      </c>
      <c r="FJ18" s="127" t="s">
        <v>5</v>
      </c>
      <c r="FK18" s="127" t="s">
        <v>5</v>
      </c>
      <c r="FL18" s="127" t="s">
        <v>5</v>
      </c>
      <c r="FM18" s="127"/>
      <c r="FN18" s="127"/>
      <c r="FO18" s="127"/>
      <c r="FP18" s="127"/>
      <c r="FQ18" s="127"/>
      <c r="FR18" s="127"/>
      <c r="FS18" s="127"/>
      <c r="FT18" s="122"/>
      <c r="FU18" s="170"/>
      <c r="FV18" s="134" t="s">
        <v>5</v>
      </c>
      <c r="FW18" s="127" t="s">
        <v>5</v>
      </c>
      <c r="FX18" s="127" t="s">
        <v>320</v>
      </c>
      <c r="FY18" s="127" t="s">
        <v>5</v>
      </c>
      <c r="FZ18" s="122" t="s">
        <v>5</v>
      </c>
      <c r="GA18" s="122" t="s">
        <v>5</v>
      </c>
      <c r="GB18" s="127" t="s">
        <v>5</v>
      </c>
      <c r="GC18" s="122"/>
      <c r="GD18" s="122"/>
      <c r="GE18" s="122"/>
      <c r="GF18" s="122"/>
      <c r="GG18" s="122"/>
      <c r="GH18" s="122"/>
      <c r="GI18" s="171" t="s">
        <v>5</v>
      </c>
      <c r="GJ18" s="122"/>
      <c r="GK18" s="122"/>
      <c r="GL18" s="122" t="s">
        <v>5</v>
      </c>
      <c r="GM18" s="122"/>
      <c r="GN18" s="122"/>
      <c r="GO18" s="122"/>
      <c r="GP18" s="122"/>
      <c r="GQ18" s="127"/>
      <c r="GR18" s="172"/>
      <c r="GS18" s="173" t="s">
        <v>5</v>
      </c>
      <c r="GT18" s="173" t="s">
        <v>5</v>
      </c>
      <c r="GU18" s="173" t="s">
        <v>5</v>
      </c>
      <c r="GV18" s="173" t="s">
        <v>5</v>
      </c>
      <c r="GW18" s="173" t="s">
        <v>5</v>
      </c>
      <c r="GX18" s="173" t="s">
        <v>5</v>
      </c>
      <c r="GY18" s="173" t="s">
        <v>5</v>
      </c>
      <c r="GZ18" s="173" t="s">
        <v>5</v>
      </c>
      <c r="HA18" s="173" t="s">
        <v>5</v>
      </c>
      <c r="HB18" s="173" t="s">
        <v>5</v>
      </c>
      <c r="HC18" s="173" t="s">
        <v>5</v>
      </c>
      <c r="HD18" s="173" t="s">
        <v>5</v>
      </c>
      <c r="HE18" s="173" t="s">
        <v>5</v>
      </c>
      <c r="HF18" s="173" t="s">
        <v>5</v>
      </c>
      <c r="HG18" s="173" t="s">
        <v>5</v>
      </c>
      <c r="HH18" s="173" t="s">
        <v>5</v>
      </c>
      <c r="HI18" s="173" t="s">
        <v>5</v>
      </c>
      <c r="HJ18" s="173" t="s">
        <v>5</v>
      </c>
      <c r="HK18" s="173" t="s">
        <v>5</v>
      </c>
      <c r="HL18" s="173" t="s">
        <v>5</v>
      </c>
      <c r="HM18" s="173" t="s">
        <v>5</v>
      </c>
      <c r="HN18" s="173" t="s">
        <v>5</v>
      </c>
      <c r="HO18" s="173" t="s">
        <v>5</v>
      </c>
      <c r="HP18" s="173" t="s">
        <v>5</v>
      </c>
      <c r="HQ18" s="173" t="s">
        <v>5</v>
      </c>
      <c r="HR18" s="173" t="s">
        <v>5</v>
      </c>
      <c r="HS18" s="173" t="s">
        <v>5</v>
      </c>
      <c r="HT18" s="173" t="s">
        <v>5</v>
      </c>
      <c r="HU18" s="173" t="s">
        <v>5</v>
      </c>
      <c r="HV18" s="173" t="s">
        <v>5</v>
      </c>
      <c r="HW18" s="173" t="s">
        <v>5</v>
      </c>
      <c r="HX18" s="173" t="s">
        <v>5</v>
      </c>
      <c r="HY18" s="173" t="s">
        <v>5</v>
      </c>
      <c r="HZ18" s="173" t="s">
        <v>5</v>
      </c>
      <c r="IA18" s="173" t="s">
        <v>5</v>
      </c>
      <c r="IB18" s="173" t="s">
        <v>5</v>
      </c>
      <c r="IC18" s="173" t="s">
        <v>5</v>
      </c>
      <c r="ID18" s="173" t="s">
        <v>5</v>
      </c>
      <c r="IE18" s="173" t="s">
        <v>5</v>
      </c>
      <c r="IF18" s="173" t="s">
        <v>5</v>
      </c>
      <c r="IG18" s="173" t="s">
        <v>5</v>
      </c>
      <c r="IH18" s="173" t="s">
        <v>5</v>
      </c>
      <c r="II18" s="173" t="s">
        <v>5</v>
      </c>
      <c r="IJ18" s="173" t="s">
        <v>5</v>
      </c>
      <c r="IK18" s="173" t="s">
        <v>5</v>
      </c>
      <c r="IL18" s="173" t="s">
        <v>5</v>
      </c>
      <c r="IM18" s="173" t="s">
        <v>5</v>
      </c>
      <c r="IN18" s="173" t="s">
        <v>5</v>
      </c>
      <c r="IO18" s="172"/>
      <c r="IP18" s="173" t="s">
        <v>5</v>
      </c>
      <c r="IQ18" s="173" t="s">
        <v>5</v>
      </c>
      <c r="IR18" s="173" t="s">
        <v>5</v>
      </c>
      <c r="IS18" s="173" t="s">
        <v>5</v>
      </c>
      <c r="IT18" s="173" t="s">
        <v>5</v>
      </c>
      <c r="IU18" s="173" t="s">
        <v>5</v>
      </c>
      <c r="IV18" s="173" t="s">
        <v>5</v>
      </c>
      <c r="IW18" s="173" t="s">
        <v>5</v>
      </c>
      <c r="IX18" s="173" t="s">
        <v>5</v>
      </c>
      <c r="IY18" s="173" t="s">
        <v>5</v>
      </c>
      <c r="IZ18" s="173" t="s">
        <v>5</v>
      </c>
      <c r="JA18" s="173" t="s">
        <v>5</v>
      </c>
      <c r="JB18" s="173" t="s">
        <v>5</v>
      </c>
      <c r="JC18" s="173" t="s">
        <v>5</v>
      </c>
      <c r="JD18" s="173" t="s">
        <v>5</v>
      </c>
      <c r="JE18" s="173" t="s">
        <v>5</v>
      </c>
      <c r="JF18" s="173" t="s">
        <v>5</v>
      </c>
      <c r="JG18" s="114" t="s">
        <v>196</v>
      </c>
      <c r="JH18" s="174"/>
      <c r="JI18" s="172" t="s">
        <v>5</v>
      </c>
      <c r="JJ18" s="173" t="s">
        <v>5</v>
      </c>
      <c r="JK18" s="173" t="s">
        <v>5</v>
      </c>
      <c r="JL18" s="173" t="s">
        <v>5</v>
      </c>
      <c r="JM18" s="173" t="s">
        <v>5</v>
      </c>
      <c r="JN18" s="173" t="s">
        <v>5</v>
      </c>
      <c r="JO18" s="173" t="s">
        <v>5</v>
      </c>
      <c r="JP18" s="173" t="s">
        <v>5</v>
      </c>
      <c r="JQ18" s="173" t="s">
        <v>5</v>
      </c>
      <c r="JR18" s="173" t="s">
        <v>5</v>
      </c>
      <c r="JS18" s="173" t="s">
        <v>5</v>
      </c>
      <c r="JT18" s="173" t="s">
        <v>5</v>
      </c>
      <c r="JU18" s="173" t="s">
        <v>5</v>
      </c>
      <c r="JV18" s="173" t="s">
        <v>5</v>
      </c>
      <c r="JW18" s="173" t="s">
        <v>5</v>
      </c>
      <c r="JX18" s="173" t="s">
        <v>5</v>
      </c>
      <c r="JY18" s="173" t="s">
        <v>5</v>
      </c>
      <c r="JZ18" s="173"/>
      <c r="KA18" s="175"/>
      <c r="KB18" s="176"/>
      <c r="KC18" s="176"/>
      <c r="KD18" s="177"/>
      <c r="KE18" s="121"/>
      <c r="KF18" s="121"/>
      <c r="KG18" s="121"/>
      <c r="KH18" s="277" t="s">
        <v>5</v>
      </c>
      <c r="KI18" s="278" t="s">
        <v>5</v>
      </c>
      <c r="KJ18" s="279" t="s">
        <v>5</v>
      </c>
      <c r="KK18" s="310" t="s">
        <v>171</v>
      </c>
      <c r="KL18" s="311" t="s">
        <v>171</v>
      </c>
      <c r="KM18" s="278" t="s">
        <v>5</v>
      </c>
      <c r="KN18" s="279" t="s">
        <v>5</v>
      </c>
      <c r="KO18" s="310" t="s">
        <v>171</v>
      </c>
      <c r="KP18" s="311" t="s">
        <v>171</v>
      </c>
      <c r="KQ18" s="251" t="s">
        <v>221</v>
      </c>
      <c r="KR18" s="323" t="s">
        <v>222</v>
      </c>
      <c r="KS18" s="324" t="s">
        <v>221</v>
      </c>
      <c r="KT18" s="252" t="s">
        <v>222</v>
      </c>
    </row>
    <row r="19" spans="1:307">
      <c r="A19" s="272"/>
      <c r="B19" s="398" t="s">
        <v>701</v>
      </c>
      <c r="C19" s="273"/>
      <c r="D19" s="217" t="s">
        <v>267</v>
      </c>
      <c r="E19" s="274"/>
      <c r="F19" s="274"/>
      <c r="G19" s="274"/>
      <c r="H19" s="274"/>
      <c r="I19" s="274"/>
      <c r="J19" s="274"/>
      <c r="K19" s="275">
        <v>0</v>
      </c>
      <c r="L19" s="276">
        <v>50</v>
      </c>
      <c r="M19" s="97" t="s">
        <v>184</v>
      </c>
      <c r="N19" s="99" t="s">
        <v>184</v>
      </c>
      <c r="O19" s="101" t="s">
        <v>5</v>
      </c>
      <c r="P19" s="101" t="s">
        <v>5</v>
      </c>
      <c r="Q19" s="101" t="s">
        <v>311</v>
      </c>
      <c r="R19" s="101" t="s">
        <v>5</v>
      </c>
      <c r="S19" s="101" t="s">
        <v>5</v>
      </c>
      <c r="T19" s="122" t="s">
        <v>5</v>
      </c>
      <c r="U19" s="122" t="s">
        <v>312</v>
      </c>
      <c r="V19" s="138" t="s">
        <v>131</v>
      </c>
      <c r="W19" s="101" t="s">
        <v>300</v>
      </c>
      <c r="X19" s="138" t="s">
        <v>187</v>
      </c>
      <c r="Y19" s="101" t="s">
        <v>5</v>
      </c>
      <c r="Z19" s="101" t="s">
        <v>5</v>
      </c>
      <c r="AA19" s="101" t="s">
        <v>326</v>
      </c>
      <c r="AB19" s="138" t="s">
        <v>314</v>
      </c>
      <c r="AC19" s="101" t="s">
        <v>198</v>
      </c>
      <c r="AD19" s="101" t="s">
        <v>198</v>
      </c>
      <c r="AE19" s="122" t="s">
        <v>5</v>
      </c>
      <c r="AF19" s="122" t="s">
        <v>5</v>
      </c>
      <c r="AG19" s="122" t="s">
        <v>5</v>
      </c>
      <c r="AH19" s="122" t="s">
        <v>5</v>
      </c>
      <c r="AI19" s="122" t="s">
        <v>5</v>
      </c>
      <c r="AJ19" s="122" t="s">
        <v>5</v>
      </c>
      <c r="AK19" s="122" t="s">
        <v>5</v>
      </c>
      <c r="AL19" s="122" t="s">
        <v>5</v>
      </c>
      <c r="AM19" s="122" t="s">
        <v>303</v>
      </c>
      <c r="AN19" s="138" t="s">
        <v>5</v>
      </c>
      <c r="AO19" s="138" t="s">
        <v>5</v>
      </c>
      <c r="AP19" s="138" t="s">
        <v>200</v>
      </c>
      <c r="AQ19" s="127" t="s">
        <v>5</v>
      </c>
      <c r="AR19" s="127" t="s">
        <v>5</v>
      </c>
      <c r="AS19" s="122"/>
      <c r="AT19" s="122"/>
      <c r="AU19" s="122"/>
      <c r="AV19" s="122"/>
      <c r="AW19" s="122"/>
      <c r="AX19" s="136"/>
      <c r="AY19" s="137"/>
      <c r="AZ19" s="125"/>
      <c r="BA19" s="106" t="s">
        <v>184</v>
      </c>
      <c r="BB19" s="101" t="s">
        <v>5</v>
      </c>
      <c r="BC19" s="101" t="s">
        <v>184</v>
      </c>
      <c r="BD19" s="138" t="s">
        <v>315</v>
      </c>
      <c r="BE19" s="101" t="s">
        <v>5</v>
      </c>
      <c r="BF19" s="101" t="s">
        <v>5</v>
      </c>
      <c r="BG19" s="101" t="s">
        <v>311</v>
      </c>
      <c r="BH19" s="101" t="s">
        <v>5</v>
      </c>
      <c r="BI19" s="101" t="s">
        <v>5</v>
      </c>
      <c r="BJ19" s="122" t="s">
        <v>5</v>
      </c>
      <c r="BK19" s="122" t="s">
        <v>312</v>
      </c>
      <c r="BL19" s="138" t="s">
        <v>131</v>
      </c>
      <c r="BM19" s="101" t="s">
        <v>300</v>
      </c>
      <c r="BN19" s="138" t="s">
        <v>187</v>
      </c>
      <c r="BO19" s="101" t="s">
        <v>5</v>
      </c>
      <c r="BP19" s="101" t="s">
        <v>5</v>
      </c>
      <c r="BQ19" s="101" t="s">
        <v>5</v>
      </c>
      <c r="BR19" s="101" t="s">
        <v>326</v>
      </c>
      <c r="BS19" s="138" t="s">
        <v>314</v>
      </c>
      <c r="BT19" s="101" t="s">
        <v>198</v>
      </c>
      <c r="BU19" s="101" t="s">
        <v>198</v>
      </c>
      <c r="BV19" s="101"/>
      <c r="BW19" s="122" t="s">
        <v>5</v>
      </c>
      <c r="BX19" s="122" t="s">
        <v>5</v>
      </c>
      <c r="BY19" s="122" t="s">
        <v>5</v>
      </c>
      <c r="BZ19" s="122" t="s">
        <v>5</v>
      </c>
      <c r="CA19" s="122" t="s">
        <v>5</v>
      </c>
      <c r="CB19" s="122" t="s">
        <v>5</v>
      </c>
      <c r="CC19" s="122" t="s">
        <v>5</v>
      </c>
      <c r="CD19" s="122" t="s">
        <v>5</v>
      </c>
      <c r="CE19" s="122" t="s">
        <v>303</v>
      </c>
      <c r="CF19" s="138" t="s">
        <v>5</v>
      </c>
      <c r="CG19" s="138" t="s">
        <v>5</v>
      </c>
      <c r="CH19" s="138" t="s">
        <v>200</v>
      </c>
      <c r="CI19" s="127" t="s">
        <v>5</v>
      </c>
      <c r="CJ19" s="127" t="s">
        <v>5</v>
      </c>
      <c r="CK19" s="127"/>
      <c r="CL19" s="127"/>
      <c r="CM19" s="127"/>
      <c r="CN19" s="127"/>
      <c r="CO19" s="127"/>
      <c r="CP19" s="127"/>
      <c r="CQ19" s="411"/>
      <c r="CR19" s="128" t="s">
        <v>25</v>
      </c>
      <c r="CS19" s="122" t="s">
        <v>25</v>
      </c>
      <c r="CT19" s="130" t="s">
        <v>305</v>
      </c>
      <c r="CU19" s="122" t="s">
        <v>157</v>
      </c>
      <c r="CV19" s="122"/>
      <c r="CW19" s="127"/>
      <c r="CX19" s="127" t="s">
        <v>5</v>
      </c>
      <c r="CY19" s="127"/>
      <c r="CZ19" s="127"/>
      <c r="DA19" s="127"/>
      <c r="DB19" s="127"/>
      <c r="DC19" s="127"/>
      <c r="DD19" s="136"/>
      <c r="DE19" s="129" t="s">
        <v>5</v>
      </c>
      <c r="DF19" s="122" t="s">
        <v>5</v>
      </c>
      <c r="DG19" s="122" t="s">
        <v>5</v>
      </c>
      <c r="DH19" s="122" t="s">
        <v>5</v>
      </c>
      <c r="DI19" s="122" t="s">
        <v>5</v>
      </c>
      <c r="DJ19" s="122" t="s">
        <v>5</v>
      </c>
      <c r="DK19" s="122" t="s">
        <v>5</v>
      </c>
      <c r="DL19" s="122" t="s">
        <v>5</v>
      </c>
      <c r="DM19" s="122" t="s">
        <v>5</v>
      </c>
      <c r="DN19" s="122" t="s">
        <v>5</v>
      </c>
      <c r="DO19" s="127" t="s">
        <v>5</v>
      </c>
      <c r="DP19" s="127" t="s">
        <v>5</v>
      </c>
      <c r="DQ19" s="127" t="s">
        <v>5</v>
      </c>
      <c r="DR19" s="127" t="s">
        <v>5</v>
      </c>
      <c r="DS19" s="122" t="s">
        <v>5</v>
      </c>
      <c r="DT19" s="127" t="s">
        <v>5</v>
      </c>
      <c r="DU19" s="139" t="s">
        <v>5</v>
      </c>
      <c r="DV19" s="127" t="s">
        <v>5</v>
      </c>
      <c r="DW19" s="127" t="s">
        <v>316</v>
      </c>
      <c r="DX19" s="127" t="s">
        <v>5</v>
      </c>
      <c r="DY19" s="127" t="s">
        <v>5</v>
      </c>
      <c r="DZ19" s="127" t="s">
        <v>5</v>
      </c>
      <c r="EA19" s="122" t="s">
        <v>317</v>
      </c>
      <c r="EB19" s="127" t="s">
        <v>5</v>
      </c>
      <c r="EC19" s="127" t="s">
        <v>5</v>
      </c>
      <c r="ED19" s="127" t="s">
        <v>5</v>
      </c>
      <c r="EE19" s="127" t="s">
        <v>5</v>
      </c>
      <c r="EF19" s="127" t="s">
        <v>5</v>
      </c>
      <c r="EG19" s="127" t="s">
        <v>5</v>
      </c>
      <c r="EH19" s="127" t="s">
        <v>5</v>
      </c>
      <c r="EI19" s="127" t="s">
        <v>5</v>
      </c>
      <c r="EJ19" s="127" t="s">
        <v>5</v>
      </c>
      <c r="EK19" s="127" t="s">
        <v>5</v>
      </c>
      <c r="EL19" s="127" t="s">
        <v>5</v>
      </c>
      <c r="EM19" s="130" t="s">
        <v>5</v>
      </c>
      <c r="EN19" s="131" t="s">
        <v>318</v>
      </c>
      <c r="EO19" s="130" t="s">
        <v>5</v>
      </c>
      <c r="EP19" s="127" t="s">
        <v>5</v>
      </c>
      <c r="EQ19" s="127" t="s">
        <v>5</v>
      </c>
      <c r="ER19" s="127" t="s">
        <v>5</v>
      </c>
      <c r="ES19" s="127" t="s">
        <v>5</v>
      </c>
      <c r="ET19" s="127" t="s">
        <v>5</v>
      </c>
      <c r="EU19" s="127" t="s">
        <v>5</v>
      </c>
      <c r="EV19" s="127" t="s">
        <v>5</v>
      </c>
      <c r="EW19" s="127" t="s">
        <v>5</v>
      </c>
      <c r="EX19" s="127" t="s">
        <v>5</v>
      </c>
      <c r="EY19" s="127" t="s">
        <v>5</v>
      </c>
      <c r="EZ19" s="127" t="s">
        <v>5</v>
      </c>
      <c r="FA19" s="127" t="s">
        <v>5</v>
      </c>
      <c r="FB19" s="127" t="s">
        <v>319</v>
      </c>
      <c r="FC19" s="127" t="s">
        <v>5</v>
      </c>
      <c r="FD19" s="127" t="s">
        <v>5</v>
      </c>
      <c r="FE19" s="127" t="s">
        <v>5</v>
      </c>
      <c r="FF19" s="127" t="s">
        <v>5</v>
      </c>
      <c r="FG19" s="127"/>
      <c r="FH19" s="127" t="s">
        <v>5</v>
      </c>
      <c r="FI19" s="127" t="s">
        <v>5</v>
      </c>
      <c r="FJ19" s="127" t="s">
        <v>5</v>
      </c>
      <c r="FK19" s="127" t="s">
        <v>5</v>
      </c>
      <c r="FL19" s="127" t="s">
        <v>5</v>
      </c>
      <c r="FM19" s="127"/>
      <c r="FN19" s="127"/>
      <c r="FO19" s="127"/>
      <c r="FP19" s="127"/>
      <c r="FQ19" s="127"/>
      <c r="FR19" s="127"/>
      <c r="FS19" s="127"/>
      <c r="FT19" s="122"/>
      <c r="FU19" s="170"/>
      <c r="FV19" s="134" t="s">
        <v>5</v>
      </c>
      <c r="FW19" s="127" t="s">
        <v>5</v>
      </c>
      <c r="FX19" s="127" t="s">
        <v>320</v>
      </c>
      <c r="FY19" s="127" t="s">
        <v>5</v>
      </c>
      <c r="FZ19" s="122" t="s">
        <v>5</v>
      </c>
      <c r="GA19" s="122" t="s">
        <v>5</v>
      </c>
      <c r="GB19" s="127" t="s">
        <v>5</v>
      </c>
      <c r="GC19" s="122"/>
      <c r="GD19" s="122"/>
      <c r="GE19" s="122"/>
      <c r="GF19" s="122"/>
      <c r="GG19" s="122"/>
      <c r="GH19" s="122"/>
      <c r="GI19" s="171" t="s">
        <v>5</v>
      </c>
      <c r="GJ19" s="122"/>
      <c r="GK19" s="122"/>
      <c r="GL19" s="122" t="s">
        <v>5</v>
      </c>
      <c r="GM19" s="122"/>
      <c r="GN19" s="122"/>
      <c r="GO19" s="122"/>
      <c r="GP19" s="122"/>
      <c r="GQ19" s="127"/>
      <c r="GR19" s="172"/>
      <c r="GS19" s="173" t="s">
        <v>5</v>
      </c>
      <c r="GT19" s="173" t="s">
        <v>5</v>
      </c>
      <c r="GU19" s="173" t="s">
        <v>5</v>
      </c>
      <c r="GV19" s="173" t="s">
        <v>5</v>
      </c>
      <c r="GW19" s="173" t="s">
        <v>5</v>
      </c>
      <c r="GX19" s="173" t="s">
        <v>5</v>
      </c>
      <c r="GY19" s="173" t="s">
        <v>5</v>
      </c>
      <c r="GZ19" s="173" t="s">
        <v>5</v>
      </c>
      <c r="HA19" s="173" t="s">
        <v>5</v>
      </c>
      <c r="HB19" s="173" t="s">
        <v>5</v>
      </c>
      <c r="HC19" s="173" t="s">
        <v>5</v>
      </c>
      <c r="HD19" s="173" t="s">
        <v>5</v>
      </c>
      <c r="HE19" s="173" t="s">
        <v>5</v>
      </c>
      <c r="HF19" s="173" t="s">
        <v>5</v>
      </c>
      <c r="HG19" s="173" t="s">
        <v>5</v>
      </c>
      <c r="HH19" s="173" t="s">
        <v>5</v>
      </c>
      <c r="HI19" s="173" t="s">
        <v>5</v>
      </c>
      <c r="HJ19" s="173" t="s">
        <v>5</v>
      </c>
      <c r="HK19" s="173" t="s">
        <v>5</v>
      </c>
      <c r="HL19" s="173" t="s">
        <v>5</v>
      </c>
      <c r="HM19" s="173" t="s">
        <v>5</v>
      </c>
      <c r="HN19" s="173" t="s">
        <v>5</v>
      </c>
      <c r="HO19" s="173" t="s">
        <v>5</v>
      </c>
      <c r="HP19" s="173" t="s">
        <v>5</v>
      </c>
      <c r="HQ19" s="173" t="s">
        <v>5</v>
      </c>
      <c r="HR19" s="173" t="s">
        <v>5</v>
      </c>
      <c r="HS19" s="173" t="s">
        <v>5</v>
      </c>
      <c r="HT19" s="173" t="s">
        <v>5</v>
      </c>
      <c r="HU19" s="173" t="s">
        <v>5</v>
      </c>
      <c r="HV19" s="173" t="s">
        <v>5</v>
      </c>
      <c r="HW19" s="173" t="s">
        <v>5</v>
      </c>
      <c r="HX19" s="173" t="s">
        <v>5</v>
      </c>
      <c r="HY19" s="173" t="s">
        <v>5</v>
      </c>
      <c r="HZ19" s="173" t="s">
        <v>5</v>
      </c>
      <c r="IA19" s="173" t="s">
        <v>5</v>
      </c>
      <c r="IB19" s="173" t="s">
        <v>5</v>
      </c>
      <c r="IC19" s="173" t="s">
        <v>5</v>
      </c>
      <c r="ID19" s="173" t="s">
        <v>5</v>
      </c>
      <c r="IE19" s="173" t="s">
        <v>5</v>
      </c>
      <c r="IF19" s="173" t="s">
        <v>5</v>
      </c>
      <c r="IG19" s="173" t="s">
        <v>5</v>
      </c>
      <c r="IH19" s="173" t="s">
        <v>5</v>
      </c>
      <c r="II19" s="173" t="s">
        <v>5</v>
      </c>
      <c r="IJ19" s="173" t="s">
        <v>5</v>
      </c>
      <c r="IK19" s="173" t="s">
        <v>5</v>
      </c>
      <c r="IL19" s="173" t="s">
        <v>5</v>
      </c>
      <c r="IM19" s="173" t="s">
        <v>5</v>
      </c>
      <c r="IN19" s="173" t="s">
        <v>5</v>
      </c>
      <c r="IO19" s="172"/>
      <c r="IP19" s="173" t="s">
        <v>5</v>
      </c>
      <c r="IQ19" s="173" t="s">
        <v>5</v>
      </c>
      <c r="IR19" s="173" t="s">
        <v>5</v>
      </c>
      <c r="IS19" s="173" t="s">
        <v>5</v>
      </c>
      <c r="IT19" s="173" t="s">
        <v>5</v>
      </c>
      <c r="IU19" s="173" t="s">
        <v>5</v>
      </c>
      <c r="IV19" s="173" t="s">
        <v>5</v>
      </c>
      <c r="IW19" s="173" t="s">
        <v>5</v>
      </c>
      <c r="IX19" s="173" t="s">
        <v>5</v>
      </c>
      <c r="IY19" s="173" t="s">
        <v>5</v>
      </c>
      <c r="IZ19" s="173" t="s">
        <v>5</v>
      </c>
      <c r="JA19" s="173" t="s">
        <v>5</v>
      </c>
      <c r="JB19" s="173" t="s">
        <v>5</v>
      </c>
      <c r="JC19" s="173" t="s">
        <v>5</v>
      </c>
      <c r="JD19" s="173" t="s">
        <v>5</v>
      </c>
      <c r="JE19" s="173" t="s">
        <v>5</v>
      </c>
      <c r="JF19" s="173" t="s">
        <v>5</v>
      </c>
      <c r="JG19" s="114" t="s">
        <v>196</v>
      </c>
      <c r="JH19" s="174"/>
      <c r="JI19" s="172" t="s">
        <v>5</v>
      </c>
      <c r="JJ19" s="173" t="s">
        <v>5</v>
      </c>
      <c r="JK19" s="173" t="s">
        <v>5</v>
      </c>
      <c r="JL19" s="173" t="s">
        <v>5</v>
      </c>
      <c r="JM19" s="173" t="s">
        <v>5</v>
      </c>
      <c r="JN19" s="173" t="s">
        <v>5</v>
      </c>
      <c r="JO19" s="173" t="s">
        <v>5</v>
      </c>
      <c r="JP19" s="173" t="s">
        <v>5</v>
      </c>
      <c r="JQ19" s="173" t="s">
        <v>5</v>
      </c>
      <c r="JR19" s="173" t="s">
        <v>5</v>
      </c>
      <c r="JS19" s="173" t="s">
        <v>5</v>
      </c>
      <c r="JT19" s="173" t="s">
        <v>5</v>
      </c>
      <c r="JU19" s="173" t="s">
        <v>5</v>
      </c>
      <c r="JV19" s="173" t="s">
        <v>5</v>
      </c>
      <c r="JW19" s="173" t="s">
        <v>5</v>
      </c>
      <c r="JX19" s="173" t="s">
        <v>5</v>
      </c>
      <c r="JY19" s="173" t="s">
        <v>5</v>
      </c>
      <c r="JZ19" s="173"/>
      <c r="KA19" s="175"/>
      <c r="KB19" s="176"/>
      <c r="KC19" s="176"/>
      <c r="KD19" s="177"/>
      <c r="KE19" s="121"/>
      <c r="KF19" s="121"/>
      <c r="KG19" s="121"/>
      <c r="KH19" s="277" t="s">
        <v>5</v>
      </c>
      <c r="KI19" s="278" t="s">
        <v>5</v>
      </c>
      <c r="KJ19" s="279" t="s">
        <v>5</v>
      </c>
      <c r="KK19" s="310" t="s">
        <v>171</v>
      </c>
      <c r="KL19" s="311" t="s">
        <v>171</v>
      </c>
      <c r="KM19" s="278" t="s">
        <v>5</v>
      </c>
      <c r="KN19" s="279" t="s">
        <v>5</v>
      </c>
      <c r="KO19" s="310" t="s">
        <v>171</v>
      </c>
      <c r="KP19" s="311" t="s">
        <v>171</v>
      </c>
      <c r="KQ19" s="251" t="s">
        <v>221</v>
      </c>
      <c r="KR19" s="323" t="s">
        <v>222</v>
      </c>
      <c r="KS19" s="324" t="s">
        <v>221</v>
      </c>
      <c r="KT19" s="252" t="s">
        <v>222</v>
      </c>
    </row>
    <row r="20" spans="1:307">
      <c r="A20" s="272"/>
      <c r="B20" s="280"/>
      <c r="C20" s="273"/>
      <c r="D20" s="217"/>
      <c r="E20" s="274"/>
      <c r="F20" s="274"/>
      <c r="G20" s="274"/>
      <c r="H20" s="274"/>
      <c r="I20" s="274"/>
      <c r="J20" s="274"/>
      <c r="K20" s="275"/>
      <c r="L20" s="276"/>
      <c r="M20" s="97"/>
      <c r="N20" s="99"/>
      <c r="O20" s="99"/>
      <c r="P20" s="99"/>
      <c r="Q20" s="99"/>
      <c r="R20" s="101"/>
      <c r="S20" s="122"/>
      <c r="T20" s="122"/>
      <c r="U20" s="122"/>
      <c r="V20" s="122"/>
      <c r="W20" s="101"/>
      <c r="X20" s="101"/>
      <c r="Y20" s="101"/>
      <c r="Z20" s="99"/>
      <c r="AA20" s="99"/>
      <c r="AB20" s="169"/>
      <c r="AC20" s="102"/>
      <c r="AD20" s="101"/>
      <c r="AE20" s="122"/>
      <c r="AF20" s="122"/>
      <c r="AG20" s="122"/>
      <c r="AH20" s="122"/>
      <c r="AI20" s="122"/>
      <c r="AJ20" s="122"/>
      <c r="AK20" s="122"/>
      <c r="AL20" s="122"/>
      <c r="AM20" s="122"/>
      <c r="AN20" s="122"/>
      <c r="AO20" s="127"/>
      <c r="AP20" s="127"/>
      <c r="AQ20" s="127"/>
      <c r="AR20" s="127"/>
      <c r="AS20" s="122"/>
      <c r="AT20" s="127"/>
      <c r="AU20" s="122"/>
      <c r="AV20" s="122"/>
      <c r="AW20" s="122"/>
      <c r="AX20" s="136"/>
      <c r="AY20" s="137"/>
      <c r="AZ20" s="125"/>
      <c r="BA20" s="106"/>
      <c r="BB20" s="138"/>
      <c r="BC20" s="101"/>
      <c r="BD20" s="101"/>
      <c r="BE20" s="101"/>
      <c r="BF20" s="101"/>
      <c r="BG20" s="101"/>
      <c r="BH20" s="101"/>
      <c r="BI20" s="101"/>
      <c r="BJ20" s="122"/>
      <c r="BK20" s="122"/>
      <c r="BL20" s="122"/>
      <c r="BM20" s="101"/>
      <c r="BN20" s="101"/>
      <c r="BO20" s="101"/>
      <c r="BP20" s="101"/>
      <c r="BQ20" s="101"/>
      <c r="BR20" s="101"/>
      <c r="BS20" s="101"/>
      <c r="BT20" s="101"/>
      <c r="BU20" s="101"/>
      <c r="BV20" s="126"/>
      <c r="BW20" s="122"/>
      <c r="BX20" s="122"/>
      <c r="BY20" s="122"/>
      <c r="BZ20" s="122"/>
      <c r="CA20" s="122"/>
      <c r="CB20" s="122"/>
      <c r="CC20" s="122"/>
      <c r="CD20" s="122"/>
      <c r="CE20" s="122"/>
      <c r="CF20" s="122"/>
      <c r="CG20" s="127"/>
      <c r="CH20" s="127"/>
      <c r="CI20" s="127"/>
      <c r="CJ20" s="127"/>
      <c r="CK20" s="127"/>
      <c r="CL20" s="127"/>
      <c r="CM20" s="127"/>
      <c r="CN20" s="127"/>
      <c r="CO20" s="127"/>
      <c r="CP20" s="127"/>
      <c r="CQ20" s="411"/>
      <c r="CR20" s="128"/>
      <c r="CS20" s="122"/>
      <c r="CT20" s="122"/>
      <c r="CU20" s="122"/>
      <c r="CV20" s="122"/>
      <c r="CW20" s="127"/>
      <c r="CX20" s="127"/>
      <c r="CY20" s="127"/>
      <c r="CZ20" s="127"/>
      <c r="DA20" s="127"/>
      <c r="DB20" s="127"/>
      <c r="DC20" s="127"/>
      <c r="DD20" s="136"/>
      <c r="DE20" s="129"/>
      <c r="DF20" s="122"/>
      <c r="DG20" s="122"/>
      <c r="DH20" s="122"/>
      <c r="DI20" s="122"/>
      <c r="DJ20" s="122"/>
      <c r="DK20" s="122"/>
      <c r="DL20" s="122"/>
      <c r="DM20" s="122"/>
      <c r="DN20" s="122"/>
      <c r="DO20" s="127"/>
      <c r="DP20" s="127"/>
      <c r="DQ20" s="127"/>
      <c r="DR20" s="127"/>
      <c r="DS20" s="122"/>
      <c r="DT20" s="127"/>
      <c r="DU20" s="139"/>
      <c r="DV20" s="127"/>
      <c r="DW20" s="127"/>
      <c r="DX20" s="127"/>
      <c r="DY20" s="127"/>
      <c r="DZ20" s="127"/>
      <c r="EA20" s="122"/>
      <c r="EB20" s="127"/>
      <c r="EC20" s="127"/>
      <c r="ED20" s="127"/>
      <c r="EE20" s="127"/>
      <c r="EF20" s="127"/>
      <c r="EG20" s="127"/>
      <c r="EH20" s="127"/>
      <c r="EI20" s="127"/>
      <c r="EJ20" s="127"/>
      <c r="EK20" s="127"/>
      <c r="EL20" s="122"/>
      <c r="EM20" s="130"/>
      <c r="EN20" s="131"/>
      <c r="EO20" s="131"/>
      <c r="EP20" s="127"/>
      <c r="EQ20" s="127"/>
      <c r="ER20" s="127"/>
      <c r="ES20" s="122"/>
      <c r="ET20" s="122"/>
      <c r="EU20" s="122"/>
      <c r="EV20" s="122"/>
      <c r="EW20" s="122"/>
      <c r="EX20" s="127"/>
      <c r="EY20" s="127"/>
      <c r="EZ20" s="127"/>
      <c r="FA20" s="127"/>
      <c r="FB20" s="127"/>
      <c r="FC20" s="127"/>
      <c r="FD20" s="127"/>
      <c r="FE20" s="127"/>
      <c r="FF20" s="127"/>
      <c r="FG20" s="127"/>
      <c r="FH20" s="127"/>
      <c r="FI20" s="127"/>
      <c r="FJ20" s="127"/>
      <c r="FK20" s="127"/>
      <c r="FL20" s="127"/>
      <c r="FM20" s="127"/>
      <c r="FN20" s="127"/>
      <c r="FO20" s="127"/>
      <c r="FP20" s="127"/>
      <c r="FQ20" s="127"/>
      <c r="FR20" s="127"/>
      <c r="FS20" s="127"/>
      <c r="FT20" s="122"/>
      <c r="FU20" s="170"/>
      <c r="FV20" s="134"/>
      <c r="FW20" s="127"/>
      <c r="FX20" s="127"/>
      <c r="FY20" s="127"/>
      <c r="FZ20" s="122"/>
      <c r="GA20" s="122"/>
      <c r="GB20" s="122"/>
      <c r="GC20" s="122"/>
      <c r="GD20" s="122"/>
      <c r="GE20" s="122"/>
      <c r="GF20" s="122"/>
      <c r="GG20" s="122"/>
      <c r="GH20" s="122"/>
      <c r="GI20" s="171"/>
      <c r="GJ20" s="122"/>
      <c r="GK20" s="122"/>
      <c r="GL20" s="122"/>
      <c r="GM20" s="122"/>
      <c r="GN20" s="122"/>
      <c r="GO20" s="122"/>
      <c r="GP20" s="122"/>
      <c r="GQ20" s="127"/>
      <c r="GR20" s="172"/>
      <c r="GS20" s="173"/>
      <c r="GT20" s="173"/>
      <c r="GU20" s="173"/>
      <c r="GV20" s="173"/>
      <c r="GW20" s="173"/>
      <c r="GX20" s="173"/>
      <c r="GY20" s="173"/>
      <c r="GZ20" s="173"/>
      <c r="HA20" s="173"/>
      <c r="HB20" s="173"/>
      <c r="HC20" s="173"/>
      <c r="HD20" s="173"/>
      <c r="HE20" s="173"/>
      <c r="HF20" s="173"/>
      <c r="HG20" s="173"/>
      <c r="HH20" s="173"/>
      <c r="HI20" s="173"/>
      <c r="HJ20" s="173"/>
      <c r="HK20" s="173"/>
      <c r="HL20" s="173"/>
      <c r="HM20" s="173"/>
      <c r="HN20" s="173"/>
      <c r="HO20" s="173"/>
      <c r="HP20" s="173"/>
      <c r="HQ20" s="173"/>
      <c r="HR20" s="173"/>
      <c r="HS20" s="173"/>
      <c r="HT20" s="173"/>
      <c r="HU20" s="173"/>
      <c r="HV20" s="173"/>
      <c r="HW20" s="173"/>
      <c r="HX20" s="173"/>
      <c r="HY20" s="173"/>
      <c r="HZ20" s="173"/>
      <c r="IA20" s="173"/>
      <c r="IB20" s="173"/>
      <c r="IC20" s="173"/>
      <c r="ID20" s="173"/>
      <c r="IE20" s="173"/>
      <c r="IF20" s="173"/>
      <c r="IG20" s="173"/>
      <c r="IH20" s="173"/>
      <c r="II20" s="173"/>
      <c r="IJ20" s="173"/>
      <c r="IK20" s="173"/>
      <c r="IL20" s="173"/>
      <c r="IM20" s="173"/>
      <c r="IN20" s="173"/>
      <c r="IO20" s="172"/>
      <c r="IP20" s="173"/>
      <c r="IQ20" s="173"/>
      <c r="IR20" s="173"/>
      <c r="IS20" s="173"/>
      <c r="IT20" s="173"/>
      <c r="IU20" s="173"/>
      <c r="IV20" s="173"/>
      <c r="IW20" s="173"/>
      <c r="IX20" s="173"/>
      <c r="IY20" s="173"/>
      <c r="IZ20" s="173"/>
      <c r="JA20" s="173"/>
      <c r="JB20" s="173"/>
      <c r="JC20" s="173"/>
      <c r="JD20" s="173"/>
      <c r="JE20" s="173"/>
      <c r="JF20" s="173"/>
      <c r="JG20" s="173"/>
      <c r="JH20" s="174"/>
      <c r="JI20" s="172"/>
      <c r="JJ20" s="173"/>
      <c r="JK20" s="173"/>
      <c r="JL20" s="173"/>
      <c r="JM20" s="173"/>
      <c r="JN20" s="173"/>
      <c r="JO20" s="173"/>
      <c r="JP20" s="173"/>
      <c r="JQ20" s="173"/>
      <c r="JR20" s="173"/>
      <c r="JS20" s="173"/>
      <c r="JT20" s="173"/>
      <c r="JU20" s="173"/>
      <c r="JV20" s="173"/>
      <c r="JW20" s="173"/>
      <c r="JX20" s="173"/>
      <c r="JY20" s="173"/>
      <c r="JZ20" s="173"/>
      <c r="KA20" s="175"/>
      <c r="KB20" s="176"/>
      <c r="KC20" s="176"/>
      <c r="KD20" s="177"/>
      <c r="KE20" s="121"/>
      <c r="KF20" s="121"/>
      <c r="KG20" s="121"/>
      <c r="KH20" s="277"/>
      <c r="KI20" s="278"/>
      <c r="KJ20" s="279"/>
      <c r="KK20" s="310"/>
      <c r="KL20" s="311"/>
      <c r="KM20" s="278"/>
      <c r="KN20" s="279"/>
      <c r="KO20" s="310"/>
      <c r="KP20" s="311"/>
      <c r="KQ20" s="251"/>
      <c r="KR20" s="323"/>
      <c r="KS20" s="324"/>
      <c r="KT20" s="252"/>
    </row>
    <row r="21" spans="1:307" s="1" customFormat="1" ht="18" customHeight="1" thickBot="1">
      <c r="A21" s="281"/>
      <c r="B21" s="282"/>
      <c r="C21" s="283" t="s">
        <v>6</v>
      </c>
      <c r="D21" s="284"/>
      <c r="E21" s="285"/>
      <c r="F21" s="285"/>
      <c r="G21" s="285"/>
      <c r="H21" s="285"/>
      <c r="I21" s="285" t="s">
        <v>130</v>
      </c>
      <c r="J21" s="285"/>
      <c r="K21" s="286"/>
      <c r="L21" s="287"/>
      <c r="M21" s="178"/>
      <c r="N21" s="179"/>
      <c r="O21" s="179"/>
      <c r="P21" s="179"/>
      <c r="Q21" s="179"/>
      <c r="R21" s="180"/>
      <c r="S21" s="181"/>
      <c r="T21" s="181"/>
      <c r="U21" s="181"/>
      <c r="V21" s="181"/>
      <c r="W21" s="180"/>
      <c r="X21" s="180"/>
      <c r="Y21" s="180"/>
      <c r="Z21" s="179"/>
      <c r="AA21" s="179"/>
      <c r="AB21" s="182"/>
      <c r="AC21" s="183"/>
      <c r="AD21" s="180"/>
      <c r="AE21" s="181"/>
      <c r="AF21" s="181"/>
      <c r="AG21" s="181"/>
      <c r="AH21" s="181"/>
      <c r="AI21" s="181"/>
      <c r="AJ21" s="181"/>
      <c r="AK21" s="181"/>
      <c r="AL21" s="181"/>
      <c r="AM21" s="181"/>
      <c r="AN21" s="181"/>
      <c r="AO21" s="185"/>
      <c r="AP21" s="185"/>
      <c r="AQ21" s="185"/>
      <c r="AR21" s="185"/>
      <c r="AS21" s="185" t="s">
        <v>130</v>
      </c>
      <c r="AT21" s="185" t="s">
        <v>130</v>
      </c>
      <c r="AU21" s="181" t="s">
        <v>130</v>
      </c>
      <c r="AV21" s="181" t="s">
        <v>130</v>
      </c>
      <c r="AW21" s="181" t="s">
        <v>130</v>
      </c>
      <c r="AX21" s="186" t="s">
        <v>130</v>
      </c>
      <c r="AY21" s="187"/>
      <c r="AZ21" s="188"/>
      <c r="BA21" s="189"/>
      <c r="BB21" s="190"/>
      <c r="BC21" s="180"/>
      <c r="BD21" s="180"/>
      <c r="BE21" s="180"/>
      <c r="BF21" s="180"/>
      <c r="BG21" s="180"/>
      <c r="BH21" s="180"/>
      <c r="BI21" s="180"/>
      <c r="BJ21" s="181"/>
      <c r="BK21" s="191"/>
      <c r="BL21" s="181"/>
      <c r="BM21" s="180"/>
      <c r="BN21" s="180"/>
      <c r="BO21" s="180"/>
      <c r="BP21" s="180"/>
      <c r="BQ21" s="183"/>
      <c r="BR21" s="183"/>
      <c r="BS21" s="180"/>
      <c r="BT21" s="180"/>
      <c r="BU21" s="180"/>
      <c r="BV21" s="184" t="s">
        <v>130</v>
      </c>
      <c r="BW21" s="181"/>
      <c r="BX21" s="181"/>
      <c r="BY21" s="181"/>
      <c r="BZ21" s="181"/>
      <c r="CA21" s="181"/>
      <c r="CB21" s="181"/>
      <c r="CC21" s="181"/>
      <c r="CD21" s="181"/>
      <c r="CE21" s="181"/>
      <c r="CF21" s="181"/>
      <c r="CG21" s="185"/>
      <c r="CH21" s="185"/>
      <c r="CI21" s="185"/>
      <c r="CJ21" s="185"/>
      <c r="CK21" s="185" t="s">
        <v>130</v>
      </c>
      <c r="CL21" s="185" t="s">
        <v>130</v>
      </c>
      <c r="CM21" s="185" t="s">
        <v>130</v>
      </c>
      <c r="CN21" s="185" t="s">
        <v>130</v>
      </c>
      <c r="CO21" s="185" t="s">
        <v>130</v>
      </c>
      <c r="CP21" s="185" t="s">
        <v>130</v>
      </c>
      <c r="CQ21" s="192" t="s">
        <v>130</v>
      </c>
      <c r="CR21" s="414"/>
      <c r="CS21" s="181"/>
      <c r="CT21" s="181"/>
      <c r="CU21" s="181"/>
      <c r="CV21" s="181" t="s">
        <v>130</v>
      </c>
      <c r="CW21" s="185" t="s">
        <v>130</v>
      </c>
      <c r="CX21" s="185"/>
      <c r="CY21" s="185" t="s">
        <v>130</v>
      </c>
      <c r="CZ21" s="185" t="s">
        <v>130</v>
      </c>
      <c r="DA21" s="185" t="s">
        <v>130</v>
      </c>
      <c r="DB21" s="185" t="s">
        <v>130</v>
      </c>
      <c r="DC21" s="185" t="s">
        <v>130</v>
      </c>
      <c r="DD21" s="186" t="s">
        <v>130</v>
      </c>
      <c r="DE21" s="193"/>
      <c r="DF21" s="181"/>
      <c r="DG21" s="181"/>
      <c r="DH21" s="181"/>
      <c r="DI21" s="181"/>
      <c r="DJ21" s="181"/>
      <c r="DK21" s="181"/>
      <c r="DL21" s="181"/>
      <c r="DM21" s="181"/>
      <c r="DN21" s="181"/>
      <c r="DO21" s="185"/>
      <c r="DP21" s="185"/>
      <c r="DQ21" s="185"/>
      <c r="DR21" s="185"/>
      <c r="DS21" s="181"/>
      <c r="DT21" s="185"/>
      <c r="DU21" s="196"/>
      <c r="DV21" s="185"/>
      <c r="DW21" s="185"/>
      <c r="DX21" s="185"/>
      <c r="DY21" s="185"/>
      <c r="DZ21" s="185"/>
      <c r="EA21" s="181"/>
      <c r="EB21" s="185"/>
      <c r="EC21" s="185"/>
      <c r="ED21" s="185"/>
      <c r="EE21" s="185"/>
      <c r="EF21" s="185"/>
      <c r="EG21" s="185"/>
      <c r="EH21" s="185"/>
      <c r="EI21" s="185"/>
      <c r="EJ21" s="185"/>
      <c r="EK21" s="185"/>
      <c r="EL21" s="181"/>
      <c r="EM21" s="194"/>
      <c r="EN21" s="195"/>
      <c r="EO21" s="195"/>
      <c r="EP21" s="185"/>
      <c r="EQ21" s="185"/>
      <c r="ER21" s="185"/>
      <c r="ES21" s="181"/>
      <c r="ET21" s="181"/>
      <c r="EU21" s="181"/>
      <c r="EV21" s="181"/>
      <c r="EW21" s="181"/>
      <c r="EX21" s="185"/>
      <c r="EY21" s="185"/>
      <c r="EZ21" s="185"/>
      <c r="FA21" s="185"/>
      <c r="FB21" s="185"/>
      <c r="FC21" s="185"/>
      <c r="FD21" s="185"/>
      <c r="FE21" s="185"/>
      <c r="FF21" s="185"/>
      <c r="FG21" s="185" t="s">
        <v>195</v>
      </c>
      <c r="FH21" s="185"/>
      <c r="FI21" s="185"/>
      <c r="FJ21" s="185"/>
      <c r="FK21" s="185"/>
      <c r="FL21" s="185"/>
      <c r="FM21" s="185" t="s">
        <v>130</v>
      </c>
      <c r="FN21" s="185" t="s">
        <v>130</v>
      </c>
      <c r="FO21" s="185" t="s">
        <v>130</v>
      </c>
      <c r="FP21" s="185" t="s">
        <v>130</v>
      </c>
      <c r="FQ21" s="185" t="s">
        <v>130</v>
      </c>
      <c r="FR21" s="185" t="s">
        <v>130</v>
      </c>
      <c r="FS21" s="185" t="s">
        <v>130</v>
      </c>
      <c r="FT21" s="181" t="s">
        <v>130</v>
      </c>
      <c r="FU21" s="197"/>
      <c r="FV21" s="198"/>
      <c r="FW21" s="181"/>
      <c r="FX21" s="196"/>
      <c r="FY21" s="185"/>
      <c r="FZ21" s="181"/>
      <c r="GA21" s="181"/>
      <c r="GB21" s="181"/>
      <c r="GC21" s="181" t="s">
        <v>130</v>
      </c>
      <c r="GD21" s="181" t="s">
        <v>130</v>
      </c>
      <c r="GE21" s="181" t="s">
        <v>130</v>
      </c>
      <c r="GF21" s="181" t="s">
        <v>130</v>
      </c>
      <c r="GG21" s="181" t="s">
        <v>130</v>
      </c>
      <c r="GH21" s="181" t="s">
        <v>130</v>
      </c>
      <c r="GI21" s="199"/>
      <c r="GJ21" s="181" t="s">
        <v>130</v>
      </c>
      <c r="GK21" s="181" t="s">
        <v>130</v>
      </c>
      <c r="GL21" s="181"/>
      <c r="GM21" s="181" t="s">
        <v>130</v>
      </c>
      <c r="GN21" s="181" t="s">
        <v>130</v>
      </c>
      <c r="GO21" s="181" t="s">
        <v>130</v>
      </c>
      <c r="GP21" s="181" t="s">
        <v>130</v>
      </c>
      <c r="GQ21" s="185" t="s">
        <v>130</v>
      </c>
      <c r="GR21" s="200"/>
      <c r="GS21" s="201"/>
      <c r="GT21" s="201"/>
      <c r="GU21" s="201"/>
      <c r="GV21" s="201"/>
      <c r="GW21" s="201"/>
      <c r="GX21" s="201"/>
      <c r="GY21" s="201"/>
      <c r="GZ21" s="201"/>
      <c r="HA21" s="201"/>
      <c r="HB21" s="201"/>
      <c r="HC21" s="201"/>
      <c r="HD21" s="201"/>
      <c r="HE21" s="201"/>
      <c r="HF21" s="201"/>
      <c r="HG21" s="201"/>
      <c r="HH21" s="201"/>
      <c r="HI21" s="201"/>
      <c r="HJ21" s="201"/>
      <c r="HK21" s="201"/>
      <c r="HL21" s="201"/>
      <c r="HM21" s="201"/>
      <c r="HN21" s="201"/>
      <c r="HO21" s="201"/>
      <c r="HP21" s="201"/>
      <c r="HQ21" s="201"/>
      <c r="HR21" s="201"/>
      <c r="HS21" s="201"/>
      <c r="HT21" s="201"/>
      <c r="HU21" s="201"/>
      <c r="HV21" s="201"/>
      <c r="HW21" s="201"/>
      <c r="HX21" s="201"/>
      <c r="HY21" s="201"/>
      <c r="HZ21" s="201"/>
      <c r="IA21" s="201"/>
      <c r="IB21" s="201"/>
      <c r="IC21" s="201"/>
      <c r="ID21" s="201"/>
      <c r="IE21" s="201"/>
      <c r="IF21" s="201"/>
      <c r="IG21" s="201"/>
      <c r="IH21" s="201"/>
      <c r="II21" s="201"/>
      <c r="IJ21" s="201"/>
      <c r="IK21" s="201"/>
      <c r="IL21" s="201"/>
      <c r="IM21" s="201"/>
      <c r="IN21" s="201"/>
      <c r="IO21" s="200"/>
      <c r="IP21" s="201"/>
      <c r="IQ21" s="201"/>
      <c r="IR21" s="201"/>
      <c r="IS21" s="201"/>
      <c r="IT21" s="201"/>
      <c r="IU21" s="201"/>
      <c r="IV21" s="201"/>
      <c r="IW21" s="201"/>
      <c r="IX21" s="201"/>
      <c r="IY21" s="201"/>
      <c r="IZ21" s="201"/>
      <c r="JA21" s="201"/>
      <c r="JB21" s="201"/>
      <c r="JC21" s="201"/>
      <c r="JD21" s="201"/>
      <c r="JE21" s="201"/>
      <c r="JF21" s="201"/>
      <c r="JG21" s="201"/>
      <c r="JH21" s="202" t="s">
        <v>130</v>
      </c>
      <c r="JI21" s="200"/>
      <c r="JJ21" s="201"/>
      <c r="JK21" s="201"/>
      <c r="JL21" s="201"/>
      <c r="JM21" s="201"/>
      <c r="JN21" s="201"/>
      <c r="JO21" s="201"/>
      <c r="JP21" s="201"/>
      <c r="JQ21" s="201"/>
      <c r="JR21" s="201"/>
      <c r="JS21" s="201"/>
      <c r="JT21" s="201"/>
      <c r="JU21" s="201"/>
      <c r="JV21" s="201"/>
      <c r="JW21" s="201"/>
      <c r="JX21" s="201"/>
      <c r="JY21" s="201"/>
      <c r="JZ21" s="201" t="s">
        <v>130</v>
      </c>
      <c r="KA21" s="203"/>
      <c r="KB21" s="204" t="s">
        <v>130</v>
      </c>
      <c r="KC21" s="204" t="s">
        <v>130</v>
      </c>
      <c r="KD21" s="205"/>
      <c r="KE21" s="206"/>
      <c r="KF21" s="206"/>
      <c r="KG21" s="206"/>
      <c r="KH21" s="288"/>
      <c r="KI21" s="289"/>
      <c r="KJ21" s="290"/>
      <c r="KK21" s="312"/>
      <c r="KL21" s="313"/>
      <c r="KM21" s="289"/>
      <c r="KN21" s="290"/>
      <c r="KO21" s="312"/>
      <c r="KP21" s="313"/>
      <c r="KQ21" s="327"/>
      <c r="KR21" s="328"/>
      <c r="KS21" s="329"/>
      <c r="KT21" s="330"/>
    </row>
    <row r="22" spans="1:307">
      <c r="A22" s="518">
        <v>1</v>
      </c>
      <c r="B22" s="31" t="s">
        <v>695</v>
      </c>
      <c r="C22" s="565" t="s">
        <v>430</v>
      </c>
      <c r="D22" s="560" t="s">
        <v>262</v>
      </c>
      <c r="E22" s="520" t="s">
        <v>692</v>
      </c>
      <c r="F22" s="520" t="s">
        <v>692</v>
      </c>
      <c r="G22" s="520" t="s">
        <v>692</v>
      </c>
      <c r="H22" s="520" t="s">
        <v>692</v>
      </c>
      <c r="I22" s="520"/>
      <c r="J22" s="520" t="s">
        <v>692</v>
      </c>
      <c r="K22" s="521">
        <v>0</v>
      </c>
      <c r="L22" s="522">
        <v>50</v>
      </c>
      <c r="M22" s="523">
        <v>12.4</v>
      </c>
      <c r="N22" s="523">
        <v>12.76</v>
      </c>
      <c r="O22" s="523">
        <v>8.8699999999999992</v>
      </c>
      <c r="P22" s="523">
        <v>15.54</v>
      </c>
      <c r="Q22" s="523">
        <v>19.52</v>
      </c>
      <c r="R22" s="524">
        <v>12.904798133306729</v>
      </c>
      <c r="S22" s="523">
        <v>23.03</v>
      </c>
      <c r="T22" s="523">
        <v>88.59</v>
      </c>
      <c r="U22" s="523">
        <v>37.04</v>
      </c>
      <c r="V22" s="523">
        <v>8.11</v>
      </c>
      <c r="W22" s="523">
        <v>30.8</v>
      </c>
      <c r="X22" s="523">
        <v>28.9</v>
      </c>
      <c r="Y22" s="523">
        <v>1313.866</v>
      </c>
      <c r="Z22" s="523">
        <v>1314.42</v>
      </c>
      <c r="AA22" s="525">
        <v>1314.2617142857143</v>
      </c>
      <c r="AB22" s="526">
        <v>7.9142857142869616</v>
      </c>
      <c r="AC22" s="527">
        <v>50.22</v>
      </c>
      <c r="AD22" s="527">
        <v>54.72</v>
      </c>
      <c r="AE22" s="527">
        <v>0.23519999999999999</v>
      </c>
      <c r="AF22" s="527">
        <v>0.2137</v>
      </c>
      <c r="AG22" s="527">
        <v>0.1993</v>
      </c>
      <c r="AH22" s="527">
        <v>0.17949999999999999</v>
      </c>
      <c r="AI22" s="527">
        <v>4.0999999999999996</v>
      </c>
      <c r="AJ22" s="527">
        <v>3.6</v>
      </c>
      <c r="AK22" s="527">
        <v>3.4</v>
      </c>
      <c r="AL22" s="527">
        <v>3.2</v>
      </c>
      <c r="AM22" s="527">
        <v>0.75700000000000001</v>
      </c>
      <c r="AN22" s="527">
        <v>1.167</v>
      </c>
      <c r="AO22" s="527">
        <v>1.28</v>
      </c>
      <c r="AP22" s="527">
        <v>1.349</v>
      </c>
      <c r="AQ22" s="527">
        <v>1.4119999999999999</v>
      </c>
      <c r="AR22" s="527">
        <v>0.123</v>
      </c>
      <c r="AS22" s="528"/>
      <c r="AT22" s="528"/>
      <c r="AU22" s="528"/>
      <c r="AV22" s="528"/>
      <c r="AW22" s="528"/>
      <c r="AX22" s="529"/>
      <c r="AY22" s="530" t="s">
        <v>431</v>
      </c>
      <c r="AZ22" s="531">
        <v>45297</v>
      </c>
      <c r="BA22" s="532">
        <v>12.2</v>
      </c>
      <c r="BB22" s="526">
        <v>-1.6129032258064602</v>
      </c>
      <c r="BC22" s="533">
        <v>12.51</v>
      </c>
      <c r="BD22" s="534">
        <v>-1.9592476489028214</v>
      </c>
      <c r="BE22" s="533">
        <v>8.99</v>
      </c>
      <c r="BF22" s="533">
        <v>15.79</v>
      </c>
      <c r="BG22" s="533">
        <v>19.809999999999999</v>
      </c>
      <c r="BH22" s="535">
        <v>12.968844755385469</v>
      </c>
      <c r="BI22" s="533">
        <v>23.37</v>
      </c>
      <c r="BJ22" s="533">
        <v>87.2</v>
      </c>
      <c r="BK22" s="533">
        <v>36.840000000000003</v>
      </c>
      <c r="BL22" s="533">
        <v>7.04</v>
      </c>
      <c r="BM22" s="533">
        <v>30.9</v>
      </c>
      <c r="BN22" s="533">
        <v>28.9</v>
      </c>
      <c r="BO22" s="536">
        <v>1.0692041522491349</v>
      </c>
      <c r="BP22" s="533">
        <v>1313.8530000000001</v>
      </c>
      <c r="BQ22" s="533">
        <v>1314.3969999999999</v>
      </c>
      <c r="BR22" s="535">
        <v>1314.2415714285714</v>
      </c>
      <c r="BS22" s="536">
        <v>7.7714285714267008</v>
      </c>
      <c r="BT22" s="533">
        <v>48.83</v>
      </c>
      <c r="BU22" s="533">
        <v>53.86</v>
      </c>
      <c r="BV22" s="528"/>
      <c r="BW22" s="533">
        <v>0.2334</v>
      </c>
      <c r="BX22" s="533">
        <v>0.2155</v>
      </c>
      <c r="BY22" s="533">
        <v>0.19750000000000001</v>
      </c>
      <c r="BZ22" s="533">
        <v>0.17780000000000001</v>
      </c>
      <c r="CA22" s="533">
        <v>4</v>
      </c>
      <c r="CB22" s="533">
        <v>3.6</v>
      </c>
      <c r="CC22" s="533">
        <v>3.3</v>
      </c>
      <c r="CD22" s="533">
        <v>3.1</v>
      </c>
      <c r="CE22" s="533">
        <v>0.748</v>
      </c>
      <c r="CF22" s="533">
        <v>1.165</v>
      </c>
      <c r="CG22" s="533">
        <v>1.278</v>
      </c>
      <c r="CH22" s="533">
        <v>1.3460000000000001</v>
      </c>
      <c r="CI22" s="533">
        <v>1.41</v>
      </c>
      <c r="CJ22" s="533">
        <v>0.125</v>
      </c>
      <c r="CK22" s="537"/>
      <c r="CL22" s="528"/>
      <c r="CM22" s="528"/>
      <c r="CN22" s="528"/>
      <c r="CO22" s="528"/>
      <c r="CP22" s="528"/>
      <c r="CQ22" s="538"/>
      <c r="CR22" s="539">
        <v>-12.999999999919964</v>
      </c>
      <c r="CS22" s="536">
        <v>-23.000000000138243</v>
      </c>
      <c r="CT22" s="540">
        <v>-2.9999999999998916E-3</v>
      </c>
      <c r="CU22" s="536">
        <v>1.4856557377049138</v>
      </c>
      <c r="CV22" s="528"/>
      <c r="CW22" s="528"/>
      <c r="CX22" s="536">
        <v>-1.6597422658005248</v>
      </c>
      <c r="CY22" s="528"/>
      <c r="CZ22" s="528"/>
      <c r="DA22" s="528"/>
      <c r="DB22" s="528"/>
      <c r="DC22" s="528"/>
      <c r="DD22" s="529"/>
      <c r="DE22" s="532">
        <v>-8.2080000000000002</v>
      </c>
      <c r="DF22" s="533">
        <v>-15.651999999999999</v>
      </c>
      <c r="DG22" s="533">
        <v>-23.593</v>
      </c>
      <c r="DH22" s="533">
        <v>-32.122</v>
      </c>
      <c r="DI22" s="533">
        <v>-40.968000000000004</v>
      </c>
      <c r="DJ22" s="533">
        <v>-49.024999999999999</v>
      </c>
      <c r="DK22" s="533">
        <v>-55.607999999999997</v>
      </c>
      <c r="DL22" s="533">
        <v>-61.063000000000002</v>
      </c>
      <c r="DM22" s="533">
        <v>-66.31</v>
      </c>
      <c r="DN22" s="533">
        <v>-71.483999999999995</v>
      </c>
      <c r="DO22" s="533">
        <v>-76.626999999999995</v>
      </c>
      <c r="DP22" s="533">
        <v>-87.09</v>
      </c>
      <c r="DQ22" s="533">
        <v>-97.289000000000001</v>
      </c>
      <c r="DR22" s="533">
        <v>-107.41800000000001</v>
      </c>
      <c r="DS22" s="533">
        <v>-36.744999999999997</v>
      </c>
      <c r="DT22" s="533">
        <v>-73.69</v>
      </c>
      <c r="DU22" s="533">
        <v>0</v>
      </c>
      <c r="DV22" s="533">
        <v>-0.59303589999999995</v>
      </c>
      <c r="DW22" s="533">
        <v>-1.515026</v>
      </c>
      <c r="DX22" s="533">
        <v>-2.930879</v>
      </c>
      <c r="DY22" s="533">
        <v>-5.1915319999999996</v>
      </c>
      <c r="DZ22" s="533">
        <v>-8.4096519999999995</v>
      </c>
      <c r="EA22" s="533">
        <v>-11.254861</v>
      </c>
      <c r="EB22" s="533">
        <v>-12.733541000000001</v>
      </c>
      <c r="EC22" s="533">
        <v>-13.688871000000001</v>
      </c>
      <c r="ED22" s="533">
        <v>-14.537331</v>
      </c>
      <c r="EE22" s="533">
        <v>-15.372000999999999</v>
      </c>
      <c r="EF22" s="533">
        <v>-17.030401000000001</v>
      </c>
      <c r="EG22" s="533">
        <v>-18.554770999999999</v>
      </c>
      <c r="EH22" s="533">
        <v>-19.802230999999999</v>
      </c>
      <c r="EI22" s="533">
        <v>-12.72</v>
      </c>
      <c r="EJ22" s="533">
        <v>-14.423999999999999</v>
      </c>
      <c r="EK22" s="533">
        <v>-12.738</v>
      </c>
      <c r="EL22" s="533">
        <v>-14.471</v>
      </c>
      <c r="EM22" s="533">
        <v>67</v>
      </c>
      <c r="EN22" s="533">
        <v>67</v>
      </c>
      <c r="EO22" s="533">
        <v>54.433999999999997</v>
      </c>
      <c r="EP22" s="533">
        <v>-0.214754104700003</v>
      </c>
      <c r="EQ22" s="533">
        <v>-0.169172287000002</v>
      </c>
      <c r="ER22" s="533">
        <v>-0.66188812259999696</v>
      </c>
      <c r="ES22" s="533">
        <v>-0.62525551384406297</v>
      </c>
      <c r="ET22" s="533">
        <v>-0.453111840962659</v>
      </c>
      <c r="EU22" s="533">
        <v>-0.11549356490856399</v>
      </c>
      <c r="EV22" s="533">
        <v>0.62249817156311504</v>
      </c>
      <c r="EW22" s="533">
        <v>2.1116570883946202</v>
      </c>
      <c r="EX22" s="533">
        <v>0.187</v>
      </c>
      <c r="EY22" s="533">
        <v>-0.42899999999999999</v>
      </c>
      <c r="EZ22" s="533">
        <v>-0.38200000000000001</v>
      </c>
      <c r="FA22" s="533">
        <v>-6.0000000000000001E-3</v>
      </c>
      <c r="FB22" s="533">
        <v>-0.76800000000000002</v>
      </c>
      <c r="FC22" s="533">
        <v>-0.80800000000000005</v>
      </c>
      <c r="FD22" s="533">
        <v>-1.2150000000000001</v>
      </c>
      <c r="FE22" s="533">
        <v>-3.0379999999999998</v>
      </c>
      <c r="FF22" s="533">
        <v>-3.617</v>
      </c>
      <c r="FG22" s="535"/>
      <c r="FH22" s="535">
        <v>-0.19919872284999951</v>
      </c>
      <c r="FI22" s="535">
        <v>1.5555381850003491E-2</v>
      </c>
      <c r="FJ22" s="535">
        <v>1.6562461850002486E-2</v>
      </c>
      <c r="FK22" s="535">
        <v>1.432856869118311</v>
      </c>
      <c r="FL22" s="533">
        <v>0.44461099999999998</v>
      </c>
      <c r="FM22" s="535"/>
      <c r="FN22" s="535"/>
      <c r="FO22" s="535"/>
      <c r="FP22" s="535"/>
      <c r="FQ22" s="535"/>
      <c r="FR22" s="535"/>
      <c r="FS22" s="535"/>
      <c r="FT22" s="535"/>
      <c r="FU22" s="541" t="s">
        <v>532</v>
      </c>
      <c r="FV22" s="532">
        <v>0.75</v>
      </c>
      <c r="FW22" s="533">
        <v>1.29</v>
      </c>
      <c r="FX22" s="533">
        <v>1.61</v>
      </c>
      <c r="FY22" s="533">
        <v>1.9</v>
      </c>
      <c r="FZ22" s="533">
        <v>38.96</v>
      </c>
      <c r="GA22" s="533">
        <v>23.5</v>
      </c>
      <c r="GB22" s="533">
        <v>26.1</v>
      </c>
      <c r="GC22" s="528"/>
      <c r="GD22" s="528"/>
      <c r="GE22" s="558"/>
      <c r="GF22" s="528"/>
      <c r="GG22" s="528"/>
      <c r="GH22" s="528"/>
      <c r="GI22" s="542">
        <v>27.55308058825031</v>
      </c>
      <c r="GJ22" s="528"/>
      <c r="GK22" s="528"/>
      <c r="GL22" s="528">
        <v>17.113714651087143</v>
      </c>
      <c r="GM22" s="528"/>
      <c r="GN22" s="528"/>
      <c r="GO22" s="528"/>
      <c r="GP22" s="528"/>
      <c r="GQ22" s="528"/>
      <c r="GR22" s="543" t="s">
        <v>534</v>
      </c>
      <c r="GS22" s="544">
        <v>0</v>
      </c>
      <c r="GT22" s="545">
        <v>-0.05</v>
      </c>
      <c r="GU22" s="545">
        <v>-0.56000000000000005</v>
      </c>
      <c r="GV22" s="545">
        <v>-3.28</v>
      </c>
      <c r="GW22" s="545">
        <v>-4.84</v>
      </c>
      <c r="GX22" s="545">
        <v>-5.78</v>
      </c>
      <c r="GY22" s="545">
        <v>-6.1</v>
      </c>
      <c r="GZ22" s="545">
        <v>-6.05</v>
      </c>
      <c r="HA22" s="545">
        <v>-6</v>
      </c>
      <c r="HB22" s="545">
        <v>-5.9</v>
      </c>
      <c r="HC22" s="545">
        <v>-5.86</v>
      </c>
      <c r="HD22" s="545">
        <v>-5.89</v>
      </c>
      <c r="HE22" s="545">
        <v>-5.96</v>
      </c>
      <c r="HF22" s="545">
        <v>-5.92</v>
      </c>
      <c r="HG22" s="545">
        <v>-5.8</v>
      </c>
      <c r="HH22" s="545">
        <v>-5.66</v>
      </c>
      <c r="HI22" s="545">
        <v>-5.76</v>
      </c>
      <c r="HJ22" s="545">
        <v>-5.7</v>
      </c>
      <c r="HK22" s="545">
        <v>-5.82</v>
      </c>
      <c r="HL22" s="545">
        <v>-5.76</v>
      </c>
      <c r="HM22" s="545">
        <v>-5.72</v>
      </c>
      <c r="HN22" s="545">
        <v>-5.76</v>
      </c>
      <c r="HO22" s="545">
        <v>-5.73</v>
      </c>
      <c r="HP22" s="545">
        <v>-5.73</v>
      </c>
      <c r="HQ22" s="545">
        <v>1.51</v>
      </c>
      <c r="HR22" s="545">
        <v>1.51</v>
      </c>
      <c r="HS22" s="545">
        <v>1.51</v>
      </c>
      <c r="HT22" s="545">
        <v>1.51</v>
      </c>
      <c r="HU22" s="545">
        <v>1.51</v>
      </c>
      <c r="HV22" s="545">
        <v>1.51</v>
      </c>
      <c r="HW22" s="545">
        <v>1.51</v>
      </c>
      <c r="HX22" s="545">
        <v>1.51</v>
      </c>
      <c r="HY22" s="545">
        <v>1.51</v>
      </c>
      <c r="HZ22" s="545">
        <v>1.51</v>
      </c>
      <c r="IA22" s="545">
        <v>1.51</v>
      </c>
      <c r="IB22" s="545">
        <v>1.51</v>
      </c>
      <c r="IC22" s="545">
        <v>1.51</v>
      </c>
      <c r="ID22" s="545">
        <v>1.51</v>
      </c>
      <c r="IE22" s="545">
        <v>1.51</v>
      </c>
      <c r="IF22" s="545">
        <v>1.51</v>
      </c>
      <c r="IG22" s="545">
        <v>1.5</v>
      </c>
      <c r="IH22" s="545">
        <v>1.51</v>
      </c>
      <c r="II22" s="545">
        <v>1.51</v>
      </c>
      <c r="IJ22" s="545">
        <v>1.5</v>
      </c>
      <c r="IK22" s="545">
        <v>1.51</v>
      </c>
      <c r="IL22" s="545">
        <v>1.51</v>
      </c>
      <c r="IM22" s="545">
        <v>1.5</v>
      </c>
      <c r="IN22" s="546">
        <v>1.5</v>
      </c>
      <c r="IO22" s="547" t="s">
        <v>584</v>
      </c>
      <c r="IP22" s="545">
        <v>0</v>
      </c>
      <c r="IQ22" s="545">
        <v>0</v>
      </c>
      <c r="IR22" s="545">
        <v>0</v>
      </c>
      <c r="IS22" s="545">
        <v>-0.03</v>
      </c>
      <c r="IT22" s="545">
        <v>0</v>
      </c>
      <c r="IU22" s="545">
        <v>-0.01</v>
      </c>
      <c r="IV22" s="545">
        <v>-0.01</v>
      </c>
      <c r="IW22" s="545">
        <v>-0.05</v>
      </c>
      <c r="IX22" s="545">
        <v>-0.04</v>
      </c>
      <c r="IY22" s="545">
        <v>-0.04</v>
      </c>
      <c r="IZ22" s="545">
        <v>-0.05</v>
      </c>
      <c r="JA22" s="545">
        <v>-0.06</v>
      </c>
      <c r="JB22" s="545">
        <v>-7.0000000000000007E-2</v>
      </c>
      <c r="JC22" s="545">
        <v>-0.09</v>
      </c>
      <c r="JD22" s="545">
        <v>-7.0000000000000007E-2</v>
      </c>
      <c r="JE22" s="545">
        <v>-0.09</v>
      </c>
      <c r="JF22" s="545">
        <v>-0.05</v>
      </c>
      <c r="JG22" s="548">
        <v>-0.05</v>
      </c>
      <c r="JH22" s="549"/>
      <c r="JI22" s="550">
        <v>1.27</v>
      </c>
      <c r="JJ22" s="545">
        <v>1.27</v>
      </c>
      <c r="JK22" s="545">
        <v>1.27</v>
      </c>
      <c r="JL22" s="545">
        <v>1.27</v>
      </c>
      <c r="JM22" s="545">
        <v>1.27</v>
      </c>
      <c r="JN22" s="545">
        <v>1.27</v>
      </c>
      <c r="JO22" s="545">
        <v>1.27</v>
      </c>
      <c r="JP22" s="545">
        <v>1.27</v>
      </c>
      <c r="JQ22" s="545">
        <v>1.27</v>
      </c>
      <c r="JR22" s="545">
        <v>1.27</v>
      </c>
      <c r="JS22" s="545">
        <v>1.27</v>
      </c>
      <c r="JT22" s="545">
        <v>1.27</v>
      </c>
      <c r="JU22" s="545">
        <v>1.27</v>
      </c>
      <c r="JV22" s="545">
        <v>1.27</v>
      </c>
      <c r="JW22" s="545">
        <v>1.27</v>
      </c>
      <c r="JX22" s="545">
        <v>1.27</v>
      </c>
      <c r="JY22" s="545">
        <v>1.27</v>
      </c>
      <c r="JZ22" s="549"/>
      <c r="KA22" s="542" t="s">
        <v>461</v>
      </c>
      <c r="KB22" s="528"/>
      <c r="KC22" s="528"/>
      <c r="KD22" s="529" t="s">
        <v>461</v>
      </c>
      <c r="KE22" s="551" t="s">
        <v>430</v>
      </c>
      <c r="KF22" s="551" t="s">
        <v>689</v>
      </c>
      <c r="KG22" s="551" t="s">
        <v>639</v>
      </c>
      <c r="KH22" s="552">
        <v>-3.8585599999999998E-7</v>
      </c>
      <c r="KI22" s="553">
        <v>-4.1430100000000003E-7</v>
      </c>
      <c r="KJ22" s="554">
        <v>-4.1978799999999997E-7</v>
      </c>
      <c r="KK22" s="576">
        <v>7.3719211311992145</v>
      </c>
      <c r="KL22" s="577">
        <v>8.7939542212638884</v>
      </c>
      <c r="KM22" s="552">
        <v>-4.0525400000000001E-7</v>
      </c>
      <c r="KN22" s="554">
        <v>-4.1829000000000002E-7</v>
      </c>
      <c r="KO22" s="576">
        <v>5.027264057057562</v>
      </c>
      <c r="KP22" s="577">
        <v>8.4057264886382583</v>
      </c>
      <c r="KQ22" s="571"/>
      <c r="KR22" s="572"/>
      <c r="KS22" s="573"/>
      <c r="KT22" s="574"/>
      <c r="KU22" s="557"/>
    </row>
    <row r="23" spans="1:307">
      <c r="A23" s="518">
        <v>2</v>
      </c>
      <c r="B23" s="31" t="s">
        <v>696</v>
      </c>
      <c r="C23" s="566" t="s">
        <v>432</v>
      </c>
      <c r="D23" s="560" t="s">
        <v>262</v>
      </c>
      <c r="E23" s="520" t="s">
        <v>692</v>
      </c>
      <c r="F23" s="520" t="s">
        <v>692</v>
      </c>
      <c r="G23" s="520" t="s">
        <v>692</v>
      </c>
      <c r="H23" s="520" t="s">
        <v>692</v>
      </c>
      <c r="I23" s="520"/>
      <c r="J23" s="520" t="s">
        <v>692</v>
      </c>
      <c r="K23" s="521">
        <v>0</v>
      </c>
      <c r="L23" s="522">
        <v>50</v>
      </c>
      <c r="M23" s="523">
        <v>12.4</v>
      </c>
      <c r="N23" s="523">
        <v>12.79</v>
      </c>
      <c r="O23" s="523">
        <v>8.6300000000000008</v>
      </c>
      <c r="P23" s="523">
        <v>15.23</v>
      </c>
      <c r="Q23" s="523">
        <v>19.079999999999998</v>
      </c>
      <c r="R23" s="524">
        <v>12.805783703680762</v>
      </c>
      <c r="S23" s="523">
        <v>22.51</v>
      </c>
      <c r="T23" s="523">
        <v>90.41</v>
      </c>
      <c r="U23" s="523">
        <v>35.880000000000003</v>
      </c>
      <c r="V23" s="523">
        <v>6.85</v>
      </c>
      <c r="W23" s="523">
        <v>28.3</v>
      </c>
      <c r="X23" s="523">
        <v>26.3</v>
      </c>
      <c r="Y23" s="523">
        <v>1313.944</v>
      </c>
      <c r="Z23" s="523">
        <v>1314.4939999999999</v>
      </c>
      <c r="AA23" s="525">
        <v>1314.3368571428571</v>
      </c>
      <c r="AB23" s="526">
        <v>7.8571428571422075</v>
      </c>
      <c r="AC23" s="527">
        <v>50.61</v>
      </c>
      <c r="AD23" s="527">
        <v>54.66</v>
      </c>
      <c r="AE23" s="527">
        <v>0.2298</v>
      </c>
      <c r="AF23" s="527">
        <v>0.20830000000000001</v>
      </c>
      <c r="AG23" s="527">
        <v>0.19209999999999999</v>
      </c>
      <c r="AH23" s="527">
        <v>0.17599999999999999</v>
      </c>
      <c r="AI23" s="527">
        <v>4</v>
      </c>
      <c r="AJ23" s="527">
        <v>3.6</v>
      </c>
      <c r="AK23" s="527">
        <v>3.4</v>
      </c>
      <c r="AL23" s="527">
        <v>3.2</v>
      </c>
      <c r="AM23" s="527">
        <v>0.75700000000000001</v>
      </c>
      <c r="AN23" s="527">
        <v>1.1659999999999999</v>
      </c>
      <c r="AO23" s="527">
        <v>1.2789999999999999</v>
      </c>
      <c r="AP23" s="527">
        <v>1.3480000000000001</v>
      </c>
      <c r="AQ23" s="527">
        <v>1.411</v>
      </c>
      <c r="AR23" s="527">
        <v>0.125</v>
      </c>
      <c r="AS23" s="528"/>
      <c r="AT23" s="528"/>
      <c r="AU23" s="528"/>
      <c r="AV23" s="528"/>
      <c r="AW23" s="528"/>
      <c r="AX23" s="529"/>
      <c r="AY23" s="530" t="s">
        <v>431</v>
      </c>
      <c r="AZ23" s="531">
        <v>45297</v>
      </c>
      <c r="BA23" s="532">
        <v>12.2</v>
      </c>
      <c r="BB23" s="526">
        <v>-1.6129032258064602</v>
      </c>
      <c r="BC23" s="533">
        <v>12.57</v>
      </c>
      <c r="BD23" s="534">
        <v>-1.7200938232994438</v>
      </c>
      <c r="BE23" s="533">
        <v>8.73</v>
      </c>
      <c r="BF23" s="533">
        <v>15.4</v>
      </c>
      <c r="BG23" s="533">
        <v>19.29</v>
      </c>
      <c r="BH23" s="535">
        <v>12.853322276438844</v>
      </c>
      <c r="BI23" s="533">
        <v>22.75</v>
      </c>
      <c r="BJ23" s="533">
        <v>89.51</v>
      </c>
      <c r="BK23" s="533">
        <v>36.15</v>
      </c>
      <c r="BL23" s="533">
        <v>7.41</v>
      </c>
      <c r="BM23" s="533">
        <v>28.4</v>
      </c>
      <c r="BN23" s="533">
        <v>26.3</v>
      </c>
      <c r="BO23" s="536">
        <v>1.0798479087452471</v>
      </c>
      <c r="BP23" s="533">
        <v>1313.9290000000001</v>
      </c>
      <c r="BQ23" s="533">
        <v>1314.4749999999999</v>
      </c>
      <c r="BR23" s="535">
        <v>1314.319</v>
      </c>
      <c r="BS23" s="536">
        <v>7.7999999999974534</v>
      </c>
      <c r="BT23" s="533">
        <v>48.39</v>
      </c>
      <c r="BU23" s="533">
        <v>54.17</v>
      </c>
      <c r="BV23" s="528"/>
      <c r="BW23" s="533">
        <v>0.2298</v>
      </c>
      <c r="BX23" s="533">
        <v>0.20649999999999999</v>
      </c>
      <c r="BY23" s="533">
        <v>0.19209999999999999</v>
      </c>
      <c r="BZ23" s="533">
        <v>0.1706</v>
      </c>
      <c r="CA23" s="533">
        <v>4</v>
      </c>
      <c r="CB23" s="533">
        <v>3.6</v>
      </c>
      <c r="CC23" s="533">
        <v>3.3</v>
      </c>
      <c r="CD23" s="533">
        <v>3.2</v>
      </c>
      <c r="CE23" s="533">
        <v>0.75900000000000001</v>
      </c>
      <c r="CF23" s="533">
        <v>1.165</v>
      </c>
      <c r="CG23" s="533">
        <v>1.2769999999999999</v>
      </c>
      <c r="CH23" s="533">
        <v>1.345</v>
      </c>
      <c r="CI23" s="533">
        <v>1.409</v>
      </c>
      <c r="CJ23" s="533">
        <v>0.12</v>
      </c>
      <c r="CK23" s="537"/>
      <c r="CL23" s="528"/>
      <c r="CM23" s="528"/>
      <c r="CN23" s="528"/>
      <c r="CO23" s="528"/>
      <c r="CP23" s="528"/>
      <c r="CQ23" s="538"/>
      <c r="CR23" s="539">
        <v>-14.999999999872671</v>
      </c>
      <c r="CS23" s="536">
        <v>-19.000000000005457</v>
      </c>
      <c r="CT23" s="540">
        <v>-3.0000000000001137E-3</v>
      </c>
      <c r="CU23" s="536">
        <v>1.1006289308176147</v>
      </c>
      <c r="CV23" s="528"/>
      <c r="CW23" s="528"/>
      <c r="CX23" s="536">
        <v>-1.6597422658005248</v>
      </c>
      <c r="CY23" s="528"/>
      <c r="CZ23" s="528"/>
      <c r="DA23" s="528"/>
      <c r="DB23" s="528"/>
      <c r="DC23" s="528"/>
      <c r="DD23" s="529"/>
      <c r="DE23" s="532">
        <v>-8.25</v>
      </c>
      <c r="DF23" s="533">
        <v>-15.622</v>
      </c>
      <c r="DG23" s="533">
        <v>-23.513999999999999</v>
      </c>
      <c r="DH23" s="533">
        <v>-31.951000000000001</v>
      </c>
      <c r="DI23" s="533">
        <v>-40.697000000000003</v>
      </c>
      <c r="DJ23" s="533">
        <v>-48.805</v>
      </c>
      <c r="DK23" s="533">
        <v>-55.463999999999999</v>
      </c>
      <c r="DL23" s="533">
        <v>-60.911999999999999</v>
      </c>
      <c r="DM23" s="533">
        <v>-66.143000000000001</v>
      </c>
      <c r="DN23" s="533">
        <v>-71.295000000000002</v>
      </c>
      <c r="DO23" s="533">
        <v>-76.418000000000006</v>
      </c>
      <c r="DP23" s="533">
        <v>-86.822999999999993</v>
      </c>
      <c r="DQ23" s="533">
        <v>-96.947000000000003</v>
      </c>
      <c r="DR23" s="533">
        <v>-107.033</v>
      </c>
      <c r="DS23" s="533">
        <v>-36.649000000000001</v>
      </c>
      <c r="DT23" s="533">
        <v>-73.489000000000004</v>
      </c>
      <c r="DU23" s="533">
        <v>0</v>
      </c>
      <c r="DV23" s="533">
        <v>-0.53632000000000002</v>
      </c>
      <c r="DW23" s="533">
        <v>-1.4183319999999999</v>
      </c>
      <c r="DX23" s="533">
        <v>-2.8010899999999999</v>
      </c>
      <c r="DY23" s="533">
        <v>-5.0114479999999997</v>
      </c>
      <c r="DZ23" s="533">
        <v>-8.2293660000000006</v>
      </c>
      <c r="EA23" s="533">
        <v>-11.280775999999999</v>
      </c>
      <c r="EB23" s="533">
        <v>-12.854376</v>
      </c>
      <c r="EC23" s="533">
        <v>-13.817716000000001</v>
      </c>
      <c r="ED23" s="533">
        <v>-14.681576</v>
      </c>
      <c r="EE23" s="533">
        <v>-15.513366</v>
      </c>
      <c r="EF23" s="533">
        <v>-17.185735999999999</v>
      </c>
      <c r="EG23" s="533">
        <v>-18.640646</v>
      </c>
      <c r="EH23" s="533">
        <v>-19.695506000000002</v>
      </c>
      <c r="EI23" s="533">
        <v>-13.074</v>
      </c>
      <c r="EJ23" s="533">
        <v>-13.923999999999999</v>
      </c>
      <c r="EK23" s="533">
        <v>-13.24</v>
      </c>
      <c r="EL23" s="533">
        <v>-14.098000000000001</v>
      </c>
      <c r="EM23" s="533">
        <v>67</v>
      </c>
      <c r="EN23" s="533">
        <v>67</v>
      </c>
      <c r="EO23" s="533">
        <v>51.350999999999999</v>
      </c>
      <c r="EP23" s="533">
        <v>-0.38622665410000001</v>
      </c>
      <c r="EQ23" s="533">
        <v>0.20825576779999699</v>
      </c>
      <c r="ER23" s="533">
        <v>-0.84716033940000601</v>
      </c>
      <c r="ES23" s="533">
        <v>-0.61678190343232497</v>
      </c>
      <c r="ET23" s="533">
        <v>-0.38454249353164999</v>
      </c>
      <c r="EU23" s="533">
        <v>-0.14205930953910401</v>
      </c>
      <c r="EV23" s="533">
        <v>0.57562563486180895</v>
      </c>
      <c r="EW23" s="533">
        <v>2.5306585494410201</v>
      </c>
      <c r="EX23" s="533">
        <v>0.24099999999999999</v>
      </c>
      <c r="EY23" s="533">
        <v>-0.70099999999999996</v>
      </c>
      <c r="EZ23" s="533">
        <v>-0.81399999999999995</v>
      </c>
      <c r="FA23" s="533">
        <v>-0.157</v>
      </c>
      <c r="FB23" s="533">
        <v>-0.90200000000000002</v>
      </c>
      <c r="FC23" s="533">
        <v>-0.91</v>
      </c>
      <c r="FD23" s="533">
        <v>-1.3959999999999999</v>
      </c>
      <c r="FE23" s="533">
        <v>-3.448</v>
      </c>
      <c r="FF23" s="533">
        <v>-4.2089999999999996</v>
      </c>
      <c r="FG23" s="535"/>
      <c r="FH23" s="535">
        <v>-0.19919872284999951</v>
      </c>
      <c r="FI23" s="535">
        <v>0.1870279312500005</v>
      </c>
      <c r="FJ23" s="535">
        <v>1.6562461850002486E-2</v>
      </c>
      <c r="FK23" s="535">
        <v>1.4719201393574333</v>
      </c>
      <c r="FL23" s="533">
        <v>-2.0546540000000002</v>
      </c>
      <c r="FM23" s="535"/>
      <c r="FN23" s="535"/>
      <c r="FO23" s="535"/>
      <c r="FP23" s="535"/>
      <c r="FQ23" s="535"/>
      <c r="FR23" s="535"/>
      <c r="FS23" s="535"/>
      <c r="FT23" s="535"/>
      <c r="FU23" s="541" t="s">
        <v>532</v>
      </c>
      <c r="FV23" s="532">
        <v>0.76</v>
      </c>
      <c r="FW23" s="533">
        <v>1.31</v>
      </c>
      <c r="FX23" s="533">
        <v>1.64</v>
      </c>
      <c r="FY23" s="533">
        <v>1.95</v>
      </c>
      <c r="FZ23" s="533">
        <v>-46.04</v>
      </c>
      <c r="GA23" s="533">
        <v>15.5</v>
      </c>
      <c r="GB23" s="533">
        <v>26.3</v>
      </c>
      <c r="GC23" s="528"/>
      <c r="GD23" s="528"/>
      <c r="GE23" s="558"/>
      <c r="GF23" s="528"/>
      <c r="GG23" s="528"/>
      <c r="GH23" s="528"/>
      <c r="GI23" s="542">
        <v>27.072243123624752</v>
      </c>
      <c r="GJ23" s="528"/>
      <c r="GK23" s="528"/>
      <c r="GL23" s="528">
        <v>16.507465319283416</v>
      </c>
      <c r="GM23" s="528"/>
      <c r="GN23" s="528"/>
      <c r="GO23" s="528"/>
      <c r="GP23" s="528"/>
      <c r="GQ23" s="528"/>
      <c r="GR23" s="543" t="s">
        <v>535</v>
      </c>
      <c r="GS23" s="544">
        <v>0</v>
      </c>
      <c r="GT23" s="545">
        <v>-0.28999999999999998</v>
      </c>
      <c r="GU23" s="545">
        <v>-1.17</v>
      </c>
      <c r="GV23" s="545">
        <v>-4.33</v>
      </c>
      <c r="GW23" s="545">
        <v>-6.35</v>
      </c>
      <c r="GX23" s="545">
        <v>-7.79</v>
      </c>
      <c r="GY23" s="545">
        <v>-8.0399999999999991</v>
      </c>
      <c r="GZ23" s="545">
        <v>-8.1999999999999993</v>
      </c>
      <c r="HA23" s="545">
        <v>-8.15</v>
      </c>
      <c r="HB23" s="545">
        <v>-8.2200000000000006</v>
      </c>
      <c r="HC23" s="545">
        <v>-8.1199999999999992</v>
      </c>
      <c r="HD23" s="545">
        <v>-7.91</v>
      </c>
      <c r="HE23" s="545">
        <v>-8.02</v>
      </c>
      <c r="HF23" s="545">
        <v>-7.92</v>
      </c>
      <c r="HG23" s="545">
        <v>-7.81</v>
      </c>
      <c r="HH23" s="545">
        <v>-7.84</v>
      </c>
      <c r="HI23" s="545">
        <v>-7.97</v>
      </c>
      <c r="HJ23" s="545">
        <v>-7.84</v>
      </c>
      <c r="HK23" s="545">
        <v>-7.86</v>
      </c>
      <c r="HL23" s="545">
        <v>-7.8</v>
      </c>
      <c r="HM23" s="545">
        <v>-7.79</v>
      </c>
      <c r="HN23" s="545">
        <v>-7.76</v>
      </c>
      <c r="HO23" s="545">
        <v>-7.84</v>
      </c>
      <c r="HP23" s="545">
        <v>-7.69</v>
      </c>
      <c r="HQ23" s="545">
        <v>1.51</v>
      </c>
      <c r="HR23" s="545">
        <v>1.51</v>
      </c>
      <c r="HS23" s="545">
        <v>1.51</v>
      </c>
      <c r="HT23" s="545">
        <v>1.51</v>
      </c>
      <c r="HU23" s="545">
        <v>1.51</v>
      </c>
      <c r="HV23" s="545">
        <v>1.51</v>
      </c>
      <c r="HW23" s="545">
        <v>1.51</v>
      </c>
      <c r="HX23" s="545">
        <v>1.51</v>
      </c>
      <c r="HY23" s="545">
        <v>1.51</v>
      </c>
      <c r="HZ23" s="545">
        <v>1.51</v>
      </c>
      <c r="IA23" s="545">
        <v>1.51</v>
      </c>
      <c r="IB23" s="545">
        <v>1.51</v>
      </c>
      <c r="IC23" s="545">
        <v>1.51</v>
      </c>
      <c r="ID23" s="545">
        <v>1.51</v>
      </c>
      <c r="IE23" s="545">
        <v>1.51</v>
      </c>
      <c r="IF23" s="545">
        <v>1.51</v>
      </c>
      <c r="IG23" s="545">
        <v>1.51</v>
      </c>
      <c r="IH23" s="545">
        <v>1.51</v>
      </c>
      <c r="II23" s="545">
        <v>1.51</v>
      </c>
      <c r="IJ23" s="545">
        <v>1.51</v>
      </c>
      <c r="IK23" s="545">
        <v>1.51</v>
      </c>
      <c r="IL23" s="545">
        <v>1.51</v>
      </c>
      <c r="IM23" s="545">
        <v>1.51</v>
      </c>
      <c r="IN23" s="546">
        <v>1.51</v>
      </c>
      <c r="IO23" s="547" t="s">
        <v>585</v>
      </c>
      <c r="IP23" s="545">
        <v>0</v>
      </c>
      <c r="IQ23" s="545">
        <v>-0.01</v>
      </c>
      <c r="IR23" s="545">
        <v>-0.02</v>
      </c>
      <c r="IS23" s="545">
        <v>-0.01</v>
      </c>
      <c r="IT23" s="545">
        <v>-0.02</v>
      </c>
      <c r="IU23" s="545">
        <v>-0.02</v>
      </c>
      <c r="IV23" s="545">
        <v>-0.03</v>
      </c>
      <c r="IW23" s="545">
        <v>-0.04</v>
      </c>
      <c r="IX23" s="545">
        <v>-0.05</v>
      </c>
      <c r="IY23" s="545">
        <v>-0.03</v>
      </c>
      <c r="IZ23" s="545">
        <v>-0.04</v>
      </c>
      <c r="JA23" s="545">
        <v>-0.08</v>
      </c>
      <c r="JB23" s="545">
        <v>-0.09</v>
      </c>
      <c r="JC23" s="545">
        <v>-0.09</v>
      </c>
      <c r="JD23" s="545">
        <v>-0.08</v>
      </c>
      <c r="JE23" s="545">
        <v>-7.0000000000000007E-2</v>
      </c>
      <c r="JF23" s="545">
        <v>-0.06</v>
      </c>
      <c r="JG23" s="548">
        <v>-3.9999999999999994E-2</v>
      </c>
      <c r="JH23" s="549"/>
      <c r="JI23" s="550">
        <v>1.27</v>
      </c>
      <c r="JJ23" s="545">
        <v>1.27</v>
      </c>
      <c r="JK23" s="545">
        <v>1.27</v>
      </c>
      <c r="JL23" s="545">
        <v>1.27</v>
      </c>
      <c r="JM23" s="545">
        <v>1.27</v>
      </c>
      <c r="JN23" s="545">
        <v>1.27</v>
      </c>
      <c r="JO23" s="545">
        <v>1.27</v>
      </c>
      <c r="JP23" s="545">
        <v>1.27</v>
      </c>
      <c r="JQ23" s="545">
        <v>1.27</v>
      </c>
      <c r="JR23" s="545">
        <v>1.27</v>
      </c>
      <c r="JS23" s="545">
        <v>1.27</v>
      </c>
      <c r="JT23" s="545">
        <v>1.27</v>
      </c>
      <c r="JU23" s="545">
        <v>1.27</v>
      </c>
      <c r="JV23" s="545">
        <v>1.27</v>
      </c>
      <c r="JW23" s="545">
        <v>1.27</v>
      </c>
      <c r="JX23" s="545">
        <v>1.27</v>
      </c>
      <c r="JY23" s="545">
        <v>1.27</v>
      </c>
      <c r="JZ23" s="549"/>
      <c r="KA23" s="542" t="s">
        <v>461</v>
      </c>
      <c r="KB23" s="528"/>
      <c r="KC23" s="528"/>
      <c r="KD23" s="529" t="s">
        <v>461</v>
      </c>
      <c r="KE23" s="551" t="s">
        <v>432</v>
      </c>
      <c r="KF23" s="551" t="s">
        <v>689</v>
      </c>
      <c r="KG23" s="551" t="s">
        <v>640</v>
      </c>
      <c r="KH23" s="552"/>
      <c r="KI23" s="553"/>
      <c r="KJ23" s="554"/>
      <c r="KK23" s="555"/>
      <c r="KL23" s="556"/>
      <c r="KM23" s="552"/>
      <c r="KN23" s="554"/>
      <c r="KO23" s="555"/>
      <c r="KP23" s="556"/>
      <c r="KQ23" s="571">
        <v>7.2999999999999995E-2</v>
      </c>
      <c r="KR23" s="572" t="s">
        <v>724</v>
      </c>
      <c r="KS23" s="573">
        <v>0.09</v>
      </c>
      <c r="KT23" s="574" t="s">
        <v>724</v>
      </c>
      <c r="KU23" s="557"/>
    </row>
    <row r="24" spans="1:307">
      <c r="A24" s="518">
        <v>3</v>
      </c>
      <c r="B24" s="31" t="s">
        <v>697</v>
      </c>
      <c r="C24" s="567" t="s">
        <v>433</v>
      </c>
      <c r="D24" s="560" t="s">
        <v>262</v>
      </c>
      <c r="E24" s="520" t="s">
        <v>692</v>
      </c>
      <c r="F24" s="520" t="s">
        <v>692</v>
      </c>
      <c r="G24" s="520" t="s">
        <v>692</v>
      </c>
      <c r="H24" s="520" t="s">
        <v>692</v>
      </c>
      <c r="I24" s="520"/>
      <c r="J24" s="520" t="s">
        <v>692</v>
      </c>
      <c r="K24" s="521">
        <v>0</v>
      </c>
      <c r="L24" s="522">
        <v>50</v>
      </c>
      <c r="M24" s="523">
        <v>12.8</v>
      </c>
      <c r="N24" s="523">
        <v>13.13</v>
      </c>
      <c r="O24" s="523">
        <v>8.58</v>
      </c>
      <c r="P24" s="523">
        <v>14.98</v>
      </c>
      <c r="Q24" s="523">
        <v>18.760000000000002</v>
      </c>
      <c r="R24" s="524">
        <v>12.732328340430456</v>
      </c>
      <c r="S24" s="523">
        <v>22.04</v>
      </c>
      <c r="T24" s="523">
        <v>91.95</v>
      </c>
      <c r="U24" s="523">
        <v>36.64</v>
      </c>
      <c r="V24" s="523">
        <v>5.42</v>
      </c>
      <c r="W24" s="523">
        <v>30.9</v>
      </c>
      <c r="X24" s="523">
        <v>29.3</v>
      </c>
      <c r="Y24" s="523">
        <v>1313.578</v>
      </c>
      <c r="Z24" s="523">
        <v>1314.154</v>
      </c>
      <c r="AA24" s="525">
        <v>1313.9894285714286</v>
      </c>
      <c r="AB24" s="526">
        <v>8.2285714285717404</v>
      </c>
      <c r="AC24" s="527">
        <v>48.1</v>
      </c>
      <c r="AD24" s="527">
        <v>51.66</v>
      </c>
      <c r="AE24" s="527">
        <v>0.22620000000000001</v>
      </c>
      <c r="AF24" s="527">
        <v>0.20649999999999999</v>
      </c>
      <c r="AG24" s="527">
        <v>0.1885</v>
      </c>
      <c r="AH24" s="527">
        <v>0.1724</v>
      </c>
      <c r="AI24" s="527">
        <v>4</v>
      </c>
      <c r="AJ24" s="527">
        <v>3.6</v>
      </c>
      <c r="AK24" s="527">
        <v>3.4</v>
      </c>
      <c r="AL24" s="527">
        <v>3.2</v>
      </c>
      <c r="AM24" s="527">
        <v>0.75700000000000001</v>
      </c>
      <c r="AN24" s="527">
        <v>1.167</v>
      </c>
      <c r="AO24" s="527">
        <v>1.28</v>
      </c>
      <c r="AP24" s="527">
        <v>1.349</v>
      </c>
      <c r="AQ24" s="527">
        <v>1.413</v>
      </c>
      <c r="AR24" s="527">
        <v>0.121</v>
      </c>
      <c r="AS24" s="528"/>
      <c r="AT24" s="528"/>
      <c r="AU24" s="528"/>
      <c r="AV24" s="528"/>
      <c r="AW24" s="528"/>
      <c r="AX24" s="529"/>
      <c r="AY24" s="530" t="s">
        <v>431</v>
      </c>
      <c r="AZ24" s="531">
        <v>45297</v>
      </c>
      <c r="BA24" s="532">
        <v>12.59</v>
      </c>
      <c r="BB24" s="526">
        <v>-1.6406250000000067</v>
      </c>
      <c r="BC24" s="533">
        <v>12.92</v>
      </c>
      <c r="BD24" s="534">
        <v>-1.5993907083016057</v>
      </c>
      <c r="BE24" s="533">
        <v>8.74</v>
      </c>
      <c r="BF24" s="533">
        <v>15.19</v>
      </c>
      <c r="BG24" s="533">
        <v>18.96</v>
      </c>
      <c r="BH24" s="535">
        <v>12.778383330020475</v>
      </c>
      <c r="BI24" s="533">
        <v>22.31</v>
      </c>
      <c r="BJ24" s="533">
        <v>90.9</v>
      </c>
      <c r="BK24" s="533">
        <v>35.659999999999997</v>
      </c>
      <c r="BL24" s="533">
        <v>5.13</v>
      </c>
      <c r="BM24" s="533">
        <v>30.7</v>
      </c>
      <c r="BN24" s="533">
        <v>29.3</v>
      </c>
      <c r="BO24" s="536">
        <v>1.0477815699658704</v>
      </c>
      <c r="BP24" s="533">
        <v>1313.558</v>
      </c>
      <c r="BQ24" s="533">
        <v>1314.126</v>
      </c>
      <c r="BR24" s="535">
        <v>1313.9637142857143</v>
      </c>
      <c r="BS24" s="536">
        <v>8.1142857142854812</v>
      </c>
      <c r="BT24" s="533">
        <v>48.02</v>
      </c>
      <c r="BU24" s="533">
        <v>53.5</v>
      </c>
      <c r="BV24" s="528"/>
      <c r="BW24" s="533">
        <v>0.22620000000000001</v>
      </c>
      <c r="BX24" s="533">
        <v>0.20469999999999999</v>
      </c>
      <c r="BY24" s="533">
        <v>0.1867</v>
      </c>
      <c r="BZ24" s="533">
        <v>0.1706</v>
      </c>
      <c r="CA24" s="533">
        <v>4</v>
      </c>
      <c r="CB24" s="533">
        <v>3.6</v>
      </c>
      <c r="CC24" s="533">
        <v>3.4</v>
      </c>
      <c r="CD24" s="533">
        <v>3.2</v>
      </c>
      <c r="CE24" s="533">
        <v>0.74299999999999999</v>
      </c>
      <c r="CF24" s="533">
        <v>1.165</v>
      </c>
      <c r="CG24" s="533">
        <v>1.278</v>
      </c>
      <c r="CH24" s="533">
        <v>1.347</v>
      </c>
      <c r="CI24" s="533">
        <v>1.411</v>
      </c>
      <c r="CJ24" s="533">
        <v>0.114</v>
      </c>
      <c r="CK24" s="537"/>
      <c r="CL24" s="528"/>
      <c r="CM24" s="528"/>
      <c r="CN24" s="528"/>
      <c r="CO24" s="528"/>
      <c r="CP24" s="528"/>
      <c r="CQ24" s="538"/>
      <c r="CR24" s="539">
        <v>-19.99999999998181</v>
      </c>
      <c r="CS24" s="536">
        <v>-28.000000000020009</v>
      </c>
      <c r="CT24" s="540">
        <v>-2.0000000000000018E-3</v>
      </c>
      <c r="CU24" s="536">
        <v>1.0660980810234504</v>
      </c>
      <c r="CV24" s="528"/>
      <c r="CW24" s="528"/>
      <c r="CX24" s="536">
        <v>-1.6597422658005248</v>
      </c>
      <c r="CY24" s="528"/>
      <c r="CZ24" s="528"/>
      <c r="DA24" s="528"/>
      <c r="DB24" s="528"/>
      <c r="DC24" s="528"/>
      <c r="DD24" s="529"/>
      <c r="DE24" s="532">
        <v>-7.9249999999999998</v>
      </c>
      <c r="DF24" s="533">
        <v>-15.183999999999999</v>
      </c>
      <c r="DG24" s="533">
        <v>-22.998000000000001</v>
      </c>
      <c r="DH24" s="533">
        <v>-31.423999999999999</v>
      </c>
      <c r="DI24" s="533">
        <v>-40.183999999999997</v>
      </c>
      <c r="DJ24" s="533">
        <v>-48.28</v>
      </c>
      <c r="DK24" s="533">
        <v>-54.994999999999997</v>
      </c>
      <c r="DL24" s="533">
        <v>-60.496000000000002</v>
      </c>
      <c r="DM24" s="533">
        <v>-65.77</v>
      </c>
      <c r="DN24" s="533">
        <v>-70.984999999999999</v>
      </c>
      <c r="DO24" s="533">
        <v>-76.165999999999997</v>
      </c>
      <c r="DP24" s="533">
        <v>-86.679000000000002</v>
      </c>
      <c r="DQ24" s="533">
        <v>-96.956999999999994</v>
      </c>
      <c r="DR24" s="533">
        <v>-107.179</v>
      </c>
      <c r="DS24" s="533">
        <v>-36.694000000000003</v>
      </c>
      <c r="DT24" s="533">
        <v>-73.587000000000003</v>
      </c>
      <c r="DU24" s="533">
        <v>0</v>
      </c>
      <c r="DV24" s="533">
        <v>-0.55646300000000004</v>
      </c>
      <c r="DW24" s="533">
        <v>-1.4245719999999999</v>
      </c>
      <c r="DX24" s="533">
        <v>-2.7774260000000002</v>
      </c>
      <c r="DY24" s="533">
        <v>-4.9799059999999997</v>
      </c>
      <c r="DZ24" s="533">
        <v>-8.2147670000000002</v>
      </c>
      <c r="EA24" s="533">
        <v>-11.300096999999999</v>
      </c>
      <c r="EB24" s="533">
        <v>-12.934157000000001</v>
      </c>
      <c r="EC24" s="533">
        <v>-13.938186999999999</v>
      </c>
      <c r="ED24" s="533">
        <v>-14.809056999999999</v>
      </c>
      <c r="EE24" s="533">
        <v>-15.653757000000001</v>
      </c>
      <c r="EF24" s="533">
        <v>-17.335497</v>
      </c>
      <c r="EG24" s="533">
        <v>-18.836437</v>
      </c>
      <c r="EH24" s="533">
        <v>-19.956237000000002</v>
      </c>
      <c r="EI24" s="533">
        <v>-14.538</v>
      </c>
      <c r="EJ24" s="533">
        <v>-18.754999999999999</v>
      </c>
      <c r="EK24" s="533">
        <v>-14.762</v>
      </c>
      <c r="EL24" s="533">
        <v>-19.166</v>
      </c>
      <c r="EM24" s="533">
        <v>67</v>
      </c>
      <c r="EN24" s="533">
        <v>67</v>
      </c>
      <c r="EO24" s="533">
        <v>51.798999999999999</v>
      </c>
      <c r="EP24" s="533">
        <v>-0.184371948300001</v>
      </c>
      <c r="EQ24" s="533">
        <v>-0.14609718320000201</v>
      </c>
      <c r="ER24" s="533">
        <v>-0.91682434079999797</v>
      </c>
      <c r="ES24" s="533">
        <v>-0.70465076522080405</v>
      </c>
      <c r="ET24" s="533">
        <v>-0.445806571963416</v>
      </c>
      <c r="EU24" s="533">
        <v>-0.11549356490856399</v>
      </c>
      <c r="EV24" s="533">
        <v>0.51735317007984705</v>
      </c>
      <c r="EW24" s="533">
        <v>2.0882410231512298</v>
      </c>
      <c r="EX24" s="533">
        <v>-7.9000000000000001E-2</v>
      </c>
      <c r="EY24" s="533">
        <v>-0.504</v>
      </c>
      <c r="EZ24" s="533">
        <v>-0.67300000000000004</v>
      </c>
      <c r="FA24" s="533">
        <v>-0.13400000000000001</v>
      </c>
      <c r="FB24" s="533">
        <v>-0.93700000000000006</v>
      </c>
      <c r="FC24" s="533">
        <v>-1.137</v>
      </c>
      <c r="FD24" s="533">
        <v>-1.514</v>
      </c>
      <c r="FE24" s="533">
        <v>-3.0049999999999999</v>
      </c>
      <c r="FF24" s="533">
        <v>-4.7380000000000004</v>
      </c>
      <c r="FG24" s="535"/>
      <c r="FH24" s="535">
        <v>-0.19919872284999951</v>
      </c>
      <c r="FI24" s="535">
        <v>1.4826774549998506E-2</v>
      </c>
      <c r="FJ24" s="535">
        <v>1.6562461850002486E-2</v>
      </c>
      <c r="FK24" s="535">
        <v>1.4438519379638179</v>
      </c>
      <c r="FL24" s="533">
        <v>-2.1410130000000001</v>
      </c>
      <c r="FM24" s="535"/>
      <c r="FN24" s="535"/>
      <c r="FO24" s="535"/>
      <c r="FP24" s="535"/>
      <c r="FQ24" s="535"/>
      <c r="FR24" s="535"/>
      <c r="FS24" s="535"/>
      <c r="FT24" s="535"/>
      <c r="FU24" s="541" t="s">
        <v>532</v>
      </c>
      <c r="FV24" s="532">
        <v>0.79</v>
      </c>
      <c r="FW24" s="533">
        <v>1.36</v>
      </c>
      <c r="FX24" s="533">
        <v>1.71</v>
      </c>
      <c r="FY24" s="533">
        <v>2.04</v>
      </c>
      <c r="FZ24" s="533">
        <v>30.99</v>
      </c>
      <c r="GA24" s="533">
        <v>24.1</v>
      </c>
      <c r="GB24" s="533">
        <v>33</v>
      </c>
      <c r="GC24" s="528"/>
      <c r="GD24" s="528"/>
      <c r="GE24" s="558"/>
      <c r="GF24" s="528"/>
      <c r="GG24" s="528"/>
      <c r="GH24" s="528"/>
      <c r="GI24" s="542">
        <v>26.437691273492486</v>
      </c>
      <c r="GJ24" s="528"/>
      <c r="GK24" s="528"/>
      <c r="GL24" s="528">
        <v>15.460638171633041</v>
      </c>
      <c r="GM24" s="528"/>
      <c r="GN24" s="528"/>
      <c r="GO24" s="528"/>
      <c r="GP24" s="528"/>
      <c r="GQ24" s="528"/>
      <c r="GR24" s="543" t="s">
        <v>536</v>
      </c>
      <c r="GS24" s="544">
        <v>0</v>
      </c>
      <c r="GT24" s="545">
        <v>-0.26</v>
      </c>
      <c r="GU24" s="545">
        <v>-1.02</v>
      </c>
      <c r="GV24" s="545">
        <v>-5</v>
      </c>
      <c r="GW24" s="545">
        <v>-6.92</v>
      </c>
      <c r="GX24" s="545">
        <v>-8.49</v>
      </c>
      <c r="GY24" s="545">
        <v>-8.61</v>
      </c>
      <c r="GZ24" s="545">
        <v>-8.6999999999999993</v>
      </c>
      <c r="HA24" s="545">
        <v>-8.7899999999999991</v>
      </c>
      <c r="HB24" s="545">
        <v>-8.52</v>
      </c>
      <c r="HC24" s="545">
        <v>-8.64</v>
      </c>
      <c r="HD24" s="545">
        <v>-8.7100000000000009</v>
      </c>
      <c r="HE24" s="545">
        <v>-8.58</v>
      </c>
      <c r="HF24" s="545">
        <v>-8.68</v>
      </c>
      <c r="HG24" s="545">
        <v>-8.58</v>
      </c>
      <c r="HH24" s="545">
        <v>-8.49</v>
      </c>
      <c r="HI24" s="545">
        <v>-8.5399999999999991</v>
      </c>
      <c r="HJ24" s="545">
        <v>-8.44</v>
      </c>
      <c r="HK24" s="545">
        <v>-8.44</v>
      </c>
      <c r="HL24" s="545">
        <v>-8.48</v>
      </c>
      <c r="HM24" s="545">
        <v>-8.57</v>
      </c>
      <c r="HN24" s="545">
        <v>-8.3699999999999992</v>
      </c>
      <c r="HO24" s="545">
        <v>-8.39</v>
      </c>
      <c r="HP24" s="545">
        <v>-8.4499999999999993</v>
      </c>
      <c r="HQ24" s="545">
        <v>1.51</v>
      </c>
      <c r="HR24" s="545">
        <v>1.51</v>
      </c>
      <c r="HS24" s="545">
        <v>1.51</v>
      </c>
      <c r="HT24" s="545">
        <v>1.51</v>
      </c>
      <c r="HU24" s="545">
        <v>1.51</v>
      </c>
      <c r="HV24" s="545">
        <v>1.51</v>
      </c>
      <c r="HW24" s="545">
        <v>1.51</v>
      </c>
      <c r="HX24" s="545">
        <v>1.51</v>
      </c>
      <c r="HY24" s="545">
        <v>1.51</v>
      </c>
      <c r="HZ24" s="545">
        <v>1.51</v>
      </c>
      <c r="IA24" s="545">
        <v>1.51</v>
      </c>
      <c r="IB24" s="545">
        <v>1.51</v>
      </c>
      <c r="IC24" s="545">
        <v>1.51</v>
      </c>
      <c r="ID24" s="545">
        <v>1.51</v>
      </c>
      <c r="IE24" s="545">
        <v>1.51</v>
      </c>
      <c r="IF24" s="545">
        <v>1.51</v>
      </c>
      <c r="IG24" s="545">
        <v>1.51</v>
      </c>
      <c r="IH24" s="545">
        <v>1.51</v>
      </c>
      <c r="II24" s="545">
        <v>1.51</v>
      </c>
      <c r="IJ24" s="545">
        <v>1.51</v>
      </c>
      <c r="IK24" s="545">
        <v>1.51</v>
      </c>
      <c r="IL24" s="545">
        <v>1.51</v>
      </c>
      <c r="IM24" s="545">
        <v>1.51</v>
      </c>
      <c r="IN24" s="546">
        <v>1.51</v>
      </c>
      <c r="IO24" s="547" t="s">
        <v>586</v>
      </c>
      <c r="IP24" s="545">
        <v>0</v>
      </c>
      <c r="IQ24" s="545">
        <v>-0.01</v>
      </c>
      <c r="IR24" s="545">
        <v>-0.02</v>
      </c>
      <c r="IS24" s="545">
        <v>0</v>
      </c>
      <c r="IT24" s="545">
        <v>-0.02</v>
      </c>
      <c r="IU24" s="545">
        <v>-0.01</v>
      </c>
      <c r="IV24" s="545">
        <v>-0.01</v>
      </c>
      <c r="IW24" s="545">
        <v>-0.03</v>
      </c>
      <c r="IX24" s="545">
        <v>-0.05</v>
      </c>
      <c r="IY24" s="545">
        <v>-0.01</v>
      </c>
      <c r="IZ24" s="545">
        <v>-0.02</v>
      </c>
      <c r="JA24" s="545">
        <v>-0.02</v>
      </c>
      <c r="JB24" s="545">
        <v>0</v>
      </c>
      <c r="JC24" s="545">
        <v>-0.04</v>
      </c>
      <c r="JD24" s="545">
        <v>-0.01</v>
      </c>
      <c r="JE24" s="545">
        <v>-0.01</v>
      </c>
      <c r="JF24" s="545">
        <v>0</v>
      </c>
      <c r="JG24" s="548">
        <v>0.02</v>
      </c>
      <c r="JH24" s="549"/>
      <c r="JI24" s="550">
        <v>1.27</v>
      </c>
      <c r="JJ24" s="545">
        <v>1.27</v>
      </c>
      <c r="JK24" s="545">
        <v>1.27</v>
      </c>
      <c r="JL24" s="545">
        <v>1.27</v>
      </c>
      <c r="JM24" s="545">
        <v>1.27</v>
      </c>
      <c r="JN24" s="545">
        <v>1.27</v>
      </c>
      <c r="JO24" s="545">
        <v>1.27</v>
      </c>
      <c r="JP24" s="545">
        <v>1.27</v>
      </c>
      <c r="JQ24" s="545">
        <v>1.27</v>
      </c>
      <c r="JR24" s="545">
        <v>1.27</v>
      </c>
      <c r="JS24" s="545">
        <v>1.27</v>
      </c>
      <c r="JT24" s="545">
        <v>1.27</v>
      </c>
      <c r="JU24" s="545">
        <v>1.27</v>
      </c>
      <c r="JV24" s="545">
        <v>1.27</v>
      </c>
      <c r="JW24" s="545">
        <v>1.27</v>
      </c>
      <c r="JX24" s="545">
        <v>1.27</v>
      </c>
      <c r="JY24" s="545">
        <v>1.27</v>
      </c>
      <c r="JZ24" s="549"/>
      <c r="KA24" s="542" t="s">
        <v>461</v>
      </c>
      <c r="KB24" s="528"/>
      <c r="KC24" s="528"/>
      <c r="KD24" s="529" t="s">
        <v>461</v>
      </c>
      <c r="KE24" s="551" t="s">
        <v>433</v>
      </c>
      <c r="KF24" s="551" t="s">
        <v>689</v>
      </c>
      <c r="KG24" s="551" t="s">
        <v>641</v>
      </c>
      <c r="KH24" s="552"/>
      <c r="KI24" s="553"/>
      <c r="KJ24" s="554"/>
      <c r="KK24" s="555"/>
      <c r="KL24" s="556"/>
      <c r="KM24" s="552"/>
      <c r="KN24" s="554"/>
      <c r="KO24" s="555"/>
      <c r="KP24" s="556"/>
      <c r="KQ24" s="571"/>
      <c r="KR24" s="572"/>
      <c r="KS24" s="573"/>
      <c r="KT24" s="574"/>
      <c r="KU24" s="557"/>
    </row>
    <row r="25" spans="1:307">
      <c r="A25" s="518">
        <v>4</v>
      </c>
      <c r="B25" s="31" t="s">
        <v>698</v>
      </c>
      <c r="C25" s="568" t="s">
        <v>434</v>
      </c>
      <c r="D25" s="560" t="s">
        <v>262</v>
      </c>
      <c r="E25" s="520" t="s">
        <v>692</v>
      </c>
      <c r="F25" s="520" t="s">
        <v>692</v>
      </c>
      <c r="G25" s="520" t="s">
        <v>692</v>
      </c>
      <c r="H25" s="520" t="s">
        <v>692</v>
      </c>
      <c r="I25" s="520"/>
      <c r="J25" s="520" t="s">
        <v>692</v>
      </c>
      <c r="K25" s="521">
        <v>0</v>
      </c>
      <c r="L25" s="522">
        <v>50</v>
      </c>
      <c r="M25" s="523">
        <v>12.59</v>
      </c>
      <c r="N25" s="523">
        <v>12.96</v>
      </c>
      <c r="O25" s="523">
        <v>8.6</v>
      </c>
      <c r="P25" s="523">
        <v>15.1</v>
      </c>
      <c r="Q25" s="523">
        <v>19</v>
      </c>
      <c r="R25" s="524">
        <v>12.787536009528287</v>
      </c>
      <c r="S25" s="523">
        <v>22.36</v>
      </c>
      <c r="T25" s="523">
        <v>91.08</v>
      </c>
      <c r="U25" s="523">
        <v>36.36</v>
      </c>
      <c r="V25" s="523">
        <v>6.32</v>
      </c>
      <c r="W25" s="523">
        <v>30.5</v>
      </c>
      <c r="X25" s="523">
        <v>29.8</v>
      </c>
      <c r="Y25" s="523">
        <v>1313.6990000000001</v>
      </c>
      <c r="Z25" s="523">
        <v>1314.258</v>
      </c>
      <c r="AA25" s="525">
        <v>1314.0982857142858</v>
      </c>
      <c r="AB25" s="526">
        <v>7.9857142857138443</v>
      </c>
      <c r="AC25" s="527">
        <v>47.96</v>
      </c>
      <c r="AD25" s="527">
        <v>53.22</v>
      </c>
      <c r="AE25" s="527">
        <v>0.22620000000000001</v>
      </c>
      <c r="AF25" s="527">
        <v>0.20830000000000001</v>
      </c>
      <c r="AG25" s="527">
        <v>0.19389999999999999</v>
      </c>
      <c r="AH25" s="527">
        <v>0.1706</v>
      </c>
      <c r="AI25" s="527">
        <v>4.0999999999999996</v>
      </c>
      <c r="AJ25" s="527">
        <v>3.6</v>
      </c>
      <c r="AK25" s="527">
        <v>3.4</v>
      </c>
      <c r="AL25" s="527">
        <v>3.2</v>
      </c>
      <c r="AM25" s="527">
        <v>0.75700000000000001</v>
      </c>
      <c r="AN25" s="527">
        <v>1.169</v>
      </c>
      <c r="AO25" s="527">
        <v>1.2829999999999999</v>
      </c>
      <c r="AP25" s="527">
        <v>1.3520000000000001</v>
      </c>
      <c r="AQ25" s="527">
        <v>1.4159999999999999</v>
      </c>
      <c r="AR25" s="527">
        <v>0.121</v>
      </c>
      <c r="AS25" s="528"/>
      <c r="AT25" s="528"/>
      <c r="AU25" s="528"/>
      <c r="AV25" s="528"/>
      <c r="AW25" s="528"/>
      <c r="AX25" s="529"/>
      <c r="AY25" s="530" t="s">
        <v>431</v>
      </c>
      <c r="AZ25" s="531">
        <v>45297</v>
      </c>
      <c r="BA25" s="532">
        <v>12.4</v>
      </c>
      <c r="BB25" s="526">
        <v>-1.5091342335186617</v>
      </c>
      <c r="BC25" s="533">
        <v>12.7</v>
      </c>
      <c r="BD25" s="534">
        <v>-2.0061728395061849</v>
      </c>
      <c r="BE25" s="533">
        <v>8.7100000000000009</v>
      </c>
      <c r="BF25" s="533">
        <v>15.26</v>
      </c>
      <c r="BG25" s="533">
        <v>19.149999999999999</v>
      </c>
      <c r="BH25" s="535">
        <v>12.821687783046414</v>
      </c>
      <c r="BI25" s="533">
        <v>22.55</v>
      </c>
      <c r="BJ25" s="533">
        <v>90.17</v>
      </c>
      <c r="BK25" s="533">
        <v>35.94</v>
      </c>
      <c r="BL25" s="533">
        <v>6.1</v>
      </c>
      <c r="BM25" s="533">
        <v>30.4</v>
      </c>
      <c r="BN25" s="533">
        <v>30.5</v>
      </c>
      <c r="BO25" s="536">
        <v>0.99672131147540977</v>
      </c>
      <c r="BP25" s="533">
        <v>1313.683</v>
      </c>
      <c r="BQ25" s="533">
        <v>1314.2360000000001</v>
      </c>
      <c r="BR25" s="535">
        <v>1314.078</v>
      </c>
      <c r="BS25" s="536">
        <v>7.9000000000015849</v>
      </c>
      <c r="BT25" s="533">
        <v>49.05</v>
      </c>
      <c r="BU25" s="533">
        <v>53.84</v>
      </c>
      <c r="BV25" s="528"/>
      <c r="BW25" s="533">
        <v>0.22439999999999999</v>
      </c>
      <c r="BX25" s="533">
        <v>0.20649999999999999</v>
      </c>
      <c r="BY25" s="533">
        <v>0.1885</v>
      </c>
      <c r="BZ25" s="533">
        <v>0.1706</v>
      </c>
      <c r="CA25" s="533">
        <v>4</v>
      </c>
      <c r="CB25" s="533">
        <v>3.6</v>
      </c>
      <c r="CC25" s="533">
        <v>3.4</v>
      </c>
      <c r="CD25" s="533">
        <v>3.2</v>
      </c>
      <c r="CE25" s="533">
        <v>0.751</v>
      </c>
      <c r="CF25" s="533">
        <v>1.167</v>
      </c>
      <c r="CG25" s="533">
        <v>1.2809999999999999</v>
      </c>
      <c r="CH25" s="533">
        <v>1.35</v>
      </c>
      <c r="CI25" s="533">
        <v>1.4139999999999999</v>
      </c>
      <c r="CJ25" s="533">
        <v>0.127</v>
      </c>
      <c r="CK25" s="537"/>
      <c r="CL25" s="528"/>
      <c r="CM25" s="528"/>
      <c r="CN25" s="528"/>
      <c r="CO25" s="528"/>
      <c r="CP25" s="528"/>
      <c r="CQ25" s="538"/>
      <c r="CR25" s="539">
        <v>-16.000000000076398</v>
      </c>
      <c r="CS25" s="536">
        <v>-21.999999999934516</v>
      </c>
      <c r="CT25" s="540">
        <v>-2.0000000000000018E-3</v>
      </c>
      <c r="CU25" s="536">
        <v>0.78947368421051889</v>
      </c>
      <c r="CV25" s="528"/>
      <c r="CW25" s="528"/>
      <c r="CX25" s="536">
        <v>-1.6597422658005248</v>
      </c>
      <c r="CY25" s="528"/>
      <c r="CZ25" s="528"/>
      <c r="DA25" s="528"/>
      <c r="DB25" s="528"/>
      <c r="DC25" s="528"/>
      <c r="DD25" s="529"/>
      <c r="DE25" s="532">
        <v>-8.1</v>
      </c>
      <c r="DF25" s="533">
        <v>-15.404</v>
      </c>
      <c r="DG25" s="533">
        <v>-23.23</v>
      </c>
      <c r="DH25" s="533">
        <v>-31.661000000000001</v>
      </c>
      <c r="DI25" s="533">
        <v>-40.377000000000002</v>
      </c>
      <c r="DJ25" s="533">
        <v>-48.328000000000003</v>
      </c>
      <c r="DK25" s="533">
        <v>-54.881999999999998</v>
      </c>
      <c r="DL25" s="533">
        <v>-60.325000000000003</v>
      </c>
      <c r="DM25" s="533">
        <v>-65.554000000000002</v>
      </c>
      <c r="DN25" s="533">
        <v>-70.716999999999999</v>
      </c>
      <c r="DO25" s="533">
        <v>-75.861000000000004</v>
      </c>
      <c r="DP25" s="533">
        <v>-86.31</v>
      </c>
      <c r="DQ25" s="533">
        <v>-96.498000000000005</v>
      </c>
      <c r="DR25" s="533">
        <v>-106.62</v>
      </c>
      <c r="DS25" s="533">
        <v>-36.548000000000002</v>
      </c>
      <c r="DT25" s="533">
        <v>-73.307000000000002</v>
      </c>
      <c r="DU25" s="533">
        <v>0</v>
      </c>
      <c r="DV25" s="533">
        <v>-0.578094</v>
      </c>
      <c r="DW25" s="533">
        <v>-1.4879169999999999</v>
      </c>
      <c r="DX25" s="533">
        <v>-2.8800249999999998</v>
      </c>
      <c r="DY25" s="533">
        <v>-5.1145189999999996</v>
      </c>
      <c r="DZ25" s="533">
        <v>-8.3727090000000004</v>
      </c>
      <c r="EA25" s="533">
        <v>-11.357984</v>
      </c>
      <c r="EB25" s="533">
        <v>-12.908583999999999</v>
      </c>
      <c r="EC25" s="533">
        <v>-13.921963999999999</v>
      </c>
      <c r="ED25" s="533">
        <v>-14.783714</v>
      </c>
      <c r="EE25" s="533">
        <v>-15.629823999999999</v>
      </c>
      <c r="EF25" s="533">
        <v>-17.281924</v>
      </c>
      <c r="EG25" s="533">
        <v>-18.739443999999999</v>
      </c>
      <c r="EH25" s="533">
        <v>-19.834963999999999</v>
      </c>
      <c r="EI25" s="533">
        <v>-14.51</v>
      </c>
      <c r="EJ25" s="533">
        <v>-16.103000000000002</v>
      </c>
      <c r="EK25" s="533">
        <v>-14.507</v>
      </c>
      <c r="EL25" s="533">
        <v>-16.113</v>
      </c>
      <c r="EM25" s="533">
        <v>67</v>
      </c>
      <c r="EN25" s="533">
        <v>67</v>
      </c>
      <c r="EO25" s="533">
        <v>52.921999999999997</v>
      </c>
      <c r="EP25" s="533">
        <v>-0.20255279539999901</v>
      </c>
      <c r="EQ25" s="533">
        <v>-0.17645263680000101</v>
      </c>
      <c r="ER25" s="533">
        <v>-0.89949417120000397</v>
      </c>
      <c r="ES25" s="533">
        <v>-0.70465076522080405</v>
      </c>
      <c r="ET25" s="533">
        <v>-0.488800083752295</v>
      </c>
      <c r="EU25" s="533">
        <v>-8.9496277574568198E-2</v>
      </c>
      <c r="EV25" s="533">
        <v>0.62249817156311504</v>
      </c>
      <c r="EW25" s="533">
        <v>2.5306585494410201</v>
      </c>
      <c r="EX25" s="533">
        <v>-0.108</v>
      </c>
      <c r="EY25" s="533">
        <v>-0.56999999999999995</v>
      </c>
      <c r="EZ25" s="533">
        <v>-0.6</v>
      </c>
      <c r="FA25" s="533">
        <v>-0.17699999999999999</v>
      </c>
      <c r="FB25" s="533">
        <v>-1.0249999999999999</v>
      </c>
      <c r="FC25" s="533">
        <v>-1.1639999999999999</v>
      </c>
      <c r="FD25" s="533">
        <v>-1.498</v>
      </c>
      <c r="FE25" s="533">
        <v>-3.19</v>
      </c>
      <c r="FF25" s="533">
        <v>-4.51</v>
      </c>
      <c r="FG25" s="535"/>
      <c r="FH25" s="535">
        <v>-0.19919872284999951</v>
      </c>
      <c r="FI25" s="535">
        <v>3.3540725499995039E-3</v>
      </c>
      <c r="FJ25" s="535">
        <v>1.6562461850002486E-2</v>
      </c>
      <c r="FK25" s="535">
        <v>1.4583877304803949</v>
      </c>
      <c r="FL25" s="533">
        <v>-1.244496</v>
      </c>
      <c r="FM25" s="535"/>
      <c r="FN25" s="535"/>
      <c r="FO25" s="535"/>
      <c r="FP25" s="535"/>
      <c r="FQ25" s="535"/>
      <c r="FR25" s="535"/>
      <c r="FS25" s="535"/>
      <c r="FT25" s="535"/>
      <c r="FU25" s="541" t="s">
        <v>532</v>
      </c>
      <c r="FV25" s="532">
        <v>0.66</v>
      </c>
      <c r="FW25" s="533">
        <v>1.1399999999999999</v>
      </c>
      <c r="FX25" s="533">
        <v>1.43</v>
      </c>
      <c r="FY25" s="533">
        <v>1.7</v>
      </c>
      <c r="FZ25" s="533">
        <v>-60.44</v>
      </c>
      <c r="GA25" s="533">
        <v>24.7</v>
      </c>
      <c r="GB25" s="533">
        <v>28</v>
      </c>
      <c r="GC25" s="528"/>
      <c r="GD25" s="528"/>
      <c r="GE25" s="558"/>
      <c r="GF25" s="528"/>
      <c r="GG25" s="528"/>
      <c r="GH25" s="528"/>
      <c r="GI25" s="542">
        <v>26.792149096172306</v>
      </c>
      <c r="GJ25" s="528"/>
      <c r="GK25" s="528"/>
      <c r="GL25" s="528">
        <v>18.735768598721886</v>
      </c>
      <c r="GM25" s="528"/>
      <c r="GN25" s="528"/>
      <c r="GO25" s="528"/>
      <c r="GP25" s="528"/>
      <c r="GQ25" s="528"/>
      <c r="GR25" s="543" t="s">
        <v>537</v>
      </c>
      <c r="GS25" s="544">
        <v>0</v>
      </c>
      <c r="GT25" s="545">
        <v>-0.03</v>
      </c>
      <c r="GU25" s="545">
        <v>-1.04</v>
      </c>
      <c r="GV25" s="545">
        <v>-4.92</v>
      </c>
      <c r="GW25" s="545">
        <v>-7.04</v>
      </c>
      <c r="GX25" s="545">
        <v>-8.73</v>
      </c>
      <c r="GY25" s="545">
        <v>-9.15</v>
      </c>
      <c r="GZ25" s="545">
        <v>-9.27</v>
      </c>
      <c r="HA25" s="545">
        <v>-9.06</v>
      </c>
      <c r="HB25" s="545">
        <v>-9.2200000000000006</v>
      </c>
      <c r="HC25" s="545">
        <v>-8.9700000000000006</v>
      </c>
      <c r="HD25" s="545">
        <v>-9.0299999999999994</v>
      </c>
      <c r="HE25" s="545">
        <v>-8.91</v>
      </c>
      <c r="HF25" s="545">
        <v>-8.9499999999999993</v>
      </c>
      <c r="HG25" s="545">
        <v>-8.91</v>
      </c>
      <c r="HH25" s="545">
        <v>-8.98</v>
      </c>
      <c r="HI25" s="545">
        <v>-9.09</v>
      </c>
      <c r="HJ25" s="545">
        <v>-8.86</v>
      </c>
      <c r="HK25" s="545">
        <v>-9.01</v>
      </c>
      <c r="HL25" s="545">
        <v>-9.1999999999999993</v>
      </c>
      <c r="HM25" s="545">
        <v>-8.81</v>
      </c>
      <c r="HN25" s="545">
        <v>-8.98</v>
      </c>
      <c r="HO25" s="545">
        <v>-8.9</v>
      </c>
      <c r="HP25" s="545">
        <v>-9.0299999999999994</v>
      </c>
      <c r="HQ25" s="545">
        <v>1.51</v>
      </c>
      <c r="HR25" s="545">
        <v>1.51</v>
      </c>
      <c r="HS25" s="545">
        <v>1.51</v>
      </c>
      <c r="HT25" s="545">
        <v>1.51</v>
      </c>
      <c r="HU25" s="545">
        <v>1.51</v>
      </c>
      <c r="HV25" s="545">
        <v>1.51</v>
      </c>
      <c r="HW25" s="545">
        <v>1.51</v>
      </c>
      <c r="HX25" s="545">
        <v>1.51</v>
      </c>
      <c r="HY25" s="545">
        <v>1.51</v>
      </c>
      <c r="HZ25" s="545">
        <v>1.51</v>
      </c>
      <c r="IA25" s="545">
        <v>1.51</v>
      </c>
      <c r="IB25" s="545">
        <v>1.51</v>
      </c>
      <c r="IC25" s="545">
        <v>1.51</v>
      </c>
      <c r="ID25" s="545">
        <v>1.51</v>
      </c>
      <c r="IE25" s="545">
        <v>1.51</v>
      </c>
      <c r="IF25" s="545">
        <v>1.51</v>
      </c>
      <c r="IG25" s="545">
        <v>1.51</v>
      </c>
      <c r="IH25" s="545">
        <v>1.51</v>
      </c>
      <c r="II25" s="545">
        <v>1.51</v>
      </c>
      <c r="IJ25" s="545">
        <v>1.51</v>
      </c>
      <c r="IK25" s="545">
        <v>1.51</v>
      </c>
      <c r="IL25" s="545">
        <v>1.51</v>
      </c>
      <c r="IM25" s="545">
        <v>1.51</v>
      </c>
      <c r="IN25" s="546">
        <v>1.51</v>
      </c>
      <c r="IO25" s="547" t="s">
        <v>587</v>
      </c>
      <c r="IP25" s="545">
        <v>0</v>
      </c>
      <c r="IQ25" s="545">
        <v>0.01</v>
      </c>
      <c r="IR25" s="545">
        <v>0</v>
      </c>
      <c r="IS25" s="545">
        <v>0.01</v>
      </c>
      <c r="IT25" s="545">
        <v>-0.01</v>
      </c>
      <c r="IU25" s="545">
        <v>0</v>
      </c>
      <c r="IV25" s="545">
        <v>-0.01</v>
      </c>
      <c r="IW25" s="545">
        <v>-0.05</v>
      </c>
      <c r="IX25" s="545">
        <v>-0.05</v>
      </c>
      <c r="IY25" s="545">
        <v>-0.02</v>
      </c>
      <c r="IZ25" s="545">
        <v>-0.03</v>
      </c>
      <c r="JA25" s="545">
        <v>-0.06</v>
      </c>
      <c r="JB25" s="545">
        <v>-0.04</v>
      </c>
      <c r="JC25" s="545">
        <v>-0.03</v>
      </c>
      <c r="JD25" s="545">
        <v>-0.04</v>
      </c>
      <c r="JE25" s="545">
        <v>-0.04</v>
      </c>
      <c r="JF25" s="545">
        <v>-0.02</v>
      </c>
      <c r="JG25" s="548">
        <v>-0.01</v>
      </c>
      <c r="JH25" s="549"/>
      <c r="JI25" s="550">
        <v>1.27</v>
      </c>
      <c r="JJ25" s="545">
        <v>1.27</v>
      </c>
      <c r="JK25" s="545">
        <v>1.27</v>
      </c>
      <c r="JL25" s="545">
        <v>1.27</v>
      </c>
      <c r="JM25" s="545">
        <v>1.27</v>
      </c>
      <c r="JN25" s="545">
        <v>1.27</v>
      </c>
      <c r="JO25" s="545">
        <v>1.27</v>
      </c>
      <c r="JP25" s="545">
        <v>1.27</v>
      </c>
      <c r="JQ25" s="545">
        <v>1.27</v>
      </c>
      <c r="JR25" s="545">
        <v>1.27</v>
      </c>
      <c r="JS25" s="545">
        <v>1.27</v>
      </c>
      <c r="JT25" s="545">
        <v>1.27</v>
      </c>
      <c r="JU25" s="545">
        <v>1.27</v>
      </c>
      <c r="JV25" s="545">
        <v>1.27</v>
      </c>
      <c r="JW25" s="545">
        <v>1.27</v>
      </c>
      <c r="JX25" s="545">
        <v>1.27</v>
      </c>
      <c r="JY25" s="545">
        <v>1.27</v>
      </c>
      <c r="JZ25" s="549"/>
      <c r="KA25" s="542" t="s">
        <v>461</v>
      </c>
      <c r="KB25" s="528"/>
      <c r="KC25" s="528"/>
      <c r="KD25" s="529" t="s">
        <v>461</v>
      </c>
      <c r="KE25" s="551" t="s">
        <v>434</v>
      </c>
      <c r="KF25" s="551" t="s">
        <v>689</v>
      </c>
      <c r="KG25" s="551" t="s">
        <v>642</v>
      </c>
      <c r="KH25" s="552"/>
      <c r="KI25" s="553"/>
      <c r="KJ25" s="554"/>
      <c r="KK25" s="555"/>
      <c r="KL25" s="556"/>
      <c r="KM25" s="552"/>
      <c r="KN25" s="554"/>
      <c r="KO25" s="555"/>
      <c r="KP25" s="556"/>
      <c r="KQ25" s="571"/>
      <c r="KR25" s="572"/>
      <c r="KS25" s="573"/>
      <c r="KT25" s="574"/>
      <c r="KU25" s="557"/>
    </row>
    <row r="26" spans="1:307">
      <c r="A26" s="518">
        <v>5</v>
      </c>
      <c r="B26" s="31" t="s">
        <v>699</v>
      </c>
      <c r="C26" s="569" t="s">
        <v>435</v>
      </c>
      <c r="D26" s="560" t="s">
        <v>262</v>
      </c>
      <c r="E26" s="520" t="s">
        <v>692</v>
      </c>
      <c r="F26" s="520" t="s">
        <v>692</v>
      </c>
      <c r="G26" s="520" t="s">
        <v>692</v>
      </c>
      <c r="H26" s="520" t="s">
        <v>692</v>
      </c>
      <c r="I26" s="520"/>
      <c r="J26" s="520" t="s">
        <v>692</v>
      </c>
      <c r="K26" s="521">
        <v>0</v>
      </c>
      <c r="L26" s="522">
        <v>50</v>
      </c>
      <c r="M26" s="523">
        <v>12.4</v>
      </c>
      <c r="N26" s="523">
        <v>12.79</v>
      </c>
      <c r="O26" s="523">
        <v>8.77</v>
      </c>
      <c r="P26" s="523">
        <v>15.44</v>
      </c>
      <c r="Q26" s="523">
        <v>19.43</v>
      </c>
      <c r="R26" s="524">
        <v>12.884728005997824</v>
      </c>
      <c r="S26" s="523">
        <v>22.86</v>
      </c>
      <c r="T26" s="523">
        <v>89.11</v>
      </c>
      <c r="U26" s="523">
        <v>37.590000000000003</v>
      </c>
      <c r="V26" s="523">
        <v>6.94</v>
      </c>
      <c r="W26" s="523">
        <v>30.9</v>
      </c>
      <c r="X26" s="523">
        <v>28.9</v>
      </c>
      <c r="Y26" s="523">
        <v>1313.7429999999999</v>
      </c>
      <c r="Z26" s="523">
        <v>1314.3030000000001</v>
      </c>
      <c r="AA26" s="525">
        <v>1314.143</v>
      </c>
      <c r="AB26" s="526">
        <v>8.0000000000024691</v>
      </c>
      <c r="AC26" s="527">
        <v>47.98</v>
      </c>
      <c r="AD26" s="527">
        <v>53.31</v>
      </c>
      <c r="AE26" s="527">
        <v>0.2316</v>
      </c>
      <c r="AF26" s="527">
        <v>0.2155</v>
      </c>
      <c r="AG26" s="527">
        <v>0.19570000000000001</v>
      </c>
      <c r="AH26" s="527">
        <v>0.17599999999999999</v>
      </c>
      <c r="AI26" s="527">
        <v>4.0999999999999996</v>
      </c>
      <c r="AJ26" s="527">
        <v>3.7</v>
      </c>
      <c r="AK26" s="527">
        <v>3.4</v>
      </c>
      <c r="AL26" s="527">
        <v>3.2</v>
      </c>
      <c r="AM26" s="527">
        <v>0.754</v>
      </c>
      <c r="AN26" s="527">
        <v>1.169</v>
      </c>
      <c r="AO26" s="527">
        <v>1.284</v>
      </c>
      <c r="AP26" s="527">
        <v>1.3540000000000001</v>
      </c>
      <c r="AQ26" s="527">
        <v>1.4179999999999999</v>
      </c>
      <c r="AR26" s="527">
        <v>0.129</v>
      </c>
      <c r="AS26" s="528"/>
      <c r="AT26" s="528"/>
      <c r="AU26" s="528"/>
      <c r="AV26" s="528"/>
      <c r="AW26" s="528"/>
      <c r="AX26" s="529"/>
      <c r="AY26" s="530" t="s">
        <v>431</v>
      </c>
      <c r="AZ26" s="531">
        <v>45297</v>
      </c>
      <c r="BA26" s="532">
        <v>12.2</v>
      </c>
      <c r="BB26" s="526">
        <v>-1.6129032258064602</v>
      </c>
      <c r="BC26" s="533">
        <v>12.62</v>
      </c>
      <c r="BD26" s="534">
        <v>-1.3291634089132129</v>
      </c>
      <c r="BE26" s="533">
        <v>8.8699999999999992</v>
      </c>
      <c r="BF26" s="533">
        <v>15.62</v>
      </c>
      <c r="BG26" s="533">
        <v>19.57</v>
      </c>
      <c r="BH26" s="535">
        <v>12.915908256580011</v>
      </c>
      <c r="BI26" s="533">
        <v>23.07</v>
      </c>
      <c r="BJ26" s="533">
        <v>88.18</v>
      </c>
      <c r="BK26" s="533">
        <v>36.64</v>
      </c>
      <c r="BL26" s="533">
        <v>7.52</v>
      </c>
      <c r="BM26" s="533">
        <v>31.2</v>
      </c>
      <c r="BN26" s="533">
        <v>28.7</v>
      </c>
      <c r="BO26" s="536">
        <v>1.0871080139372822</v>
      </c>
      <c r="BP26" s="533">
        <v>1313.7149999999999</v>
      </c>
      <c r="BQ26" s="533">
        <v>1314.268</v>
      </c>
      <c r="BR26" s="535">
        <v>1314.11</v>
      </c>
      <c r="BS26" s="536">
        <v>7.9000000000015849</v>
      </c>
      <c r="BT26" s="533">
        <v>50.53</v>
      </c>
      <c r="BU26" s="533">
        <v>53.91</v>
      </c>
      <c r="BV26" s="528"/>
      <c r="BW26" s="533">
        <v>0.2298</v>
      </c>
      <c r="BX26" s="533">
        <v>0.21190000000000001</v>
      </c>
      <c r="BY26" s="533">
        <v>0.19570000000000001</v>
      </c>
      <c r="BZ26" s="533">
        <v>0.17599999999999999</v>
      </c>
      <c r="CA26" s="533">
        <v>4.0999999999999996</v>
      </c>
      <c r="CB26" s="533">
        <v>3.7</v>
      </c>
      <c r="CC26" s="533">
        <v>3.4</v>
      </c>
      <c r="CD26" s="533">
        <v>3.2</v>
      </c>
      <c r="CE26" s="533">
        <v>0.75</v>
      </c>
      <c r="CF26" s="533">
        <v>1.1679999999999999</v>
      </c>
      <c r="CG26" s="533">
        <v>1.282</v>
      </c>
      <c r="CH26" s="533">
        <v>1.3520000000000001</v>
      </c>
      <c r="CI26" s="533">
        <v>1.4159999999999999</v>
      </c>
      <c r="CJ26" s="533">
        <v>0.112</v>
      </c>
      <c r="CK26" s="537"/>
      <c r="CL26" s="528"/>
      <c r="CM26" s="528"/>
      <c r="CN26" s="528"/>
      <c r="CO26" s="528"/>
      <c r="CP26" s="528"/>
      <c r="CQ26" s="538"/>
      <c r="CR26" s="539">
        <v>-28.000000000020009</v>
      </c>
      <c r="CS26" s="536">
        <v>-35.000000000081855</v>
      </c>
      <c r="CT26" s="540">
        <v>-2.0000000000000018E-3</v>
      </c>
      <c r="CU26" s="536">
        <v>0.72053525476068225</v>
      </c>
      <c r="CV26" s="528"/>
      <c r="CW26" s="528"/>
      <c r="CX26" s="536">
        <v>-1.6597422658005248</v>
      </c>
      <c r="CY26" s="528"/>
      <c r="CZ26" s="528"/>
      <c r="DA26" s="528"/>
      <c r="DB26" s="528"/>
      <c r="DC26" s="528"/>
      <c r="DD26" s="529"/>
      <c r="DE26" s="532">
        <v>-7.992</v>
      </c>
      <c r="DF26" s="533">
        <v>-15.263</v>
      </c>
      <c r="DG26" s="533">
        <v>-23.094999999999999</v>
      </c>
      <c r="DH26" s="533">
        <v>-31.556000000000001</v>
      </c>
      <c r="DI26" s="533">
        <v>-40.409999999999997</v>
      </c>
      <c r="DJ26" s="533">
        <v>-48.625</v>
      </c>
      <c r="DK26" s="533">
        <v>-55.384</v>
      </c>
      <c r="DL26" s="533">
        <v>-60.893000000000001</v>
      </c>
      <c r="DM26" s="533">
        <v>-66.164000000000001</v>
      </c>
      <c r="DN26" s="533">
        <v>-71.361999999999995</v>
      </c>
      <c r="DO26" s="533">
        <v>-76.525999999999996</v>
      </c>
      <c r="DP26" s="533">
        <v>-87.027000000000001</v>
      </c>
      <c r="DQ26" s="533">
        <v>-97.278000000000006</v>
      </c>
      <c r="DR26" s="533">
        <v>-107.45699999999999</v>
      </c>
      <c r="DS26" s="533">
        <v>-36.76</v>
      </c>
      <c r="DT26" s="533">
        <v>-73.712000000000003</v>
      </c>
      <c r="DU26" s="533">
        <v>0</v>
      </c>
      <c r="DV26" s="533">
        <v>-0.55938399999999999</v>
      </c>
      <c r="DW26" s="533">
        <v>-1.4378089999999999</v>
      </c>
      <c r="DX26" s="533">
        <v>-2.7741790000000002</v>
      </c>
      <c r="DY26" s="533">
        <v>-4.9130580000000004</v>
      </c>
      <c r="DZ26" s="533">
        <v>-8.1009139999999995</v>
      </c>
      <c r="EA26" s="533">
        <v>-11.214814000000001</v>
      </c>
      <c r="EB26" s="533">
        <v>-12.888873999999999</v>
      </c>
      <c r="EC26" s="533">
        <v>-13.933194</v>
      </c>
      <c r="ED26" s="533">
        <v>-14.843413999999999</v>
      </c>
      <c r="EE26" s="533">
        <v>-15.728634</v>
      </c>
      <c r="EF26" s="533">
        <v>-17.436713999999998</v>
      </c>
      <c r="EG26" s="533">
        <v>-18.884564000000001</v>
      </c>
      <c r="EH26" s="533">
        <v>-19.949334</v>
      </c>
      <c r="EI26" s="533">
        <v>-13.839</v>
      </c>
      <c r="EJ26" s="533">
        <v>-15.673</v>
      </c>
      <c r="EK26" s="533">
        <v>-14.089</v>
      </c>
      <c r="EL26" s="533">
        <v>-15.977</v>
      </c>
      <c r="EM26" s="533">
        <v>67</v>
      </c>
      <c r="EN26" s="533">
        <v>67</v>
      </c>
      <c r="EO26" s="533">
        <v>54.223999999999997</v>
      </c>
      <c r="EP26" s="533">
        <v>0.20495605459999999</v>
      </c>
      <c r="EQ26" s="533">
        <v>0.165998458900003</v>
      </c>
      <c r="ER26" s="533">
        <v>-0.76208877560000599</v>
      </c>
      <c r="ES26" s="533">
        <v>-0.70465076522080405</v>
      </c>
      <c r="ET26" s="533">
        <v>-0.51870380041724495</v>
      </c>
      <c r="EU26" s="533">
        <v>-0.11549356490856399</v>
      </c>
      <c r="EV26" s="533">
        <v>0.51735317007984705</v>
      </c>
      <c r="EW26" s="533">
        <v>1.86862016631272</v>
      </c>
      <c r="EX26" s="533">
        <v>0.128</v>
      </c>
      <c r="EY26" s="533">
        <v>-0.42299999999999999</v>
      </c>
      <c r="EZ26" s="533">
        <v>-0.443</v>
      </c>
      <c r="FA26" s="533">
        <v>9.2999999999999999E-2</v>
      </c>
      <c r="FB26" s="533">
        <v>-0.76700000000000002</v>
      </c>
      <c r="FC26" s="533">
        <v>-0.86299999999999999</v>
      </c>
      <c r="FD26" s="533">
        <v>-1.2789999999999999</v>
      </c>
      <c r="FE26" s="533">
        <v>-3.1930000000000001</v>
      </c>
      <c r="FF26" s="533">
        <v>-2.9209999999999998</v>
      </c>
      <c r="FG26" s="535"/>
      <c r="FH26" s="535">
        <v>-0.19919872284999951</v>
      </c>
      <c r="FI26" s="535">
        <v>0.4041547774499995</v>
      </c>
      <c r="FJ26" s="535">
        <v>1.6562461850002486E-2</v>
      </c>
      <c r="FK26" s="535">
        <v>1.4153981588915365</v>
      </c>
      <c r="FL26" s="533">
        <v>-2.700806</v>
      </c>
      <c r="FM26" s="535"/>
      <c r="FN26" s="535"/>
      <c r="FO26" s="535"/>
      <c r="FP26" s="535"/>
      <c r="FQ26" s="535"/>
      <c r="FR26" s="535"/>
      <c r="FS26" s="535"/>
      <c r="FT26" s="535"/>
      <c r="FU26" s="541" t="s">
        <v>532</v>
      </c>
      <c r="FV26" s="532">
        <v>0.74</v>
      </c>
      <c r="FW26" s="533">
        <v>1.28</v>
      </c>
      <c r="FX26" s="533">
        <v>1.61</v>
      </c>
      <c r="FY26" s="533">
        <v>1.92</v>
      </c>
      <c r="FZ26" s="533">
        <v>-42.92</v>
      </c>
      <c r="GA26" s="533">
        <v>22.6</v>
      </c>
      <c r="GB26" s="533">
        <v>27.5</v>
      </c>
      <c r="GC26" s="528"/>
      <c r="GD26" s="528"/>
      <c r="GE26" s="558"/>
      <c r="GF26" s="528"/>
      <c r="GG26" s="528"/>
      <c r="GH26" s="528"/>
      <c r="GI26" s="542">
        <v>27.11007016155391</v>
      </c>
      <c r="GJ26" s="528"/>
      <c r="GK26" s="528"/>
      <c r="GL26" s="528">
        <v>16.838552895375091</v>
      </c>
      <c r="GM26" s="528"/>
      <c r="GN26" s="528"/>
      <c r="GO26" s="528"/>
      <c r="GP26" s="528"/>
      <c r="GQ26" s="528"/>
      <c r="GR26" s="543" t="s">
        <v>538</v>
      </c>
      <c r="GS26" s="544">
        <v>0</v>
      </c>
      <c r="GT26" s="545">
        <v>-0.38</v>
      </c>
      <c r="GU26" s="545">
        <v>-1.32</v>
      </c>
      <c r="GV26" s="545">
        <v>-5.33</v>
      </c>
      <c r="GW26" s="545">
        <v>-7.67</v>
      </c>
      <c r="GX26" s="545">
        <v>-9.43</v>
      </c>
      <c r="GY26" s="545">
        <v>-9.82</v>
      </c>
      <c r="GZ26" s="545">
        <v>-9.94</v>
      </c>
      <c r="HA26" s="545">
        <v>-10.039999999999999</v>
      </c>
      <c r="HB26" s="545">
        <v>-9.94</v>
      </c>
      <c r="HC26" s="545">
        <v>-9.8800000000000008</v>
      </c>
      <c r="HD26" s="545">
        <v>-9.77</v>
      </c>
      <c r="HE26" s="545">
        <v>-9.9</v>
      </c>
      <c r="HF26" s="545">
        <v>-9.7799999999999994</v>
      </c>
      <c r="HG26" s="545">
        <v>-9.73</v>
      </c>
      <c r="HH26" s="545">
        <v>-9.7100000000000009</v>
      </c>
      <c r="HI26" s="545">
        <v>-9.66</v>
      </c>
      <c r="HJ26" s="545">
        <v>-9.82</v>
      </c>
      <c r="HK26" s="545">
        <v>-9.7899999999999991</v>
      </c>
      <c r="HL26" s="545">
        <v>-9.49</v>
      </c>
      <c r="HM26" s="545">
        <v>-9.82</v>
      </c>
      <c r="HN26" s="545">
        <v>-9.6199999999999992</v>
      </c>
      <c r="HO26" s="545">
        <v>-9.52</v>
      </c>
      <c r="HP26" s="545">
        <v>-9.48</v>
      </c>
      <c r="HQ26" s="545">
        <v>1.52</v>
      </c>
      <c r="HR26" s="545">
        <v>1.52</v>
      </c>
      <c r="HS26" s="545">
        <v>1.52</v>
      </c>
      <c r="HT26" s="545">
        <v>1.52</v>
      </c>
      <c r="HU26" s="545">
        <v>1.52</v>
      </c>
      <c r="HV26" s="545">
        <v>1.51</v>
      </c>
      <c r="HW26" s="545">
        <v>1.51</v>
      </c>
      <c r="HX26" s="545">
        <v>1.51</v>
      </c>
      <c r="HY26" s="545">
        <v>1.51</v>
      </c>
      <c r="HZ26" s="545">
        <v>1.51</v>
      </c>
      <c r="IA26" s="545">
        <v>1.51</v>
      </c>
      <c r="IB26" s="545">
        <v>1.51</v>
      </c>
      <c r="IC26" s="545">
        <v>1.51</v>
      </c>
      <c r="ID26" s="545">
        <v>1.51</v>
      </c>
      <c r="IE26" s="545">
        <v>1.51</v>
      </c>
      <c r="IF26" s="545">
        <v>1.51</v>
      </c>
      <c r="IG26" s="545">
        <v>1.51</v>
      </c>
      <c r="IH26" s="545">
        <v>1.51</v>
      </c>
      <c r="II26" s="545">
        <v>1.51</v>
      </c>
      <c r="IJ26" s="545">
        <v>1.51</v>
      </c>
      <c r="IK26" s="545">
        <v>1.51</v>
      </c>
      <c r="IL26" s="545">
        <v>1.51</v>
      </c>
      <c r="IM26" s="545">
        <v>1.51</v>
      </c>
      <c r="IN26" s="546">
        <v>1.51</v>
      </c>
      <c r="IO26" s="547" t="s">
        <v>588</v>
      </c>
      <c r="IP26" s="545">
        <v>0</v>
      </c>
      <c r="IQ26" s="545">
        <v>0</v>
      </c>
      <c r="IR26" s="545">
        <v>0</v>
      </c>
      <c r="IS26" s="545">
        <v>0</v>
      </c>
      <c r="IT26" s="545">
        <v>-0.01</v>
      </c>
      <c r="IU26" s="545">
        <v>-0.02</v>
      </c>
      <c r="IV26" s="545">
        <v>-0.02</v>
      </c>
      <c r="IW26" s="545">
        <v>-0.01</v>
      </c>
      <c r="IX26" s="545">
        <v>-0.03</v>
      </c>
      <c r="IY26" s="545">
        <v>-0.03</v>
      </c>
      <c r="IZ26" s="545">
        <v>-0.05</v>
      </c>
      <c r="JA26" s="545">
        <v>-7.0000000000000007E-2</v>
      </c>
      <c r="JB26" s="545">
        <v>-0.09</v>
      </c>
      <c r="JC26" s="545">
        <v>-0.08</v>
      </c>
      <c r="JD26" s="545">
        <v>-0.09</v>
      </c>
      <c r="JE26" s="545">
        <v>-0.06</v>
      </c>
      <c r="JF26" s="545">
        <v>-0.05</v>
      </c>
      <c r="JG26" s="548">
        <v>-0.04</v>
      </c>
      <c r="JH26" s="549"/>
      <c r="JI26" s="550">
        <v>1.28</v>
      </c>
      <c r="JJ26" s="545">
        <v>1.28</v>
      </c>
      <c r="JK26" s="545">
        <v>1.28</v>
      </c>
      <c r="JL26" s="545">
        <v>1.28</v>
      </c>
      <c r="JM26" s="545">
        <v>1.28</v>
      </c>
      <c r="JN26" s="545">
        <v>1.28</v>
      </c>
      <c r="JO26" s="545">
        <v>1.28</v>
      </c>
      <c r="JP26" s="545">
        <v>1.28</v>
      </c>
      <c r="JQ26" s="545">
        <v>1.28</v>
      </c>
      <c r="JR26" s="545">
        <v>1.28</v>
      </c>
      <c r="JS26" s="545">
        <v>1.28</v>
      </c>
      <c r="JT26" s="545">
        <v>1.28</v>
      </c>
      <c r="JU26" s="545">
        <v>1.28</v>
      </c>
      <c r="JV26" s="545">
        <v>1.28</v>
      </c>
      <c r="JW26" s="545">
        <v>1.28</v>
      </c>
      <c r="JX26" s="545">
        <v>1.28</v>
      </c>
      <c r="JY26" s="545">
        <v>1.28</v>
      </c>
      <c r="JZ26" s="549"/>
      <c r="KA26" s="542" t="s">
        <v>461</v>
      </c>
      <c r="KB26" s="528"/>
      <c r="KC26" s="528"/>
      <c r="KD26" s="529" t="s">
        <v>461</v>
      </c>
      <c r="KE26" s="551" t="s">
        <v>435</v>
      </c>
      <c r="KF26" s="551" t="s">
        <v>689</v>
      </c>
      <c r="KG26" s="551" t="s">
        <v>643</v>
      </c>
      <c r="KH26" s="552"/>
      <c r="KI26" s="553"/>
      <c r="KJ26" s="554"/>
      <c r="KK26" s="555"/>
      <c r="KL26" s="556"/>
      <c r="KM26" s="552"/>
      <c r="KN26" s="554"/>
      <c r="KO26" s="555"/>
      <c r="KP26" s="556"/>
      <c r="KQ26" s="571"/>
      <c r="KR26" s="572"/>
      <c r="KS26" s="573"/>
      <c r="KT26" s="574"/>
      <c r="KU26" s="557"/>
    </row>
    <row r="27" spans="1:307">
      <c r="A27" s="518">
        <v>6</v>
      </c>
      <c r="B27" s="31" t="s">
        <v>699</v>
      </c>
      <c r="C27" s="569" t="s">
        <v>436</v>
      </c>
      <c r="D27" s="560" t="s">
        <v>262</v>
      </c>
      <c r="E27" s="520" t="s">
        <v>692</v>
      </c>
      <c r="F27" s="520" t="s">
        <v>692</v>
      </c>
      <c r="G27" s="520" t="s">
        <v>692</v>
      </c>
      <c r="H27" s="520" t="s">
        <v>692</v>
      </c>
      <c r="I27" s="520"/>
      <c r="J27" s="520" t="s">
        <v>692</v>
      </c>
      <c r="K27" s="521">
        <v>0</v>
      </c>
      <c r="L27" s="522">
        <v>50</v>
      </c>
      <c r="M27" s="523">
        <v>12.4</v>
      </c>
      <c r="N27" s="523">
        <v>12.86</v>
      </c>
      <c r="O27" s="523">
        <v>8.83</v>
      </c>
      <c r="P27" s="523">
        <v>15.54</v>
      </c>
      <c r="Q27" s="523">
        <v>19.489999999999998</v>
      </c>
      <c r="R27" s="524">
        <v>12.898118391176212</v>
      </c>
      <c r="S27" s="523">
        <v>23.02</v>
      </c>
      <c r="T27" s="523">
        <v>88.63</v>
      </c>
      <c r="U27" s="523">
        <v>35.340000000000003</v>
      </c>
      <c r="V27" s="523">
        <v>5.51</v>
      </c>
      <c r="W27" s="523">
        <v>30.4</v>
      </c>
      <c r="X27" s="523">
        <v>31.7</v>
      </c>
      <c r="Y27" s="523">
        <v>1313.8779999999999</v>
      </c>
      <c r="Z27" s="523">
        <v>1314.431</v>
      </c>
      <c r="AA27" s="525">
        <v>1314.2729999999999</v>
      </c>
      <c r="AB27" s="526">
        <v>7.9000000000015849</v>
      </c>
      <c r="AC27" s="527">
        <v>51.71</v>
      </c>
      <c r="AD27" s="527">
        <v>53.42</v>
      </c>
      <c r="AE27" s="527">
        <v>0.23699999999999999</v>
      </c>
      <c r="AF27" s="527">
        <v>0.2155</v>
      </c>
      <c r="AG27" s="527">
        <v>0.19750000000000001</v>
      </c>
      <c r="AH27" s="527">
        <v>0.17780000000000001</v>
      </c>
      <c r="AI27" s="527">
        <v>4</v>
      </c>
      <c r="AJ27" s="527">
        <v>3.6</v>
      </c>
      <c r="AK27" s="527">
        <v>3.4</v>
      </c>
      <c r="AL27" s="527">
        <v>3.2</v>
      </c>
      <c r="AM27" s="527">
        <v>0.75700000000000001</v>
      </c>
      <c r="AN27" s="527">
        <v>1.165</v>
      </c>
      <c r="AO27" s="527">
        <v>1.278</v>
      </c>
      <c r="AP27" s="527">
        <v>1.347</v>
      </c>
      <c r="AQ27" s="527">
        <v>1.41</v>
      </c>
      <c r="AR27" s="527">
        <v>0.124</v>
      </c>
      <c r="AS27" s="528"/>
      <c r="AT27" s="528"/>
      <c r="AU27" s="528"/>
      <c r="AV27" s="528"/>
      <c r="AW27" s="528"/>
      <c r="AX27" s="529"/>
      <c r="AY27" s="530" t="s">
        <v>431</v>
      </c>
      <c r="AZ27" s="531">
        <v>45297</v>
      </c>
      <c r="BA27" s="532">
        <v>12.2</v>
      </c>
      <c r="BB27" s="526">
        <v>-1.6129032258064602</v>
      </c>
      <c r="BC27" s="533">
        <v>12.63</v>
      </c>
      <c r="BD27" s="534">
        <v>-1.7884914463452461</v>
      </c>
      <c r="BE27" s="533">
        <v>8.8699999999999992</v>
      </c>
      <c r="BF27" s="533">
        <v>15.57</v>
      </c>
      <c r="BG27" s="533">
        <v>19.559999999999999</v>
      </c>
      <c r="BH27" s="535">
        <v>12.913688504515825</v>
      </c>
      <c r="BI27" s="533">
        <v>23.11</v>
      </c>
      <c r="BJ27" s="533">
        <v>88.4</v>
      </c>
      <c r="BK27" s="533">
        <v>35.880000000000003</v>
      </c>
      <c r="BL27" s="533">
        <v>6.27</v>
      </c>
      <c r="BM27" s="533">
        <v>31.1</v>
      </c>
      <c r="BN27" s="533">
        <v>31.6</v>
      </c>
      <c r="BO27" s="536">
        <v>0.98417721518987344</v>
      </c>
      <c r="BP27" s="533">
        <v>1313.8510000000001</v>
      </c>
      <c r="BQ27" s="533">
        <v>1314.3969999999999</v>
      </c>
      <c r="BR27" s="535">
        <v>1314.241</v>
      </c>
      <c r="BS27" s="536">
        <v>7.7999999999974534</v>
      </c>
      <c r="BT27" s="533">
        <v>50.35</v>
      </c>
      <c r="BU27" s="533">
        <v>52.93</v>
      </c>
      <c r="BV27" s="528"/>
      <c r="BW27" s="533">
        <v>0.2316</v>
      </c>
      <c r="BX27" s="533">
        <v>0.21010000000000001</v>
      </c>
      <c r="BY27" s="533">
        <v>0.19570000000000001</v>
      </c>
      <c r="BZ27" s="533">
        <v>0.17780000000000001</v>
      </c>
      <c r="CA27" s="533">
        <v>4</v>
      </c>
      <c r="CB27" s="533">
        <v>3.6</v>
      </c>
      <c r="CC27" s="533">
        <v>3.3</v>
      </c>
      <c r="CD27" s="533">
        <v>3.2</v>
      </c>
      <c r="CE27" s="533">
        <v>0.754</v>
      </c>
      <c r="CF27" s="533">
        <v>1.1639999999999999</v>
      </c>
      <c r="CG27" s="533">
        <v>1.276</v>
      </c>
      <c r="CH27" s="533">
        <v>1.3440000000000001</v>
      </c>
      <c r="CI27" s="533">
        <v>1.4079999999999999</v>
      </c>
      <c r="CJ27" s="533">
        <v>0.11700000000000001</v>
      </c>
      <c r="CK27" s="537"/>
      <c r="CL27" s="528"/>
      <c r="CM27" s="528"/>
      <c r="CN27" s="528"/>
      <c r="CO27" s="528"/>
      <c r="CP27" s="528"/>
      <c r="CQ27" s="538"/>
      <c r="CR27" s="539">
        <v>-26.999999999816282</v>
      </c>
      <c r="CS27" s="536">
        <v>-34.000000000105501</v>
      </c>
      <c r="CT27" s="540">
        <v>-2.9999999999998916E-3</v>
      </c>
      <c r="CU27" s="536">
        <v>0.35915854284248483</v>
      </c>
      <c r="CV27" s="528"/>
      <c r="CW27" s="528"/>
      <c r="CX27" s="536">
        <v>-1.6597422658005248</v>
      </c>
      <c r="CY27" s="528"/>
      <c r="CZ27" s="528"/>
      <c r="DA27" s="528"/>
      <c r="DB27" s="528"/>
      <c r="DC27" s="528"/>
      <c r="DD27" s="529"/>
      <c r="DE27" s="532">
        <v>-7.9409999999999998</v>
      </c>
      <c r="DF27" s="533">
        <v>-15.239000000000001</v>
      </c>
      <c r="DG27" s="533">
        <v>-23.08</v>
      </c>
      <c r="DH27" s="533">
        <v>-31.545000000000002</v>
      </c>
      <c r="DI27" s="533">
        <v>-40.368000000000002</v>
      </c>
      <c r="DJ27" s="533">
        <v>-48.534999999999997</v>
      </c>
      <c r="DK27" s="533">
        <v>-55.255000000000003</v>
      </c>
      <c r="DL27" s="533">
        <v>-60.735999999999997</v>
      </c>
      <c r="DM27" s="533">
        <v>-65.972999999999999</v>
      </c>
      <c r="DN27" s="533">
        <v>-71.149000000000001</v>
      </c>
      <c r="DO27" s="533">
        <v>-76.281000000000006</v>
      </c>
      <c r="DP27" s="533">
        <v>-86.73</v>
      </c>
      <c r="DQ27" s="533">
        <v>-96.924999999999997</v>
      </c>
      <c r="DR27" s="533">
        <v>-107.048</v>
      </c>
      <c r="DS27" s="533">
        <v>-36.548999999999999</v>
      </c>
      <c r="DT27" s="533">
        <v>-73.296999999999997</v>
      </c>
      <c r="DU27" s="533">
        <v>0</v>
      </c>
      <c r="DV27" s="533">
        <v>-0.53766700000000001</v>
      </c>
      <c r="DW27" s="533">
        <v>-1.3836181999999999</v>
      </c>
      <c r="DX27" s="533">
        <v>-2.6926049000000001</v>
      </c>
      <c r="DY27" s="533">
        <v>-4.8119019999999999</v>
      </c>
      <c r="DZ27" s="533">
        <v>-7.9484940000000002</v>
      </c>
      <c r="EA27" s="533">
        <v>-10.895498</v>
      </c>
      <c r="EB27" s="533">
        <v>-12.441134999999999</v>
      </c>
      <c r="EC27" s="533">
        <v>-13.427194999999999</v>
      </c>
      <c r="ED27" s="533">
        <v>-14.281055</v>
      </c>
      <c r="EE27" s="533">
        <v>-15.128945</v>
      </c>
      <c r="EF27" s="533">
        <v>-16.814035000000001</v>
      </c>
      <c r="EG27" s="533">
        <v>-18.336205</v>
      </c>
      <c r="EH27" s="533">
        <v>-19.566054999999999</v>
      </c>
      <c r="EI27" s="533">
        <v>-14.382</v>
      </c>
      <c r="EJ27" s="533">
        <v>-15.215999999999999</v>
      </c>
      <c r="EK27" s="533">
        <v>-14.638999999999999</v>
      </c>
      <c r="EL27" s="533">
        <v>-15.481</v>
      </c>
      <c r="EM27" s="533">
        <v>67</v>
      </c>
      <c r="EN27" s="533">
        <v>67</v>
      </c>
      <c r="EO27" s="533">
        <v>57.378999999999998</v>
      </c>
      <c r="EP27" s="533">
        <v>0.26250076290000401</v>
      </c>
      <c r="EQ27" s="533">
        <v>-0.14253997800000201</v>
      </c>
      <c r="ER27" s="533">
        <v>-0.58693695069999996</v>
      </c>
      <c r="ES27" s="533">
        <v>-0.71937413161720898</v>
      </c>
      <c r="ET27" s="533">
        <v>-0.53157408032803899</v>
      </c>
      <c r="EU27" s="533">
        <v>-0.15365316932974901</v>
      </c>
      <c r="EV27" s="533">
        <v>0.51256891373369295</v>
      </c>
      <c r="EW27" s="533">
        <v>1.84197870307371</v>
      </c>
      <c r="EX27" s="533">
        <v>0.13900000000000001</v>
      </c>
      <c r="EY27" s="533">
        <v>-0.36199999999999999</v>
      </c>
      <c r="EZ27" s="533">
        <v>-0.45500000000000002</v>
      </c>
      <c r="FA27" s="533">
        <v>7.8E-2</v>
      </c>
      <c r="FB27" s="533">
        <v>-0.73</v>
      </c>
      <c r="FC27" s="533">
        <v>-0.61499999999999999</v>
      </c>
      <c r="FD27" s="533">
        <v>-1.05</v>
      </c>
      <c r="FE27" s="533">
        <v>-2.794</v>
      </c>
      <c r="FF27" s="533">
        <v>-2.8780000000000001</v>
      </c>
      <c r="FG27" s="535"/>
      <c r="FH27" s="535">
        <v>-0.19919872284999951</v>
      </c>
      <c r="FI27" s="535">
        <v>0.46169948575000352</v>
      </c>
      <c r="FJ27" s="535">
        <v>1.6562461850002486E-2</v>
      </c>
      <c r="FK27" s="535">
        <v>1.4081780238829522</v>
      </c>
      <c r="FL27" s="533">
        <v>2.134125</v>
      </c>
      <c r="FM27" s="535"/>
      <c r="FN27" s="535"/>
      <c r="FO27" s="535"/>
      <c r="FP27" s="535"/>
      <c r="FQ27" s="535"/>
      <c r="FR27" s="535"/>
      <c r="FS27" s="535"/>
      <c r="FT27" s="535"/>
      <c r="FU27" s="541" t="s">
        <v>532</v>
      </c>
      <c r="FV27" s="532">
        <v>0.7</v>
      </c>
      <c r="FW27" s="533">
        <v>1.21</v>
      </c>
      <c r="FX27" s="533">
        <v>1.51</v>
      </c>
      <c r="FY27" s="533">
        <v>1.79</v>
      </c>
      <c r="FZ27" s="533">
        <v>-43.18</v>
      </c>
      <c r="GA27" s="533">
        <v>28.1</v>
      </c>
      <c r="GB27" s="533">
        <v>31.1</v>
      </c>
      <c r="GC27" s="528"/>
      <c r="GD27" s="528"/>
      <c r="GE27" s="558"/>
      <c r="GF27" s="528"/>
      <c r="GG27" s="528"/>
      <c r="GH27" s="528"/>
      <c r="GI27" s="542">
        <v>27.051207320423092</v>
      </c>
      <c r="GJ27" s="528"/>
      <c r="GK27" s="528"/>
      <c r="GL27" s="528">
        <v>17.914706834717283</v>
      </c>
      <c r="GM27" s="528"/>
      <c r="GN27" s="528"/>
      <c r="GO27" s="528"/>
      <c r="GP27" s="528"/>
      <c r="GQ27" s="528"/>
      <c r="GR27" s="543" t="s">
        <v>539</v>
      </c>
      <c r="GS27" s="544">
        <v>0</v>
      </c>
      <c r="GT27" s="545">
        <v>-0.1</v>
      </c>
      <c r="GU27" s="545">
        <v>-1.27</v>
      </c>
      <c r="GV27" s="545">
        <v>-4.9000000000000004</v>
      </c>
      <c r="GW27" s="545">
        <v>-7.31</v>
      </c>
      <c r="GX27" s="545">
        <v>-9.0500000000000007</v>
      </c>
      <c r="GY27" s="545">
        <v>-9.4600000000000009</v>
      </c>
      <c r="GZ27" s="545">
        <v>-9.49</v>
      </c>
      <c r="HA27" s="545">
        <v>-9.35</v>
      </c>
      <c r="HB27" s="545">
        <v>-9.52</v>
      </c>
      <c r="HC27" s="545">
        <v>-9.6</v>
      </c>
      <c r="HD27" s="545">
        <v>-9.5399999999999991</v>
      </c>
      <c r="HE27" s="545">
        <v>-9.33</v>
      </c>
      <c r="HF27" s="545">
        <v>-9.5299999999999994</v>
      </c>
      <c r="HG27" s="545">
        <v>-9.49</v>
      </c>
      <c r="HH27" s="545">
        <v>-9.51</v>
      </c>
      <c r="HI27" s="545">
        <v>-9.49</v>
      </c>
      <c r="HJ27" s="545">
        <v>-9.51</v>
      </c>
      <c r="HK27" s="545">
        <v>-9.57</v>
      </c>
      <c r="HL27" s="545">
        <v>-9.4600000000000009</v>
      </c>
      <c r="HM27" s="545">
        <v>-9.51</v>
      </c>
      <c r="HN27" s="545">
        <v>-9.6</v>
      </c>
      <c r="HO27" s="545">
        <v>-9.48</v>
      </c>
      <c r="HP27" s="545">
        <v>-9.3000000000000007</v>
      </c>
      <c r="HQ27" s="545">
        <v>1.53</v>
      </c>
      <c r="HR27" s="545">
        <v>1.53</v>
      </c>
      <c r="HS27" s="545">
        <v>1.53</v>
      </c>
      <c r="HT27" s="545">
        <v>1.52</v>
      </c>
      <c r="HU27" s="545">
        <v>1.52</v>
      </c>
      <c r="HV27" s="545">
        <v>1.52</v>
      </c>
      <c r="HW27" s="545">
        <v>1.52</v>
      </c>
      <c r="HX27" s="545">
        <v>1.52</v>
      </c>
      <c r="HY27" s="545">
        <v>1.52</v>
      </c>
      <c r="HZ27" s="545">
        <v>1.52</v>
      </c>
      <c r="IA27" s="545">
        <v>1.52</v>
      </c>
      <c r="IB27" s="545">
        <v>1.52</v>
      </c>
      <c r="IC27" s="545">
        <v>1.52</v>
      </c>
      <c r="ID27" s="545">
        <v>1.52</v>
      </c>
      <c r="IE27" s="545">
        <v>1.52</v>
      </c>
      <c r="IF27" s="545">
        <v>1.52</v>
      </c>
      <c r="IG27" s="545">
        <v>1.52</v>
      </c>
      <c r="IH27" s="545">
        <v>1.52</v>
      </c>
      <c r="II27" s="545">
        <v>1.52</v>
      </c>
      <c r="IJ27" s="545">
        <v>1.52</v>
      </c>
      <c r="IK27" s="545">
        <v>1.52</v>
      </c>
      <c r="IL27" s="545">
        <v>1.52</v>
      </c>
      <c r="IM27" s="545">
        <v>1.52</v>
      </c>
      <c r="IN27" s="546">
        <v>1.52</v>
      </c>
      <c r="IO27" s="547" t="s">
        <v>589</v>
      </c>
      <c r="IP27" s="545">
        <v>0</v>
      </c>
      <c r="IQ27" s="545">
        <v>0.01</v>
      </c>
      <c r="IR27" s="545">
        <v>-0.01</v>
      </c>
      <c r="IS27" s="545">
        <v>0.02</v>
      </c>
      <c r="IT27" s="545">
        <v>0</v>
      </c>
      <c r="IU27" s="545">
        <v>0.01</v>
      </c>
      <c r="IV27" s="545">
        <v>-0.01</v>
      </c>
      <c r="IW27" s="545">
        <v>0</v>
      </c>
      <c r="IX27" s="545">
        <v>-0.01</v>
      </c>
      <c r="IY27" s="545">
        <v>-0.02</v>
      </c>
      <c r="IZ27" s="545">
        <v>-0.01</v>
      </c>
      <c r="JA27" s="545">
        <v>-0.02</v>
      </c>
      <c r="JB27" s="545">
        <v>0</v>
      </c>
      <c r="JC27" s="545">
        <v>0.01</v>
      </c>
      <c r="JD27" s="545">
        <v>0</v>
      </c>
      <c r="JE27" s="545">
        <v>0.03</v>
      </c>
      <c r="JF27" s="545">
        <v>0.02</v>
      </c>
      <c r="JG27" s="548">
        <v>0.02</v>
      </c>
      <c r="JH27" s="549"/>
      <c r="JI27" s="550">
        <v>1.28</v>
      </c>
      <c r="JJ27" s="545">
        <v>1.27</v>
      </c>
      <c r="JK27" s="545">
        <v>1.27</v>
      </c>
      <c r="JL27" s="545">
        <v>1.28</v>
      </c>
      <c r="JM27" s="545">
        <v>1.28</v>
      </c>
      <c r="JN27" s="545">
        <v>1.27</v>
      </c>
      <c r="JO27" s="545">
        <v>1.28</v>
      </c>
      <c r="JP27" s="545">
        <v>1.27</v>
      </c>
      <c r="JQ27" s="545">
        <v>1.27</v>
      </c>
      <c r="JR27" s="545">
        <v>1.27</v>
      </c>
      <c r="JS27" s="545">
        <v>1.27</v>
      </c>
      <c r="JT27" s="545">
        <v>1.27</v>
      </c>
      <c r="JU27" s="545">
        <v>1.27</v>
      </c>
      <c r="JV27" s="545">
        <v>1.27</v>
      </c>
      <c r="JW27" s="545">
        <v>1.27</v>
      </c>
      <c r="JX27" s="545">
        <v>1.27</v>
      </c>
      <c r="JY27" s="545">
        <v>1.27</v>
      </c>
      <c r="JZ27" s="549"/>
      <c r="KA27" s="542" t="s">
        <v>461</v>
      </c>
      <c r="KB27" s="528"/>
      <c r="KC27" s="528"/>
      <c r="KD27" s="529" t="s">
        <v>461</v>
      </c>
      <c r="KE27" s="551" t="s">
        <v>436</v>
      </c>
      <c r="KF27" s="551" t="s">
        <v>689</v>
      </c>
      <c r="KG27" s="551" t="s">
        <v>644</v>
      </c>
      <c r="KH27" s="552"/>
      <c r="KI27" s="553"/>
      <c r="KJ27" s="554"/>
      <c r="KK27" s="555"/>
      <c r="KL27" s="556"/>
      <c r="KM27" s="552"/>
      <c r="KN27" s="554"/>
      <c r="KO27" s="555"/>
      <c r="KP27" s="556"/>
      <c r="KQ27" s="571"/>
      <c r="KR27" s="572"/>
      <c r="KS27" s="573"/>
      <c r="KT27" s="574"/>
      <c r="KU27" s="557"/>
    </row>
    <row r="28" spans="1:307">
      <c r="A28" s="518">
        <v>7</v>
      </c>
      <c r="B28" s="31"/>
      <c r="C28" s="519" t="s">
        <v>437</v>
      </c>
      <c r="D28" s="560" t="s">
        <v>262</v>
      </c>
      <c r="E28" s="520" t="s">
        <v>692</v>
      </c>
      <c r="F28" s="520" t="s">
        <v>692</v>
      </c>
      <c r="G28" s="520" t="s">
        <v>692</v>
      </c>
      <c r="H28" s="520" t="s">
        <v>692</v>
      </c>
      <c r="I28" s="520"/>
      <c r="J28" s="520" t="s">
        <v>692</v>
      </c>
      <c r="K28" s="521">
        <v>0</v>
      </c>
      <c r="L28" s="522">
        <v>50</v>
      </c>
      <c r="M28" s="523">
        <v>12.4</v>
      </c>
      <c r="N28" s="523">
        <v>12.76</v>
      </c>
      <c r="O28" s="523">
        <v>8.94</v>
      </c>
      <c r="P28" s="523">
        <v>15.8</v>
      </c>
      <c r="Q28" s="523">
        <v>19.899999999999999</v>
      </c>
      <c r="R28" s="524">
        <v>12.988530764097066</v>
      </c>
      <c r="S28" s="523">
        <v>23.5</v>
      </c>
      <c r="T28" s="523">
        <v>87.07</v>
      </c>
      <c r="U28" s="523">
        <v>35.56</v>
      </c>
      <c r="V28" s="523">
        <v>6.59</v>
      </c>
      <c r="W28" s="523">
        <v>30.1</v>
      </c>
      <c r="X28" s="523">
        <v>30.3</v>
      </c>
      <c r="Y28" s="523">
        <v>1313.9069999999999</v>
      </c>
      <c r="Z28" s="523">
        <v>1314.4490000000001</v>
      </c>
      <c r="AA28" s="525">
        <v>1314.2941428571428</v>
      </c>
      <c r="AB28" s="526">
        <v>7.7428571428591955</v>
      </c>
      <c r="AC28" s="527">
        <v>48.4</v>
      </c>
      <c r="AD28" s="527">
        <v>53.65</v>
      </c>
      <c r="AE28" s="527">
        <v>0.23699999999999999</v>
      </c>
      <c r="AF28" s="527">
        <v>0.21729999999999999</v>
      </c>
      <c r="AG28" s="527">
        <v>0.2029</v>
      </c>
      <c r="AH28" s="527">
        <v>0.18490000000000001</v>
      </c>
      <c r="AI28" s="527">
        <v>4.0999999999999996</v>
      </c>
      <c r="AJ28" s="527">
        <v>3.6</v>
      </c>
      <c r="AK28" s="527">
        <v>3.4</v>
      </c>
      <c r="AL28" s="527">
        <v>3.2</v>
      </c>
      <c r="AM28" s="527">
        <v>0.754</v>
      </c>
      <c r="AN28" s="527">
        <v>1.1659999999999999</v>
      </c>
      <c r="AO28" s="527">
        <v>1.2789999999999999</v>
      </c>
      <c r="AP28" s="527">
        <v>1.349</v>
      </c>
      <c r="AQ28" s="527">
        <v>1.413</v>
      </c>
      <c r="AR28" s="527">
        <v>0.121</v>
      </c>
      <c r="AS28" s="528"/>
      <c r="AT28" s="528"/>
      <c r="AU28" s="528"/>
      <c r="AV28" s="528"/>
      <c r="AW28" s="528"/>
      <c r="AX28" s="529"/>
      <c r="AY28" s="530" t="s">
        <v>431</v>
      </c>
      <c r="AZ28" s="531">
        <v>45297</v>
      </c>
      <c r="BA28" s="532">
        <v>12.2</v>
      </c>
      <c r="BB28" s="526">
        <v>-1.6129032258064602</v>
      </c>
      <c r="BC28" s="533">
        <v>12.62</v>
      </c>
      <c r="BD28" s="534">
        <v>-1.0971786833855843</v>
      </c>
      <c r="BE28" s="533">
        <v>8.9600000000000009</v>
      </c>
      <c r="BF28" s="533">
        <v>15.83</v>
      </c>
      <c r="BG28" s="533">
        <v>19.91</v>
      </c>
      <c r="BH28" s="535">
        <v>12.990712600274094</v>
      </c>
      <c r="BI28" s="533">
        <v>23.53</v>
      </c>
      <c r="BJ28" s="533">
        <v>86.89</v>
      </c>
      <c r="BK28" s="533">
        <v>34.85</v>
      </c>
      <c r="BL28" s="533">
        <v>6.56</v>
      </c>
      <c r="BM28" s="533">
        <v>30.3</v>
      </c>
      <c r="BN28" s="533">
        <v>30</v>
      </c>
      <c r="BO28" s="536">
        <v>1.01</v>
      </c>
      <c r="BP28" s="533">
        <v>1313.8989999999999</v>
      </c>
      <c r="BQ28" s="533">
        <v>1314.434</v>
      </c>
      <c r="BR28" s="535">
        <v>1314.2811428571429</v>
      </c>
      <c r="BS28" s="536">
        <v>7.6428571428583121</v>
      </c>
      <c r="BT28" s="533">
        <v>49.83</v>
      </c>
      <c r="BU28" s="533">
        <v>52.98</v>
      </c>
      <c r="BV28" s="528"/>
      <c r="BW28" s="533">
        <v>0.2316</v>
      </c>
      <c r="BX28" s="533">
        <v>0.2155</v>
      </c>
      <c r="BY28" s="533">
        <v>0.2011</v>
      </c>
      <c r="BZ28" s="533">
        <v>0.18129999999999999</v>
      </c>
      <c r="CA28" s="533">
        <v>4</v>
      </c>
      <c r="CB28" s="533">
        <v>3.6</v>
      </c>
      <c r="CC28" s="533">
        <v>3.4</v>
      </c>
      <c r="CD28" s="533">
        <v>3.2</v>
      </c>
      <c r="CE28" s="533">
        <v>0.753</v>
      </c>
      <c r="CF28" s="533">
        <v>1.165</v>
      </c>
      <c r="CG28" s="533">
        <v>1.278</v>
      </c>
      <c r="CH28" s="533">
        <v>1.347</v>
      </c>
      <c r="CI28" s="533">
        <v>1.411</v>
      </c>
      <c r="CJ28" s="533">
        <v>0.124</v>
      </c>
      <c r="CK28" s="537"/>
      <c r="CL28" s="528"/>
      <c r="CM28" s="528"/>
      <c r="CN28" s="528"/>
      <c r="CO28" s="528"/>
      <c r="CP28" s="528"/>
      <c r="CQ28" s="538"/>
      <c r="CR28" s="539">
        <v>-8.0000000000381988</v>
      </c>
      <c r="CS28" s="536">
        <v>-15.000000000100044</v>
      </c>
      <c r="CT28" s="540">
        <v>-2.0000000000000018E-3</v>
      </c>
      <c r="CU28" s="536">
        <v>5.0251256281414892E-2</v>
      </c>
      <c r="CV28" s="528"/>
      <c r="CW28" s="528"/>
      <c r="CX28" s="536">
        <v>-1.6597422658005248</v>
      </c>
      <c r="CY28" s="528"/>
      <c r="CZ28" s="528"/>
      <c r="DA28" s="528"/>
      <c r="DB28" s="528"/>
      <c r="DC28" s="528"/>
      <c r="DD28" s="529"/>
      <c r="DE28" s="532">
        <v>-7.9160000000000004</v>
      </c>
      <c r="DF28" s="533">
        <v>-15.156000000000001</v>
      </c>
      <c r="DG28" s="533">
        <v>-22.948</v>
      </c>
      <c r="DH28" s="533">
        <v>-31.376999999999999</v>
      </c>
      <c r="DI28" s="533">
        <v>-40.241999999999997</v>
      </c>
      <c r="DJ28" s="533">
        <v>-48.540999999999997</v>
      </c>
      <c r="DK28" s="533">
        <v>-55.405000000000001</v>
      </c>
      <c r="DL28" s="533">
        <v>-60.947000000000003</v>
      </c>
      <c r="DM28" s="533">
        <v>-66.197999999999993</v>
      </c>
      <c r="DN28" s="533">
        <v>-71.376000000000005</v>
      </c>
      <c r="DO28" s="533">
        <v>-76.52</v>
      </c>
      <c r="DP28" s="533">
        <v>-86.977999999999994</v>
      </c>
      <c r="DQ28" s="533">
        <v>-97.168000000000006</v>
      </c>
      <c r="DR28" s="533">
        <v>-107.32599999999999</v>
      </c>
      <c r="DS28" s="533">
        <v>-36.625999999999998</v>
      </c>
      <c r="DT28" s="533">
        <v>-73.459000000000003</v>
      </c>
      <c r="DU28" s="533">
        <v>0</v>
      </c>
      <c r="DV28" s="533">
        <v>-0.53946000000000005</v>
      </c>
      <c r="DW28" s="533">
        <v>-1.394001</v>
      </c>
      <c r="DX28" s="533">
        <v>-2.6961080000000002</v>
      </c>
      <c r="DY28" s="533">
        <v>-4.7527270000000001</v>
      </c>
      <c r="DZ28" s="533">
        <v>-7.836678</v>
      </c>
      <c r="EA28" s="533">
        <v>-10.981897999999999</v>
      </c>
      <c r="EB28" s="533">
        <v>-12.672438</v>
      </c>
      <c r="EC28" s="533">
        <v>-13.708348000000001</v>
      </c>
      <c r="ED28" s="533">
        <v>-14.620918</v>
      </c>
      <c r="EE28" s="533">
        <v>-15.462438000000001</v>
      </c>
      <c r="EF28" s="533">
        <v>-17.065028000000002</v>
      </c>
      <c r="EG28" s="533">
        <v>-18.381498000000001</v>
      </c>
      <c r="EH28" s="533">
        <v>-19.249718000000001</v>
      </c>
      <c r="EI28" s="533">
        <v>-14.090999999999999</v>
      </c>
      <c r="EJ28" s="533">
        <v>-15.467000000000001</v>
      </c>
      <c r="EK28" s="533">
        <v>-14.557</v>
      </c>
      <c r="EL28" s="533">
        <v>-15.999000000000001</v>
      </c>
      <c r="EM28" s="533">
        <v>67</v>
      </c>
      <c r="EN28" s="533">
        <v>67</v>
      </c>
      <c r="EO28" s="533">
        <v>54.36</v>
      </c>
      <c r="EP28" s="533">
        <v>-0.20572662350000601</v>
      </c>
      <c r="EQ28" s="533">
        <v>-0.15848159789999999</v>
      </c>
      <c r="ER28" s="533">
        <v>-0.81726837160000099</v>
      </c>
      <c r="ES28" s="533">
        <v>-0.70465076522080405</v>
      </c>
      <c r="ET28" s="533">
        <v>-0.51870380041724495</v>
      </c>
      <c r="EU28" s="533">
        <v>-0.15365316932974901</v>
      </c>
      <c r="EV28" s="533">
        <v>0.47725869544056898</v>
      </c>
      <c r="EW28" s="533">
        <v>1.79071533005761</v>
      </c>
      <c r="EX28" s="533">
        <v>0.09</v>
      </c>
      <c r="EY28" s="533">
        <v>-0.49</v>
      </c>
      <c r="EZ28" s="533">
        <v>-0.48499999999999999</v>
      </c>
      <c r="FA28" s="533">
        <v>-0.01</v>
      </c>
      <c r="FB28" s="533">
        <v>-0.79100000000000004</v>
      </c>
      <c r="FC28" s="533">
        <v>-0.77900000000000003</v>
      </c>
      <c r="FD28" s="533">
        <v>-1.3520000000000001</v>
      </c>
      <c r="FE28" s="533">
        <v>-3.327</v>
      </c>
      <c r="FF28" s="533">
        <v>-3.431</v>
      </c>
      <c r="FG28" s="535"/>
      <c r="FH28" s="535">
        <v>-0.19919872284999951</v>
      </c>
      <c r="FI28" s="535">
        <v>6.5279006500064962E-3</v>
      </c>
      <c r="FJ28" s="535">
        <v>1.6562461850002486E-2</v>
      </c>
      <c r="FK28" s="535">
        <v>1.3832086637657299</v>
      </c>
      <c r="FL28" s="533">
        <v>-4.3665620000000001</v>
      </c>
      <c r="FM28" s="535"/>
      <c r="FN28" s="535"/>
      <c r="FO28" s="535"/>
      <c r="FP28" s="535"/>
      <c r="FQ28" s="535"/>
      <c r="FR28" s="535"/>
      <c r="FS28" s="535"/>
      <c r="FT28" s="535"/>
      <c r="FU28" s="541" t="s">
        <v>532</v>
      </c>
      <c r="FV28" s="532">
        <v>0.66</v>
      </c>
      <c r="FW28" s="533">
        <v>1.1499999999999999</v>
      </c>
      <c r="FX28" s="533">
        <v>1.45</v>
      </c>
      <c r="FY28" s="533">
        <v>1.73</v>
      </c>
      <c r="FZ28" s="533">
        <v>63.4</v>
      </c>
      <c r="GA28" s="533">
        <v>25.4</v>
      </c>
      <c r="GB28" s="533">
        <v>32</v>
      </c>
      <c r="GC28" s="528"/>
      <c r="GD28" s="528"/>
      <c r="GE28" s="558"/>
      <c r="GF28" s="528"/>
      <c r="GG28" s="528"/>
      <c r="GH28" s="528"/>
      <c r="GI28" s="542">
        <v>27.377395277896454</v>
      </c>
      <c r="GJ28" s="528"/>
      <c r="GK28" s="528"/>
      <c r="GL28" s="528">
        <v>18.880962260618276</v>
      </c>
      <c r="GM28" s="528"/>
      <c r="GN28" s="528"/>
      <c r="GO28" s="528"/>
      <c r="GP28" s="528"/>
      <c r="GQ28" s="528"/>
      <c r="GR28" s="543" t="s">
        <v>540</v>
      </c>
      <c r="GS28" s="544">
        <v>0</v>
      </c>
      <c r="GT28" s="545">
        <v>-0.21</v>
      </c>
      <c r="GU28" s="545">
        <v>-0.93</v>
      </c>
      <c r="GV28" s="545">
        <v>-4.93</v>
      </c>
      <c r="GW28" s="545">
        <v>-7.01</v>
      </c>
      <c r="GX28" s="545">
        <v>-8.9</v>
      </c>
      <c r="GY28" s="545">
        <v>-9.24</v>
      </c>
      <c r="GZ28" s="545">
        <v>-9.3800000000000008</v>
      </c>
      <c r="HA28" s="545">
        <v>-9.4499999999999993</v>
      </c>
      <c r="HB28" s="545">
        <v>-9.36</v>
      </c>
      <c r="HC28" s="545">
        <v>-9.32</v>
      </c>
      <c r="HD28" s="545">
        <v>-9.23</v>
      </c>
      <c r="HE28" s="545">
        <v>-9.2200000000000006</v>
      </c>
      <c r="HF28" s="545">
        <v>-9.1300000000000008</v>
      </c>
      <c r="HG28" s="545">
        <v>-9.3800000000000008</v>
      </c>
      <c r="HH28" s="545">
        <v>-9.36</v>
      </c>
      <c r="HI28" s="545">
        <v>-9.2799999999999994</v>
      </c>
      <c r="HJ28" s="545">
        <v>-9.33</v>
      </c>
      <c r="HK28" s="545">
        <v>-9.5</v>
      </c>
      <c r="HL28" s="545">
        <v>-9.32</v>
      </c>
      <c r="HM28" s="545">
        <v>-9.39</v>
      </c>
      <c r="HN28" s="545">
        <v>-9.14</v>
      </c>
      <c r="HO28" s="545">
        <v>-9.4</v>
      </c>
      <c r="HP28" s="545">
        <v>-9.2799999999999994</v>
      </c>
      <c r="HQ28" s="545">
        <v>1.5</v>
      </c>
      <c r="HR28" s="545">
        <v>1.5</v>
      </c>
      <c r="HS28" s="545">
        <v>1.5</v>
      </c>
      <c r="HT28" s="545">
        <v>1.5</v>
      </c>
      <c r="HU28" s="545">
        <v>1.5</v>
      </c>
      <c r="HV28" s="545">
        <v>1.5</v>
      </c>
      <c r="HW28" s="545">
        <v>1.5</v>
      </c>
      <c r="HX28" s="545">
        <v>1.5</v>
      </c>
      <c r="HY28" s="545">
        <v>1.5</v>
      </c>
      <c r="HZ28" s="545">
        <v>1.5</v>
      </c>
      <c r="IA28" s="545">
        <v>1.5</v>
      </c>
      <c r="IB28" s="545">
        <v>1.5</v>
      </c>
      <c r="IC28" s="545">
        <v>1.5</v>
      </c>
      <c r="ID28" s="545">
        <v>1.5</v>
      </c>
      <c r="IE28" s="545">
        <v>1.5</v>
      </c>
      <c r="IF28" s="545">
        <v>1.5</v>
      </c>
      <c r="IG28" s="545">
        <v>1.5</v>
      </c>
      <c r="IH28" s="545">
        <v>1.5</v>
      </c>
      <c r="II28" s="545">
        <v>1.5</v>
      </c>
      <c r="IJ28" s="545">
        <v>1.5</v>
      </c>
      <c r="IK28" s="545">
        <v>1.5</v>
      </c>
      <c r="IL28" s="545">
        <v>1.5</v>
      </c>
      <c r="IM28" s="545">
        <v>1.5</v>
      </c>
      <c r="IN28" s="546">
        <v>1.5</v>
      </c>
      <c r="IO28" s="547" t="s">
        <v>590</v>
      </c>
      <c r="IP28" s="545">
        <v>0</v>
      </c>
      <c r="IQ28" s="545">
        <v>-0.01</v>
      </c>
      <c r="IR28" s="545">
        <v>-0.01</v>
      </c>
      <c r="IS28" s="545">
        <v>0</v>
      </c>
      <c r="IT28" s="545">
        <v>-0.02</v>
      </c>
      <c r="IU28" s="545">
        <v>-0.01</v>
      </c>
      <c r="IV28" s="545">
        <v>0</v>
      </c>
      <c r="IW28" s="545">
        <v>-0.03</v>
      </c>
      <c r="IX28" s="545">
        <v>-0.02</v>
      </c>
      <c r="IY28" s="545">
        <v>-0.02</v>
      </c>
      <c r="IZ28" s="545">
        <v>-0.01</v>
      </c>
      <c r="JA28" s="545">
        <v>-0.05</v>
      </c>
      <c r="JB28" s="545">
        <v>-0.03</v>
      </c>
      <c r="JC28" s="545">
        <v>-0.03</v>
      </c>
      <c r="JD28" s="545">
        <v>-0.01</v>
      </c>
      <c r="JE28" s="545">
        <v>0</v>
      </c>
      <c r="JF28" s="545">
        <v>0</v>
      </c>
      <c r="JG28" s="548">
        <v>0.02</v>
      </c>
      <c r="JH28" s="549"/>
      <c r="JI28" s="550">
        <v>1.27</v>
      </c>
      <c r="JJ28" s="545">
        <v>1.27</v>
      </c>
      <c r="JK28" s="545">
        <v>1.27</v>
      </c>
      <c r="JL28" s="545">
        <v>1.27</v>
      </c>
      <c r="JM28" s="545">
        <v>1.27</v>
      </c>
      <c r="JN28" s="545">
        <v>1.27</v>
      </c>
      <c r="JO28" s="545">
        <v>1.27</v>
      </c>
      <c r="JP28" s="545">
        <v>1.27</v>
      </c>
      <c r="JQ28" s="545">
        <v>1.27</v>
      </c>
      <c r="JR28" s="545">
        <v>1.27</v>
      </c>
      <c r="JS28" s="545">
        <v>1.27</v>
      </c>
      <c r="JT28" s="545">
        <v>1.27</v>
      </c>
      <c r="JU28" s="545">
        <v>1.27</v>
      </c>
      <c r="JV28" s="545">
        <v>1.27</v>
      </c>
      <c r="JW28" s="545">
        <v>1.27</v>
      </c>
      <c r="JX28" s="545">
        <v>1.27</v>
      </c>
      <c r="JY28" s="545">
        <v>1.27</v>
      </c>
      <c r="JZ28" s="549"/>
      <c r="KA28" s="542" t="s">
        <v>461</v>
      </c>
      <c r="KB28" s="528"/>
      <c r="KC28" s="528"/>
      <c r="KD28" s="529" t="s">
        <v>461</v>
      </c>
      <c r="KE28" s="551" t="s">
        <v>437</v>
      </c>
      <c r="KF28" s="551" t="s">
        <v>689</v>
      </c>
      <c r="KG28" s="551" t="s">
        <v>645</v>
      </c>
      <c r="KH28" s="552"/>
      <c r="KI28" s="553"/>
      <c r="KJ28" s="554"/>
      <c r="KK28" s="555"/>
      <c r="KL28" s="556"/>
      <c r="KM28" s="552"/>
      <c r="KN28" s="554"/>
      <c r="KO28" s="555"/>
      <c r="KP28" s="556"/>
      <c r="KQ28" s="571"/>
      <c r="KR28" s="572"/>
      <c r="KS28" s="573"/>
      <c r="KT28" s="574"/>
      <c r="KU28" s="557"/>
    </row>
    <row r="29" spans="1:307">
      <c r="A29" s="518">
        <v>8</v>
      </c>
      <c r="B29" s="31"/>
      <c r="C29" s="519" t="s">
        <v>438</v>
      </c>
      <c r="D29" s="560" t="s">
        <v>262</v>
      </c>
      <c r="E29" s="520" t="s">
        <v>692</v>
      </c>
      <c r="F29" s="520" t="s">
        <v>692</v>
      </c>
      <c r="G29" s="520" t="s">
        <v>692</v>
      </c>
      <c r="H29" s="520" t="s">
        <v>692</v>
      </c>
      <c r="I29" s="520"/>
      <c r="J29" s="520" t="s">
        <v>692</v>
      </c>
      <c r="K29" s="521">
        <v>0</v>
      </c>
      <c r="L29" s="522">
        <v>50</v>
      </c>
      <c r="M29" s="523">
        <v>12.2</v>
      </c>
      <c r="N29" s="523">
        <v>12.71</v>
      </c>
      <c r="O29" s="523">
        <v>8.9600000000000009</v>
      </c>
      <c r="P29" s="523">
        <v>15.83</v>
      </c>
      <c r="Q29" s="523">
        <v>19.91</v>
      </c>
      <c r="R29" s="524">
        <v>12.990712600274094</v>
      </c>
      <c r="S29" s="523">
        <v>23.5</v>
      </c>
      <c r="T29" s="523">
        <v>86.96</v>
      </c>
      <c r="U29" s="523">
        <v>36.03</v>
      </c>
      <c r="V29" s="523">
        <v>7.85</v>
      </c>
      <c r="W29" s="523">
        <v>30.1</v>
      </c>
      <c r="X29" s="523">
        <v>32.9</v>
      </c>
      <c r="Y29" s="523">
        <v>1313.9680000000001</v>
      </c>
      <c r="Z29" s="523">
        <v>1314.52</v>
      </c>
      <c r="AA29" s="525">
        <v>1314.3622857142857</v>
      </c>
      <c r="AB29" s="526">
        <v>7.8857142857129601</v>
      </c>
      <c r="AC29" s="527">
        <v>50.9</v>
      </c>
      <c r="AD29" s="527">
        <v>53.85</v>
      </c>
      <c r="AE29" s="527">
        <v>0.24060000000000001</v>
      </c>
      <c r="AF29" s="527">
        <v>0.21729999999999999</v>
      </c>
      <c r="AG29" s="527">
        <v>0.2029</v>
      </c>
      <c r="AH29" s="527">
        <v>0.1867</v>
      </c>
      <c r="AI29" s="527">
        <v>4</v>
      </c>
      <c r="AJ29" s="527">
        <v>3.6</v>
      </c>
      <c r="AK29" s="527">
        <v>3.4</v>
      </c>
      <c r="AL29" s="527">
        <v>3.2</v>
      </c>
      <c r="AM29" s="527">
        <v>0.754</v>
      </c>
      <c r="AN29" s="527">
        <v>1.167</v>
      </c>
      <c r="AO29" s="527">
        <v>1.28</v>
      </c>
      <c r="AP29" s="527">
        <v>1.349</v>
      </c>
      <c r="AQ29" s="527">
        <v>1.4139999999999999</v>
      </c>
      <c r="AR29" s="527">
        <v>0.11899999999999999</v>
      </c>
      <c r="AS29" s="528"/>
      <c r="AT29" s="528"/>
      <c r="AU29" s="528"/>
      <c r="AV29" s="528"/>
      <c r="AW29" s="528"/>
      <c r="AX29" s="529"/>
      <c r="AY29" s="530" t="s">
        <v>431</v>
      </c>
      <c r="AZ29" s="531">
        <v>45297</v>
      </c>
      <c r="BA29" s="532">
        <v>12</v>
      </c>
      <c r="BB29" s="526">
        <v>-1.6393442622950762</v>
      </c>
      <c r="BC29" s="533">
        <v>12.49</v>
      </c>
      <c r="BD29" s="534">
        <v>-1.7309205350118066</v>
      </c>
      <c r="BE29" s="533">
        <v>9.0399999999999991</v>
      </c>
      <c r="BF29" s="533">
        <v>15.97</v>
      </c>
      <c r="BG29" s="533">
        <v>20.09</v>
      </c>
      <c r="BH29" s="535">
        <v>13.029799367482491</v>
      </c>
      <c r="BI29" s="533">
        <v>23.77</v>
      </c>
      <c r="BJ29" s="533">
        <v>86.19</v>
      </c>
      <c r="BK29" s="533">
        <v>36.57</v>
      </c>
      <c r="BL29" s="533">
        <v>7.26</v>
      </c>
      <c r="BM29" s="533">
        <v>30.2</v>
      </c>
      <c r="BN29" s="533">
        <v>33.1</v>
      </c>
      <c r="BO29" s="536">
        <v>0.91238670694864044</v>
      </c>
      <c r="BP29" s="533">
        <v>1313.953</v>
      </c>
      <c r="BQ29" s="533">
        <v>1314.4949999999999</v>
      </c>
      <c r="BR29" s="535">
        <v>1314.3401428571428</v>
      </c>
      <c r="BS29" s="536">
        <v>7.7428571428559474</v>
      </c>
      <c r="BT29" s="533">
        <v>50.34</v>
      </c>
      <c r="BU29" s="533">
        <v>53.19</v>
      </c>
      <c r="BV29" s="528"/>
      <c r="BW29" s="533">
        <v>0.23519999999999999</v>
      </c>
      <c r="BX29" s="533">
        <v>0.2155</v>
      </c>
      <c r="BY29" s="533">
        <v>0.2011</v>
      </c>
      <c r="BZ29" s="533">
        <v>0.18310000000000001</v>
      </c>
      <c r="CA29" s="533">
        <v>4</v>
      </c>
      <c r="CB29" s="533">
        <v>3.6</v>
      </c>
      <c r="CC29" s="533">
        <v>3.4</v>
      </c>
      <c r="CD29" s="533">
        <v>3.2</v>
      </c>
      <c r="CE29" s="533">
        <v>0.749</v>
      </c>
      <c r="CF29" s="533">
        <v>1.165</v>
      </c>
      <c r="CG29" s="533">
        <v>1.278</v>
      </c>
      <c r="CH29" s="533">
        <v>1.3480000000000001</v>
      </c>
      <c r="CI29" s="533">
        <v>1.4119999999999999</v>
      </c>
      <c r="CJ29" s="533">
        <v>0.126</v>
      </c>
      <c r="CK29" s="537"/>
      <c r="CL29" s="528"/>
      <c r="CM29" s="528"/>
      <c r="CN29" s="528"/>
      <c r="CO29" s="528"/>
      <c r="CP29" s="528"/>
      <c r="CQ29" s="538"/>
      <c r="CR29" s="539">
        <v>-15.000000000100044</v>
      </c>
      <c r="CS29" s="536">
        <v>-25.000000000090949</v>
      </c>
      <c r="CT29" s="540">
        <v>-9.9999999999988987E-4</v>
      </c>
      <c r="CU29" s="536">
        <v>0.90406830738322308</v>
      </c>
      <c r="CV29" s="528"/>
      <c r="CW29" s="528"/>
      <c r="CX29" s="536">
        <v>-1.6597422658005248</v>
      </c>
      <c r="CY29" s="528"/>
      <c r="CZ29" s="528"/>
      <c r="DA29" s="528"/>
      <c r="DB29" s="528"/>
      <c r="DC29" s="528"/>
      <c r="DD29" s="529"/>
      <c r="DE29" s="532">
        <v>-7.9029999999999996</v>
      </c>
      <c r="DF29" s="533">
        <v>-15.173</v>
      </c>
      <c r="DG29" s="533">
        <v>-22.989000000000001</v>
      </c>
      <c r="DH29" s="533">
        <v>-31.434000000000001</v>
      </c>
      <c r="DI29" s="533">
        <v>-40.307000000000002</v>
      </c>
      <c r="DJ29" s="533">
        <v>-48.651000000000003</v>
      </c>
      <c r="DK29" s="533">
        <v>-55.57</v>
      </c>
      <c r="DL29" s="533">
        <v>-61.113</v>
      </c>
      <c r="DM29" s="533">
        <v>-66.400999999999996</v>
      </c>
      <c r="DN29" s="533">
        <v>-71.582999999999998</v>
      </c>
      <c r="DO29" s="533">
        <v>-76.733000000000004</v>
      </c>
      <c r="DP29" s="533">
        <v>-87.203999999999994</v>
      </c>
      <c r="DQ29" s="533">
        <v>-97.403000000000006</v>
      </c>
      <c r="DR29" s="533">
        <v>-107.56</v>
      </c>
      <c r="DS29" s="533">
        <v>-36.76</v>
      </c>
      <c r="DT29" s="533">
        <v>-73.712000000000003</v>
      </c>
      <c r="DU29" s="533">
        <v>0</v>
      </c>
      <c r="DV29" s="533">
        <v>-0.50761100000000003</v>
      </c>
      <c r="DW29" s="533">
        <v>-1.324506</v>
      </c>
      <c r="DX29" s="533">
        <v>-2.5828182000000002</v>
      </c>
      <c r="DY29" s="533">
        <v>-4.613397</v>
      </c>
      <c r="DZ29" s="533">
        <v>-7.6504770000000004</v>
      </c>
      <c r="EA29" s="533">
        <v>-10.732618</v>
      </c>
      <c r="EB29" s="533">
        <v>-12.361663999999999</v>
      </c>
      <c r="EC29" s="533">
        <v>-13.373872</v>
      </c>
      <c r="ED29" s="533">
        <v>-14.236891999999999</v>
      </c>
      <c r="EE29" s="533">
        <v>-15.086052</v>
      </c>
      <c r="EF29" s="533">
        <v>-16.753522</v>
      </c>
      <c r="EG29" s="533">
        <v>-18.288682000000001</v>
      </c>
      <c r="EH29" s="533">
        <v>-19.587152</v>
      </c>
      <c r="EI29" s="533">
        <v>-14.879</v>
      </c>
      <c r="EJ29" s="533">
        <v>-16.158000000000001</v>
      </c>
      <c r="EK29" s="533">
        <v>-15.403</v>
      </c>
      <c r="EL29" s="533">
        <v>-16.7</v>
      </c>
      <c r="EM29" s="533">
        <v>67</v>
      </c>
      <c r="EN29" s="533">
        <v>67</v>
      </c>
      <c r="EO29" s="533">
        <v>57.034999999999997</v>
      </c>
      <c r="EP29" s="533">
        <v>-0.21369552609999701</v>
      </c>
      <c r="EQ29" s="533">
        <v>-0.17218780519999699</v>
      </c>
      <c r="ER29" s="533">
        <v>-0.71250152590000204</v>
      </c>
      <c r="ES29" s="533">
        <v>-0.71937413161720898</v>
      </c>
      <c r="ET29" s="533">
        <v>-0.53157408032803899</v>
      </c>
      <c r="EU29" s="533">
        <v>-0.23327967936737101</v>
      </c>
      <c r="EV29" s="533">
        <v>0.41342894030995803</v>
      </c>
      <c r="EW29" s="533">
        <v>1.70167648889026</v>
      </c>
      <c r="EX29" s="533">
        <v>0.13100000000000001</v>
      </c>
      <c r="EY29" s="533">
        <v>-0.442</v>
      </c>
      <c r="EZ29" s="533">
        <v>-0.61499999999999999</v>
      </c>
      <c r="FA29" s="533">
        <v>-2.8000000000000001E-2</v>
      </c>
      <c r="FB29" s="533">
        <v>-0.71599999999999997</v>
      </c>
      <c r="FC29" s="533">
        <v>-1.026</v>
      </c>
      <c r="FD29" s="533">
        <v>-1.2190000000000001</v>
      </c>
      <c r="FE29" s="533">
        <v>-2.83</v>
      </c>
      <c r="FF29" s="533">
        <v>-2.649</v>
      </c>
      <c r="FG29" s="535"/>
      <c r="FH29" s="535">
        <v>-0.19919872284999951</v>
      </c>
      <c r="FI29" s="535">
        <v>1.4496803249997497E-2</v>
      </c>
      <c r="FJ29" s="535">
        <v>1.6562461850002486E-2</v>
      </c>
      <c r="FK29" s="535">
        <v>1.370596446546241</v>
      </c>
      <c r="FL29" s="533">
        <v>2.7512020000000001</v>
      </c>
      <c r="FM29" s="535"/>
      <c r="FN29" s="535"/>
      <c r="FO29" s="535"/>
      <c r="FP29" s="535"/>
      <c r="FQ29" s="535"/>
      <c r="FR29" s="535"/>
      <c r="FS29" s="535"/>
      <c r="FT29" s="535"/>
      <c r="FU29" s="541" t="s">
        <v>532</v>
      </c>
      <c r="FV29" s="532">
        <v>0.7</v>
      </c>
      <c r="FW29" s="533">
        <v>1.22</v>
      </c>
      <c r="FX29" s="533">
        <v>1.53</v>
      </c>
      <c r="FY29" s="533">
        <v>1.83</v>
      </c>
      <c r="FZ29" s="533">
        <v>-43.88</v>
      </c>
      <c r="GA29" s="533">
        <v>25.8</v>
      </c>
      <c r="GB29" s="533">
        <v>32.200000000000003</v>
      </c>
      <c r="GC29" s="528"/>
      <c r="GD29" s="528"/>
      <c r="GE29" s="558"/>
      <c r="GF29" s="528"/>
      <c r="GG29" s="528"/>
      <c r="GH29" s="528"/>
      <c r="GI29" s="542">
        <v>27.544797339370842</v>
      </c>
      <c r="GJ29" s="528"/>
      <c r="GK29" s="528"/>
      <c r="GL29" s="528">
        <v>18.003135515928626</v>
      </c>
      <c r="GM29" s="528"/>
      <c r="GN29" s="528"/>
      <c r="GO29" s="528"/>
      <c r="GP29" s="528"/>
      <c r="GQ29" s="528"/>
      <c r="GR29" s="543" t="s">
        <v>541</v>
      </c>
      <c r="GS29" s="544">
        <v>0</v>
      </c>
      <c r="GT29" s="545">
        <v>-0.22</v>
      </c>
      <c r="GU29" s="545">
        <v>-1.1499999999999999</v>
      </c>
      <c r="GV29" s="545">
        <v>-4.5999999999999996</v>
      </c>
      <c r="GW29" s="545">
        <v>-6.71</v>
      </c>
      <c r="GX29" s="545">
        <v>-8.33</v>
      </c>
      <c r="GY29" s="545">
        <v>-8.74</v>
      </c>
      <c r="GZ29" s="545">
        <v>-8.74</v>
      </c>
      <c r="HA29" s="545">
        <v>-8.64</v>
      </c>
      <c r="HB29" s="545">
        <v>-8.84</v>
      </c>
      <c r="HC29" s="545">
        <v>-8.59</v>
      </c>
      <c r="HD29" s="545">
        <v>-8.59</v>
      </c>
      <c r="HE29" s="545">
        <v>-8.69</v>
      </c>
      <c r="HF29" s="545">
        <v>-8.7100000000000009</v>
      </c>
      <c r="HG29" s="545">
        <v>-8.7100000000000009</v>
      </c>
      <c r="HH29" s="545">
        <v>-8.68</v>
      </c>
      <c r="HI29" s="545">
        <v>-8.5500000000000007</v>
      </c>
      <c r="HJ29" s="545">
        <v>-8.7100000000000009</v>
      </c>
      <c r="HK29" s="545">
        <v>-8.75</v>
      </c>
      <c r="HL29" s="545">
        <v>-8.61</v>
      </c>
      <c r="HM29" s="545">
        <v>-8.5500000000000007</v>
      </c>
      <c r="HN29" s="545">
        <v>-8.5399999999999991</v>
      </c>
      <c r="HO29" s="545">
        <v>-8.36</v>
      </c>
      <c r="HP29" s="545">
        <v>-8.51</v>
      </c>
      <c r="HQ29" s="545">
        <v>1.52</v>
      </c>
      <c r="HR29" s="545">
        <v>1.52</v>
      </c>
      <c r="HS29" s="545">
        <v>1.52</v>
      </c>
      <c r="HT29" s="545">
        <v>1.52</v>
      </c>
      <c r="HU29" s="545">
        <v>1.52</v>
      </c>
      <c r="HV29" s="545">
        <v>1.51</v>
      </c>
      <c r="HW29" s="545">
        <v>1.51</v>
      </c>
      <c r="HX29" s="545">
        <v>1.51</v>
      </c>
      <c r="HY29" s="545">
        <v>1.51</v>
      </c>
      <c r="HZ29" s="545">
        <v>1.51</v>
      </c>
      <c r="IA29" s="545">
        <v>1.51</v>
      </c>
      <c r="IB29" s="545">
        <v>1.51</v>
      </c>
      <c r="IC29" s="545">
        <v>1.51</v>
      </c>
      <c r="ID29" s="545">
        <v>1.51</v>
      </c>
      <c r="IE29" s="545">
        <v>1.51</v>
      </c>
      <c r="IF29" s="545">
        <v>1.51</v>
      </c>
      <c r="IG29" s="545">
        <v>1.51</v>
      </c>
      <c r="IH29" s="545">
        <v>1.51</v>
      </c>
      <c r="II29" s="545">
        <v>1.51</v>
      </c>
      <c r="IJ29" s="545">
        <v>1.51</v>
      </c>
      <c r="IK29" s="545">
        <v>1.51</v>
      </c>
      <c r="IL29" s="545">
        <v>1.51</v>
      </c>
      <c r="IM29" s="545">
        <v>1.51</v>
      </c>
      <c r="IN29" s="546">
        <v>1.51</v>
      </c>
      <c r="IO29" s="547" t="s">
        <v>591</v>
      </c>
      <c r="IP29" s="545">
        <v>0</v>
      </c>
      <c r="IQ29" s="545">
        <v>0.02</v>
      </c>
      <c r="IR29" s="545">
        <v>0.01</v>
      </c>
      <c r="IS29" s="545">
        <v>-0.02</v>
      </c>
      <c r="IT29" s="545">
        <v>0.01</v>
      </c>
      <c r="IU29" s="545">
        <v>-0.01</v>
      </c>
      <c r="IV29" s="545">
        <v>-0.04</v>
      </c>
      <c r="IW29" s="545">
        <v>-0.02</v>
      </c>
      <c r="IX29" s="545">
        <v>-0.03</v>
      </c>
      <c r="IY29" s="545">
        <v>-0.04</v>
      </c>
      <c r="IZ29" s="545">
        <v>-0.04</v>
      </c>
      <c r="JA29" s="545">
        <v>-0.04</v>
      </c>
      <c r="JB29" s="545">
        <v>-0.05</v>
      </c>
      <c r="JC29" s="545">
        <v>-0.05</v>
      </c>
      <c r="JD29" s="545">
        <v>-0.04</v>
      </c>
      <c r="JE29" s="545">
        <v>-0.04</v>
      </c>
      <c r="JF29" s="545">
        <v>-0.01</v>
      </c>
      <c r="JG29" s="548">
        <v>-0.02</v>
      </c>
      <c r="JH29" s="549"/>
      <c r="JI29" s="550">
        <v>1.27</v>
      </c>
      <c r="JJ29" s="545">
        <v>1.27</v>
      </c>
      <c r="JK29" s="545">
        <v>1.27</v>
      </c>
      <c r="JL29" s="545">
        <v>1.27</v>
      </c>
      <c r="JM29" s="545">
        <v>1.27</v>
      </c>
      <c r="JN29" s="545">
        <v>1.27</v>
      </c>
      <c r="JO29" s="545">
        <v>1.27</v>
      </c>
      <c r="JP29" s="545">
        <v>1.27</v>
      </c>
      <c r="JQ29" s="545">
        <v>1.27</v>
      </c>
      <c r="JR29" s="545">
        <v>1.27</v>
      </c>
      <c r="JS29" s="545">
        <v>1.27</v>
      </c>
      <c r="JT29" s="545">
        <v>1.27</v>
      </c>
      <c r="JU29" s="545">
        <v>1.27</v>
      </c>
      <c r="JV29" s="545">
        <v>1.27</v>
      </c>
      <c r="JW29" s="545">
        <v>1.27</v>
      </c>
      <c r="JX29" s="545">
        <v>1.27</v>
      </c>
      <c r="JY29" s="545">
        <v>1.27</v>
      </c>
      <c r="JZ29" s="549"/>
      <c r="KA29" s="542" t="s">
        <v>461</v>
      </c>
      <c r="KB29" s="528"/>
      <c r="KC29" s="528"/>
      <c r="KD29" s="529" t="s">
        <v>461</v>
      </c>
      <c r="KE29" s="551" t="s">
        <v>438</v>
      </c>
      <c r="KF29" s="551" t="s">
        <v>689</v>
      </c>
      <c r="KG29" s="551" t="s">
        <v>646</v>
      </c>
      <c r="KH29" s="552"/>
      <c r="KI29" s="553"/>
      <c r="KJ29" s="554"/>
      <c r="KK29" s="555"/>
      <c r="KL29" s="556"/>
      <c r="KM29" s="552"/>
      <c r="KN29" s="554"/>
      <c r="KO29" s="555"/>
      <c r="KP29" s="556"/>
      <c r="KQ29" s="571"/>
      <c r="KR29" s="572"/>
      <c r="KS29" s="573"/>
      <c r="KT29" s="574"/>
      <c r="KU29" s="557"/>
    </row>
    <row r="30" spans="1:307">
      <c r="A30" s="518">
        <v>9</v>
      </c>
      <c r="B30" s="31"/>
      <c r="C30" s="519" t="s">
        <v>439</v>
      </c>
      <c r="D30" s="560" t="s">
        <v>262</v>
      </c>
      <c r="E30" s="520" t="s">
        <v>692</v>
      </c>
      <c r="F30" s="520" t="s">
        <v>692</v>
      </c>
      <c r="G30" s="520" t="s">
        <v>692</v>
      </c>
      <c r="H30" s="520" t="s">
        <v>692</v>
      </c>
      <c r="I30" s="520"/>
      <c r="J30" s="520" t="s">
        <v>692</v>
      </c>
      <c r="K30" s="521">
        <v>0</v>
      </c>
      <c r="L30" s="522">
        <v>50</v>
      </c>
      <c r="M30" s="523">
        <v>12.4</v>
      </c>
      <c r="N30" s="523">
        <v>12.59</v>
      </c>
      <c r="O30" s="523">
        <v>8.92</v>
      </c>
      <c r="P30" s="523">
        <v>15.8</v>
      </c>
      <c r="Q30" s="523">
        <v>19.87</v>
      </c>
      <c r="R30" s="524">
        <v>12.981978671098149</v>
      </c>
      <c r="S30" s="523">
        <v>23.47</v>
      </c>
      <c r="T30" s="523">
        <v>87.11</v>
      </c>
      <c r="U30" s="523">
        <v>35.04</v>
      </c>
      <c r="V30" s="523">
        <v>7.5</v>
      </c>
      <c r="W30" s="523">
        <v>30.1</v>
      </c>
      <c r="X30" s="523">
        <v>30.2</v>
      </c>
      <c r="Y30" s="523">
        <v>1314.018</v>
      </c>
      <c r="Z30" s="523">
        <v>1314.5619999999999</v>
      </c>
      <c r="AA30" s="525">
        <v>1314.4065714285714</v>
      </c>
      <c r="AB30" s="526">
        <v>7.7714285714267008</v>
      </c>
      <c r="AC30" s="527">
        <v>47.25</v>
      </c>
      <c r="AD30" s="527">
        <v>52.39</v>
      </c>
      <c r="AE30" s="527">
        <v>0.2316</v>
      </c>
      <c r="AF30" s="527">
        <v>0.219</v>
      </c>
      <c r="AG30" s="527">
        <v>0.2011</v>
      </c>
      <c r="AH30" s="527">
        <v>0.18129999999999999</v>
      </c>
      <c r="AI30" s="527">
        <v>4</v>
      </c>
      <c r="AJ30" s="527">
        <v>3.6</v>
      </c>
      <c r="AK30" s="527">
        <v>3.4</v>
      </c>
      <c r="AL30" s="527">
        <v>3.2</v>
      </c>
      <c r="AM30" s="527">
        <v>0.754</v>
      </c>
      <c r="AN30" s="527">
        <v>1.165</v>
      </c>
      <c r="AO30" s="527">
        <v>1.2769999999999999</v>
      </c>
      <c r="AP30" s="527">
        <v>1.3460000000000001</v>
      </c>
      <c r="AQ30" s="527">
        <v>1.41</v>
      </c>
      <c r="AR30" s="527">
        <v>0.125</v>
      </c>
      <c r="AS30" s="528"/>
      <c r="AT30" s="528"/>
      <c r="AU30" s="528"/>
      <c r="AV30" s="528"/>
      <c r="AW30" s="528"/>
      <c r="AX30" s="529"/>
      <c r="AY30" s="530" t="s">
        <v>431</v>
      </c>
      <c r="AZ30" s="531">
        <v>45297</v>
      </c>
      <c r="BA30" s="532">
        <v>12</v>
      </c>
      <c r="BB30" s="526">
        <v>-3.2258064516129061</v>
      </c>
      <c r="BC30" s="533">
        <v>12.41</v>
      </c>
      <c r="BD30" s="534">
        <v>-1.4297061159650495</v>
      </c>
      <c r="BE30" s="533">
        <v>9.01</v>
      </c>
      <c r="BF30" s="533">
        <v>15.96</v>
      </c>
      <c r="BG30" s="533">
        <v>20.04</v>
      </c>
      <c r="BH30" s="535">
        <v>13.018977171952079</v>
      </c>
      <c r="BI30" s="533">
        <v>23.67</v>
      </c>
      <c r="BJ30" s="533">
        <v>86.3</v>
      </c>
      <c r="BK30" s="533">
        <v>35.340000000000003</v>
      </c>
      <c r="BL30" s="533">
        <v>7.95</v>
      </c>
      <c r="BM30" s="533">
        <v>30.2</v>
      </c>
      <c r="BN30" s="533">
        <v>30.6</v>
      </c>
      <c r="BO30" s="536">
        <v>0.98692810457516333</v>
      </c>
      <c r="BP30" s="533">
        <v>1314.002</v>
      </c>
      <c r="BQ30" s="533">
        <v>1314.5429999999999</v>
      </c>
      <c r="BR30" s="535">
        <v>1314.3884285714284</v>
      </c>
      <c r="BS30" s="536">
        <v>7.7285714285705707</v>
      </c>
      <c r="BT30" s="533">
        <v>49.21</v>
      </c>
      <c r="BU30" s="533">
        <v>52.85</v>
      </c>
      <c r="BV30" s="528"/>
      <c r="BW30" s="533">
        <v>0.23519999999999999</v>
      </c>
      <c r="BX30" s="533">
        <v>0.21729999999999999</v>
      </c>
      <c r="BY30" s="533">
        <v>0.2011</v>
      </c>
      <c r="BZ30" s="533">
        <v>0.17949999999999999</v>
      </c>
      <c r="CA30" s="533">
        <v>4</v>
      </c>
      <c r="CB30" s="533">
        <v>3.6</v>
      </c>
      <c r="CC30" s="533">
        <v>3.4</v>
      </c>
      <c r="CD30" s="533">
        <v>3.1</v>
      </c>
      <c r="CE30" s="533">
        <v>0.753</v>
      </c>
      <c r="CF30" s="533">
        <v>1.1639999999999999</v>
      </c>
      <c r="CG30" s="533">
        <v>1.276</v>
      </c>
      <c r="CH30" s="533">
        <v>1.345</v>
      </c>
      <c r="CI30" s="533">
        <v>1.4079999999999999</v>
      </c>
      <c r="CJ30" s="533">
        <v>0.11700000000000001</v>
      </c>
      <c r="CK30" s="537"/>
      <c r="CL30" s="528"/>
      <c r="CM30" s="528"/>
      <c r="CN30" s="528"/>
      <c r="CO30" s="528"/>
      <c r="CP30" s="528"/>
      <c r="CQ30" s="538"/>
      <c r="CR30" s="539">
        <v>-16.000000000076398</v>
      </c>
      <c r="CS30" s="536">
        <v>-19.000000000005457</v>
      </c>
      <c r="CT30" s="540">
        <v>-1.0000000000001119E-3</v>
      </c>
      <c r="CU30" s="536">
        <v>0.85556114745847078</v>
      </c>
      <c r="CV30" s="528"/>
      <c r="CW30" s="528"/>
      <c r="CX30" s="536">
        <v>-1.6597422658005248</v>
      </c>
      <c r="CY30" s="528"/>
      <c r="CZ30" s="528"/>
      <c r="DA30" s="528"/>
      <c r="DB30" s="528"/>
      <c r="DC30" s="528"/>
      <c r="DD30" s="529"/>
      <c r="DE30" s="532">
        <v>-7.9130000000000003</v>
      </c>
      <c r="DF30" s="533">
        <v>-15.254</v>
      </c>
      <c r="DG30" s="533">
        <v>-23.122</v>
      </c>
      <c r="DH30" s="533">
        <v>-31.591000000000001</v>
      </c>
      <c r="DI30" s="533">
        <v>-40.485999999999997</v>
      </c>
      <c r="DJ30" s="533">
        <v>-48.814</v>
      </c>
      <c r="DK30" s="533">
        <v>-55.685000000000002</v>
      </c>
      <c r="DL30" s="533">
        <v>-61.225999999999999</v>
      </c>
      <c r="DM30" s="533">
        <v>-66.486999999999995</v>
      </c>
      <c r="DN30" s="533">
        <v>-71.674000000000007</v>
      </c>
      <c r="DO30" s="533">
        <v>-76.834999999999994</v>
      </c>
      <c r="DP30" s="533">
        <v>-87.304000000000002</v>
      </c>
      <c r="DQ30" s="533">
        <v>-97.503</v>
      </c>
      <c r="DR30" s="533">
        <v>-107.66500000000001</v>
      </c>
      <c r="DS30" s="533">
        <v>-36.795000000000002</v>
      </c>
      <c r="DT30" s="533">
        <v>-73.787000000000006</v>
      </c>
      <c r="DU30" s="533">
        <v>0</v>
      </c>
      <c r="DV30" s="533">
        <v>-0.53737599999999996</v>
      </c>
      <c r="DW30" s="533">
        <v>-1.389032</v>
      </c>
      <c r="DX30" s="533">
        <v>-2.7096550000000001</v>
      </c>
      <c r="DY30" s="533">
        <v>-4.8210110000000004</v>
      </c>
      <c r="DZ30" s="533">
        <v>-7.9590490000000003</v>
      </c>
      <c r="EA30" s="533">
        <v>-11.103109</v>
      </c>
      <c r="EB30" s="533">
        <v>-12.784549</v>
      </c>
      <c r="EC30" s="533">
        <v>-13.824659</v>
      </c>
      <c r="ED30" s="533">
        <v>-14.752808999999999</v>
      </c>
      <c r="EE30" s="533">
        <v>-15.631029</v>
      </c>
      <c r="EF30" s="533">
        <v>-17.314879000000001</v>
      </c>
      <c r="EG30" s="533">
        <v>-18.704509000000002</v>
      </c>
      <c r="EH30" s="533">
        <v>-19.693688999999999</v>
      </c>
      <c r="EI30" s="533">
        <v>-15.048</v>
      </c>
      <c r="EJ30" s="533">
        <v>-15.994999999999999</v>
      </c>
      <c r="EK30" s="533">
        <v>-15.545</v>
      </c>
      <c r="EL30" s="533">
        <v>-16.503</v>
      </c>
      <c r="EM30" s="533">
        <v>67</v>
      </c>
      <c r="EN30" s="533">
        <v>67</v>
      </c>
      <c r="EO30" s="533">
        <v>54.305</v>
      </c>
      <c r="EP30" s="533">
        <v>-0.21373558049999999</v>
      </c>
      <c r="EQ30" s="533">
        <v>-0.17057418830000201</v>
      </c>
      <c r="ER30" s="533">
        <v>-0.74393081659999905</v>
      </c>
      <c r="ES30" s="533">
        <v>-0.65966723538132299</v>
      </c>
      <c r="ET30" s="533">
        <v>-0.445806571963416</v>
      </c>
      <c r="EU30" s="533">
        <v>-0.18797343522978299</v>
      </c>
      <c r="EV30" s="533">
        <v>0.47725869544056898</v>
      </c>
      <c r="EW30" s="533">
        <v>1.79071533005761</v>
      </c>
      <c r="EX30" s="533">
        <v>0.19700000000000001</v>
      </c>
      <c r="EY30" s="533">
        <v>-0.42299999999999999</v>
      </c>
      <c r="EZ30" s="533">
        <v>-0.53700000000000003</v>
      </c>
      <c r="FA30" s="533">
        <v>-4.1000000000000002E-2</v>
      </c>
      <c r="FB30" s="533">
        <v>-0.68799999999999994</v>
      </c>
      <c r="FC30" s="533">
        <v>-0.748</v>
      </c>
      <c r="FD30" s="533">
        <v>-1.264</v>
      </c>
      <c r="FE30" s="533">
        <v>-3.1040000000000001</v>
      </c>
      <c r="FF30" s="533">
        <v>-3.7240000000000002</v>
      </c>
      <c r="FG30" s="535"/>
      <c r="FH30" s="535">
        <v>-0.19919872284999951</v>
      </c>
      <c r="FI30" s="535">
        <v>1.4536857650000484E-2</v>
      </c>
      <c r="FJ30" s="535">
        <v>1.6562461850002486E-2</v>
      </c>
      <c r="FK30" s="535">
        <v>1.3749744740393428</v>
      </c>
      <c r="FL30" s="533">
        <v>-2.3753009999999999</v>
      </c>
      <c r="FM30" s="535"/>
      <c r="FN30" s="535"/>
      <c r="FO30" s="535"/>
      <c r="FP30" s="535"/>
      <c r="FQ30" s="535"/>
      <c r="FR30" s="535"/>
      <c r="FS30" s="535"/>
      <c r="FT30" s="535"/>
      <c r="FU30" s="541" t="s">
        <v>532</v>
      </c>
      <c r="FV30" s="532">
        <v>0.64</v>
      </c>
      <c r="FW30" s="533">
        <v>1.1100000000000001</v>
      </c>
      <c r="FX30" s="533">
        <v>1.39</v>
      </c>
      <c r="FY30" s="533">
        <v>1.65</v>
      </c>
      <c r="FZ30" s="533">
        <v>60.54</v>
      </c>
      <c r="GA30" s="533">
        <v>22.7</v>
      </c>
      <c r="GB30" s="533">
        <v>36.9</v>
      </c>
      <c r="GC30" s="528"/>
      <c r="GD30" s="528"/>
      <c r="GE30" s="558"/>
      <c r="GF30" s="528"/>
      <c r="GG30" s="528"/>
      <c r="GH30" s="528"/>
      <c r="GI30" s="542">
        <v>27.503956001699287</v>
      </c>
      <c r="GJ30" s="528"/>
      <c r="GK30" s="528"/>
      <c r="GL30" s="528">
        <v>19.78701870625849</v>
      </c>
      <c r="GM30" s="528"/>
      <c r="GN30" s="528"/>
      <c r="GO30" s="528"/>
      <c r="GP30" s="528"/>
      <c r="GQ30" s="528"/>
      <c r="GR30" s="543" t="s">
        <v>542</v>
      </c>
      <c r="GS30" s="544">
        <v>0</v>
      </c>
      <c r="GT30" s="545">
        <v>-0.11</v>
      </c>
      <c r="GU30" s="545">
        <v>-0.66</v>
      </c>
      <c r="GV30" s="545">
        <v>-4.09</v>
      </c>
      <c r="GW30" s="545">
        <v>-6.13</v>
      </c>
      <c r="GX30" s="545">
        <v>-7.74</v>
      </c>
      <c r="GY30" s="545">
        <v>-8.11</v>
      </c>
      <c r="GZ30" s="545">
        <v>-8.15</v>
      </c>
      <c r="HA30" s="545">
        <v>-8.1</v>
      </c>
      <c r="HB30" s="545">
        <v>-8.1199999999999992</v>
      </c>
      <c r="HC30" s="545">
        <v>-8</v>
      </c>
      <c r="HD30" s="545">
        <v>-7.86</v>
      </c>
      <c r="HE30" s="545">
        <v>-8</v>
      </c>
      <c r="HF30" s="545">
        <v>-7.94</v>
      </c>
      <c r="HG30" s="545">
        <v>-7.89</v>
      </c>
      <c r="HH30" s="545">
        <v>-8.14</v>
      </c>
      <c r="HI30" s="545">
        <v>-8.0500000000000007</v>
      </c>
      <c r="HJ30" s="545">
        <v>-7.98</v>
      </c>
      <c r="HK30" s="545">
        <v>-7.96</v>
      </c>
      <c r="HL30" s="545">
        <v>-7.92</v>
      </c>
      <c r="HM30" s="545">
        <v>-7.88</v>
      </c>
      <c r="HN30" s="545">
        <v>-8.0399999999999991</v>
      </c>
      <c r="HO30" s="545">
        <v>-7.78</v>
      </c>
      <c r="HP30" s="545">
        <v>-7.88</v>
      </c>
      <c r="HQ30" s="545">
        <v>1.51</v>
      </c>
      <c r="HR30" s="545">
        <v>1.51</v>
      </c>
      <c r="HS30" s="545">
        <v>1.51</v>
      </c>
      <c r="HT30" s="545">
        <v>1.5</v>
      </c>
      <c r="HU30" s="545">
        <v>1.5</v>
      </c>
      <c r="HV30" s="545">
        <v>1.5</v>
      </c>
      <c r="HW30" s="545">
        <v>1.5</v>
      </c>
      <c r="HX30" s="545">
        <v>1.5</v>
      </c>
      <c r="HY30" s="545">
        <v>1.5</v>
      </c>
      <c r="HZ30" s="545">
        <v>1.5</v>
      </c>
      <c r="IA30" s="545">
        <v>1.5</v>
      </c>
      <c r="IB30" s="545">
        <v>1.5</v>
      </c>
      <c r="IC30" s="545">
        <v>1.5</v>
      </c>
      <c r="ID30" s="545">
        <v>1.5</v>
      </c>
      <c r="IE30" s="545">
        <v>1.5</v>
      </c>
      <c r="IF30" s="545">
        <v>1.5</v>
      </c>
      <c r="IG30" s="545">
        <v>1.5</v>
      </c>
      <c r="IH30" s="545">
        <v>1.5</v>
      </c>
      <c r="II30" s="545">
        <v>1.5</v>
      </c>
      <c r="IJ30" s="545">
        <v>1.5</v>
      </c>
      <c r="IK30" s="545">
        <v>1.5</v>
      </c>
      <c r="IL30" s="545">
        <v>1.5</v>
      </c>
      <c r="IM30" s="545">
        <v>1.5</v>
      </c>
      <c r="IN30" s="546">
        <v>1.5</v>
      </c>
      <c r="IO30" s="547" t="s">
        <v>592</v>
      </c>
      <c r="IP30" s="545">
        <v>0</v>
      </c>
      <c r="IQ30" s="545">
        <v>0</v>
      </c>
      <c r="IR30" s="545">
        <v>0.01</v>
      </c>
      <c r="IS30" s="545">
        <v>0</v>
      </c>
      <c r="IT30" s="545">
        <v>0</v>
      </c>
      <c r="IU30" s="545">
        <v>-0.02</v>
      </c>
      <c r="IV30" s="545">
        <v>0.01</v>
      </c>
      <c r="IW30" s="545">
        <v>-0.02</v>
      </c>
      <c r="IX30" s="545">
        <v>-0.03</v>
      </c>
      <c r="IY30" s="545">
        <v>-0.01</v>
      </c>
      <c r="IZ30" s="545">
        <v>-0.02</v>
      </c>
      <c r="JA30" s="545">
        <v>-0.06</v>
      </c>
      <c r="JB30" s="545">
        <v>-0.03</v>
      </c>
      <c r="JC30" s="545">
        <v>-0.04</v>
      </c>
      <c r="JD30" s="545">
        <v>-0.04</v>
      </c>
      <c r="JE30" s="545">
        <v>-0.06</v>
      </c>
      <c r="JF30" s="545">
        <v>-0.03</v>
      </c>
      <c r="JG30" s="548">
        <v>-0.03</v>
      </c>
      <c r="JH30" s="549"/>
      <c r="JI30" s="550">
        <v>1.26</v>
      </c>
      <c r="JJ30" s="545">
        <v>1.26</v>
      </c>
      <c r="JK30" s="545">
        <v>1.26</v>
      </c>
      <c r="JL30" s="545">
        <v>1.26</v>
      </c>
      <c r="JM30" s="545">
        <v>1.26</v>
      </c>
      <c r="JN30" s="545">
        <v>1.26</v>
      </c>
      <c r="JO30" s="545">
        <v>1.26</v>
      </c>
      <c r="JP30" s="545">
        <v>1.26</v>
      </c>
      <c r="JQ30" s="545">
        <v>1.26</v>
      </c>
      <c r="JR30" s="545">
        <v>1.26</v>
      </c>
      <c r="JS30" s="545">
        <v>1.26</v>
      </c>
      <c r="JT30" s="545">
        <v>1.26</v>
      </c>
      <c r="JU30" s="545">
        <v>1.26</v>
      </c>
      <c r="JV30" s="545">
        <v>1.26</v>
      </c>
      <c r="JW30" s="545">
        <v>1.26</v>
      </c>
      <c r="JX30" s="545">
        <v>1.26</v>
      </c>
      <c r="JY30" s="545">
        <v>1.26</v>
      </c>
      <c r="JZ30" s="549"/>
      <c r="KA30" s="542" t="s">
        <v>461</v>
      </c>
      <c r="KB30" s="528"/>
      <c r="KC30" s="528"/>
      <c r="KD30" s="529" t="s">
        <v>461</v>
      </c>
      <c r="KE30" s="551" t="s">
        <v>439</v>
      </c>
      <c r="KF30" s="551" t="s">
        <v>689</v>
      </c>
      <c r="KG30" s="551" t="s">
        <v>647</v>
      </c>
      <c r="KH30" s="552"/>
      <c r="KI30" s="553"/>
      <c r="KJ30" s="554"/>
      <c r="KK30" s="555"/>
      <c r="KL30" s="556"/>
      <c r="KM30" s="552"/>
      <c r="KN30" s="554"/>
      <c r="KO30" s="555"/>
      <c r="KP30" s="556"/>
      <c r="KQ30" s="571"/>
      <c r="KR30" s="572"/>
      <c r="KS30" s="573"/>
      <c r="KT30" s="574"/>
      <c r="KU30" s="557"/>
    </row>
    <row r="31" spans="1:307">
      <c r="A31" s="518">
        <v>10</v>
      </c>
      <c r="B31" s="31"/>
      <c r="C31" s="519" t="s">
        <v>440</v>
      </c>
      <c r="D31" s="560" t="s">
        <v>262</v>
      </c>
      <c r="E31" s="520" t="s">
        <v>692</v>
      </c>
      <c r="F31" s="520" t="s">
        <v>692</v>
      </c>
      <c r="G31" s="520" t="s">
        <v>692</v>
      </c>
      <c r="H31" s="520" t="s">
        <v>692</v>
      </c>
      <c r="I31" s="520"/>
      <c r="J31" s="520" t="s">
        <v>692</v>
      </c>
      <c r="K31" s="521">
        <v>0</v>
      </c>
      <c r="L31" s="522">
        <v>50</v>
      </c>
      <c r="M31" s="523">
        <v>12.8</v>
      </c>
      <c r="N31" s="523">
        <v>13.11</v>
      </c>
      <c r="O31" s="523">
        <v>8.5500000000000007</v>
      </c>
      <c r="P31" s="523">
        <v>15.02</v>
      </c>
      <c r="Q31" s="523">
        <v>18.82</v>
      </c>
      <c r="R31" s="524">
        <v>12.74619619091238</v>
      </c>
      <c r="S31" s="523">
        <v>22.27</v>
      </c>
      <c r="T31" s="523">
        <v>91.73</v>
      </c>
      <c r="U31" s="523">
        <v>32.31</v>
      </c>
      <c r="V31" s="523">
        <v>5.07</v>
      </c>
      <c r="W31" s="523">
        <v>30.4</v>
      </c>
      <c r="X31" s="523">
        <v>30</v>
      </c>
      <c r="Y31" s="523">
        <v>1313.0719999999999</v>
      </c>
      <c r="Z31" s="523">
        <v>1313.6279999999999</v>
      </c>
      <c r="AA31" s="525">
        <v>1313.4691428571427</v>
      </c>
      <c r="AB31" s="526">
        <v>7.9428571428577142</v>
      </c>
      <c r="AC31" s="527">
        <v>46.65</v>
      </c>
      <c r="AD31" s="527">
        <v>52.86</v>
      </c>
      <c r="AE31" s="527">
        <v>0.22800000000000001</v>
      </c>
      <c r="AF31" s="527">
        <v>0.20830000000000001</v>
      </c>
      <c r="AG31" s="527">
        <v>0.1903</v>
      </c>
      <c r="AH31" s="527">
        <v>0.17780000000000001</v>
      </c>
      <c r="AI31" s="527">
        <v>4</v>
      </c>
      <c r="AJ31" s="527">
        <v>3.6</v>
      </c>
      <c r="AK31" s="527">
        <v>3.4</v>
      </c>
      <c r="AL31" s="527">
        <v>3.2</v>
      </c>
      <c r="AM31" s="527">
        <v>0.75900000000000001</v>
      </c>
      <c r="AN31" s="527">
        <v>1.165</v>
      </c>
      <c r="AO31" s="527">
        <v>1.278</v>
      </c>
      <c r="AP31" s="527">
        <v>1.3460000000000001</v>
      </c>
      <c r="AQ31" s="527">
        <v>1.409</v>
      </c>
      <c r="AR31" s="527">
        <v>0.11600000000000001</v>
      </c>
      <c r="AS31" s="528"/>
      <c r="AT31" s="528"/>
      <c r="AU31" s="528"/>
      <c r="AV31" s="528"/>
      <c r="AW31" s="528"/>
      <c r="AX31" s="529"/>
      <c r="AY31" s="530" t="s">
        <v>431</v>
      </c>
      <c r="AZ31" s="531">
        <v>45297</v>
      </c>
      <c r="BA31" s="532">
        <v>12.59</v>
      </c>
      <c r="BB31" s="526">
        <v>-1.6406250000000067</v>
      </c>
      <c r="BC31" s="533">
        <v>12.96</v>
      </c>
      <c r="BD31" s="534">
        <v>-1.1441647597253897</v>
      </c>
      <c r="BE31" s="533">
        <v>8.59</v>
      </c>
      <c r="BF31" s="533">
        <v>15.07</v>
      </c>
      <c r="BG31" s="533">
        <v>18.98</v>
      </c>
      <c r="BH31" s="535">
        <v>12.782962080912737</v>
      </c>
      <c r="BI31" s="533">
        <v>22.39</v>
      </c>
      <c r="BJ31" s="533">
        <v>91.17</v>
      </c>
      <c r="BK31" s="533">
        <v>33.86</v>
      </c>
      <c r="BL31" s="533">
        <v>6.1</v>
      </c>
      <c r="BM31" s="533">
        <v>30.3</v>
      </c>
      <c r="BN31" s="533">
        <v>30.2</v>
      </c>
      <c r="BO31" s="536">
        <v>1.0033112582781458</v>
      </c>
      <c r="BP31" s="533">
        <v>1313.0509999999999</v>
      </c>
      <c r="BQ31" s="533">
        <v>1313.5989999999999</v>
      </c>
      <c r="BR31" s="535">
        <v>1313.4424285714285</v>
      </c>
      <c r="BS31" s="536">
        <v>7.8285714285714549</v>
      </c>
      <c r="BT31" s="533">
        <v>47.6</v>
      </c>
      <c r="BU31" s="533">
        <v>53.82</v>
      </c>
      <c r="BV31" s="528"/>
      <c r="BW31" s="533">
        <v>0.2208</v>
      </c>
      <c r="BX31" s="533">
        <v>0.20469999999999999</v>
      </c>
      <c r="BY31" s="533">
        <v>0.1903</v>
      </c>
      <c r="BZ31" s="533">
        <v>0.17419999999999999</v>
      </c>
      <c r="CA31" s="533">
        <v>4</v>
      </c>
      <c r="CB31" s="533">
        <v>3.6</v>
      </c>
      <c r="CC31" s="533">
        <v>3.4</v>
      </c>
      <c r="CD31" s="533">
        <v>3.2</v>
      </c>
      <c r="CE31" s="533">
        <v>0.75600000000000001</v>
      </c>
      <c r="CF31" s="533">
        <v>1.1639999999999999</v>
      </c>
      <c r="CG31" s="533">
        <v>1.276</v>
      </c>
      <c r="CH31" s="533">
        <v>1.345</v>
      </c>
      <c r="CI31" s="533">
        <v>1.4079999999999999</v>
      </c>
      <c r="CJ31" s="533">
        <v>0.11899999999999999</v>
      </c>
      <c r="CK31" s="537"/>
      <c r="CL31" s="528"/>
      <c r="CM31" s="528"/>
      <c r="CN31" s="528"/>
      <c r="CO31" s="528"/>
      <c r="CP31" s="528"/>
      <c r="CQ31" s="538"/>
      <c r="CR31" s="539">
        <v>-20.999999999958163</v>
      </c>
      <c r="CS31" s="536">
        <v>-28.999999999996362</v>
      </c>
      <c r="CT31" s="540">
        <v>-1.0000000000001119E-3</v>
      </c>
      <c r="CU31" s="536">
        <v>0.85015940488841735</v>
      </c>
      <c r="CV31" s="528"/>
      <c r="CW31" s="528"/>
      <c r="CX31" s="536">
        <v>-1.6597422658005248</v>
      </c>
      <c r="CY31" s="528"/>
      <c r="CZ31" s="528"/>
      <c r="DA31" s="528"/>
      <c r="DB31" s="528"/>
      <c r="DC31" s="528"/>
      <c r="DD31" s="529"/>
      <c r="DE31" s="532">
        <v>-7.9829999999999997</v>
      </c>
      <c r="DF31" s="533">
        <v>-15.238</v>
      </c>
      <c r="DG31" s="533">
        <v>-23.045000000000002</v>
      </c>
      <c r="DH31" s="533">
        <v>-31.491</v>
      </c>
      <c r="DI31" s="533">
        <v>-40.258000000000003</v>
      </c>
      <c r="DJ31" s="533">
        <v>-48.319000000000003</v>
      </c>
      <c r="DK31" s="533">
        <v>-54.993000000000002</v>
      </c>
      <c r="DL31" s="533">
        <v>-60.484000000000002</v>
      </c>
      <c r="DM31" s="533">
        <v>-65.756</v>
      </c>
      <c r="DN31" s="533">
        <v>-70.959999999999994</v>
      </c>
      <c r="DO31" s="533">
        <v>-76.126000000000005</v>
      </c>
      <c r="DP31" s="533">
        <v>-86.647999999999996</v>
      </c>
      <c r="DQ31" s="533">
        <v>-96.917000000000002</v>
      </c>
      <c r="DR31" s="533">
        <v>-107.13800000000001</v>
      </c>
      <c r="DS31" s="533">
        <v>-36.720999999999997</v>
      </c>
      <c r="DT31" s="533">
        <v>-73.632999999999996</v>
      </c>
      <c r="DU31" s="533">
        <v>0</v>
      </c>
      <c r="DV31" s="533">
        <v>-0.52727000000000002</v>
      </c>
      <c r="DW31" s="533">
        <v>-1.3593299999999999</v>
      </c>
      <c r="DX31" s="533">
        <v>-2.6519352999999999</v>
      </c>
      <c r="DY31" s="533">
        <v>-4.7710330000000001</v>
      </c>
      <c r="DZ31" s="533">
        <v>-7.929551</v>
      </c>
      <c r="EA31" s="533">
        <v>-10.849722999999999</v>
      </c>
      <c r="EB31" s="533">
        <v>-12.311932000000001</v>
      </c>
      <c r="EC31" s="533">
        <v>-13.252611</v>
      </c>
      <c r="ED31" s="533">
        <v>-14.075645</v>
      </c>
      <c r="EE31" s="533">
        <v>-14.874404999999999</v>
      </c>
      <c r="EF31" s="533">
        <v>-16.463584999999998</v>
      </c>
      <c r="EG31" s="533">
        <v>-17.914314999999998</v>
      </c>
      <c r="EH31" s="533">
        <v>-19.160595000000001</v>
      </c>
      <c r="EI31" s="533">
        <v>-15.085000000000001</v>
      </c>
      <c r="EJ31" s="533">
        <v>-15.874000000000001</v>
      </c>
      <c r="EK31" s="533">
        <v>-15.223000000000001</v>
      </c>
      <c r="EL31" s="533">
        <v>-16.021999999999998</v>
      </c>
      <c r="EM31" s="533">
        <v>67</v>
      </c>
      <c r="EN31" s="533">
        <v>67</v>
      </c>
      <c r="EO31" s="533">
        <v>51.814</v>
      </c>
      <c r="EP31" s="533">
        <v>0.19558334359999899</v>
      </c>
      <c r="EQ31" s="533">
        <v>-0.15597915650000299</v>
      </c>
      <c r="ER31" s="533">
        <v>-0.79109573369999697</v>
      </c>
      <c r="ES31" s="533">
        <v>-0.80832017947623602</v>
      </c>
      <c r="ET31" s="533">
        <v>-0.61151064081722395</v>
      </c>
      <c r="EU31" s="533">
        <v>-0.148367105183623</v>
      </c>
      <c r="EV31" s="533">
        <v>0.48747215745962802</v>
      </c>
      <c r="EW31" s="533">
        <v>2.07870782080898</v>
      </c>
      <c r="EX31" s="533">
        <v>-0.111</v>
      </c>
      <c r="EY31" s="533">
        <v>-0.54700000000000004</v>
      </c>
      <c r="EZ31" s="533">
        <v>-0.69599999999999995</v>
      </c>
      <c r="FA31" s="533">
        <v>-0.11700000000000001</v>
      </c>
      <c r="FB31" s="533">
        <v>-1.0660000000000001</v>
      </c>
      <c r="FC31" s="533">
        <v>-0.92500000000000004</v>
      </c>
      <c r="FD31" s="533">
        <v>-1.3919999999999999</v>
      </c>
      <c r="FE31" s="533">
        <v>-3.141</v>
      </c>
      <c r="FF31" s="533">
        <v>-2.7269999999999999</v>
      </c>
      <c r="FG31" s="535"/>
      <c r="FH31" s="535">
        <v>-0.19919872284999951</v>
      </c>
      <c r="FI31" s="535">
        <v>0.39478206644999847</v>
      </c>
      <c r="FJ31" s="535">
        <v>1.6562461850002486E-2</v>
      </c>
      <c r="FK31" s="535">
        <v>1.4520209126316663</v>
      </c>
      <c r="FL31" s="533">
        <v>3.4943050000000002</v>
      </c>
      <c r="FM31" s="535"/>
      <c r="FN31" s="535"/>
      <c r="FO31" s="535"/>
      <c r="FP31" s="535"/>
      <c r="FQ31" s="535"/>
      <c r="FR31" s="535"/>
      <c r="FS31" s="535"/>
      <c r="FT31" s="535"/>
      <c r="FU31" s="541" t="s">
        <v>532</v>
      </c>
      <c r="FV31" s="532">
        <v>0.63</v>
      </c>
      <c r="FW31" s="533">
        <v>1.0900000000000001</v>
      </c>
      <c r="FX31" s="533">
        <v>1.37</v>
      </c>
      <c r="FY31" s="533">
        <v>1.63</v>
      </c>
      <c r="FZ31" s="533">
        <v>100</v>
      </c>
      <c r="GA31" s="533">
        <v>32</v>
      </c>
      <c r="GB31" s="533">
        <v>29.7</v>
      </c>
      <c r="GC31" s="528"/>
      <c r="GD31" s="528"/>
      <c r="GE31" s="558"/>
      <c r="GF31" s="528"/>
      <c r="GG31" s="528"/>
      <c r="GH31" s="528"/>
      <c r="GI31" s="542">
        <v>26.515407098706891</v>
      </c>
      <c r="GJ31" s="528"/>
      <c r="GK31" s="528"/>
      <c r="GL31" s="528">
        <v>19.354311750880946</v>
      </c>
      <c r="GM31" s="528"/>
      <c r="GN31" s="528"/>
      <c r="GO31" s="528"/>
      <c r="GP31" s="528"/>
      <c r="GQ31" s="528"/>
      <c r="GR31" s="543" t="s">
        <v>543</v>
      </c>
      <c r="GS31" s="544">
        <v>0</v>
      </c>
      <c r="GT31" s="545">
        <v>-0.4</v>
      </c>
      <c r="GU31" s="545">
        <v>-1.33</v>
      </c>
      <c r="GV31" s="545">
        <v>-3.66</v>
      </c>
      <c r="GW31" s="545">
        <v>-5.34</v>
      </c>
      <c r="GX31" s="545">
        <v>-6.51</v>
      </c>
      <c r="GY31" s="545">
        <v>-6.49</v>
      </c>
      <c r="GZ31" s="545">
        <v>-6.63</v>
      </c>
      <c r="HA31" s="545">
        <v>-6.03</v>
      </c>
      <c r="HB31" s="545">
        <v>-6.13</v>
      </c>
      <c r="HC31" s="545">
        <v>-6.21</v>
      </c>
      <c r="HD31" s="545">
        <v>-5.81</v>
      </c>
      <c r="HE31" s="545">
        <v>-5.81</v>
      </c>
      <c r="HF31" s="545">
        <v>-5.71</v>
      </c>
      <c r="HG31" s="545">
        <v>-5.36</v>
      </c>
      <c r="HH31" s="545">
        <v>-5.85</v>
      </c>
      <c r="HI31" s="545">
        <v>-5.71</v>
      </c>
      <c r="HJ31" s="545">
        <v>-5.32</v>
      </c>
      <c r="HK31" s="545">
        <v>-6.13</v>
      </c>
      <c r="HL31" s="545">
        <v>-5.79</v>
      </c>
      <c r="HM31" s="545">
        <v>-5.55</v>
      </c>
      <c r="HN31" s="545">
        <v>-5.95</v>
      </c>
      <c r="HO31" s="545">
        <v>-5.69</v>
      </c>
      <c r="HP31" s="545">
        <v>-5.91</v>
      </c>
      <c r="HQ31" s="545">
        <v>1.49</v>
      </c>
      <c r="HR31" s="545">
        <v>1.49</v>
      </c>
      <c r="HS31" s="545">
        <v>1.49</v>
      </c>
      <c r="HT31" s="545">
        <v>1.49</v>
      </c>
      <c r="HU31" s="545">
        <v>1.49</v>
      </c>
      <c r="HV31" s="545">
        <v>1.49</v>
      </c>
      <c r="HW31" s="545">
        <v>1.49</v>
      </c>
      <c r="HX31" s="545">
        <v>1.49</v>
      </c>
      <c r="HY31" s="545">
        <v>1.49</v>
      </c>
      <c r="HZ31" s="545">
        <v>1.49</v>
      </c>
      <c r="IA31" s="545">
        <v>1.49</v>
      </c>
      <c r="IB31" s="545">
        <v>1.49</v>
      </c>
      <c r="IC31" s="545">
        <v>1.49</v>
      </c>
      <c r="ID31" s="545">
        <v>1.49</v>
      </c>
      <c r="IE31" s="545">
        <v>1.49</v>
      </c>
      <c r="IF31" s="545">
        <v>1.49</v>
      </c>
      <c r="IG31" s="545">
        <v>1.49</v>
      </c>
      <c r="IH31" s="545">
        <v>1.49</v>
      </c>
      <c r="II31" s="545">
        <v>1.49</v>
      </c>
      <c r="IJ31" s="545">
        <v>1.49</v>
      </c>
      <c r="IK31" s="545">
        <v>1.49</v>
      </c>
      <c r="IL31" s="545">
        <v>1.49</v>
      </c>
      <c r="IM31" s="545">
        <v>1.49</v>
      </c>
      <c r="IN31" s="546">
        <v>1.49</v>
      </c>
      <c r="IO31" s="547" t="s">
        <v>593</v>
      </c>
      <c r="IP31" s="545">
        <v>0</v>
      </c>
      <c r="IQ31" s="545">
        <v>0.02</v>
      </c>
      <c r="IR31" s="545">
        <v>0.02</v>
      </c>
      <c r="IS31" s="545">
        <v>0.04</v>
      </c>
      <c r="IT31" s="545">
        <v>0.03</v>
      </c>
      <c r="IU31" s="545">
        <v>0.03</v>
      </c>
      <c r="IV31" s="545">
        <v>0.01</v>
      </c>
      <c r="IW31" s="545">
        <v>0.02</v>
      </c>
      <c r="IX31" s="545">
        <v>-0.01</v>
      </c>
      <c r="IY31" s="545">
        <v>0.05</v>
      </c>
      <c r="IZ31" s="545">
        <v>0.05</v>
      </c>
      <c r="JA31" s="545">
        <v>0.03</v>
      </c>
      <c r="JB31" s="545">
        <v>0.02</v>
      </c>
      <c r="JC31" s="545">
        <v>0.03</v>
      </c>
      <c r="JD31" s="545">
        <v>0.02</v>
      </c>
      <c r="JE31" s="545">
        <v>0.03</v>
      </c>
      <c r="JF31" s="545">
        <v>0.03</v>
      </c>
      <c r="JG31" s="548">
        <v>0</v>
      </c>
      <c r="JH31" s="549"/>
      <c r="JI31" s="550">
        <v>1.26</v>
      </c>
      <c r="JJ31" s="545">
        <v>1.26</v>
      </c>
      <c r="JK31" s="545">
        <v>1.26</v>
      </c>
      <c r="JL31" s="545">
        <v>1.26</v>
      </c>
      <c r="JM31" s="545">
        <v>1.26</v>
      </c>
      <c r="JN31" s="545">
        <v>1.26</v>
      </c>
      <c r="JO31" s="545">
        <v>1.26</v>
      </c>
      <c r="JP31" s="545">
        <v>1.26</v>
      </c>
      <c r="JQ31" s="545">
        <v>1.26</v>
      </c>
      <c r="JR31" s="545">
        <v>1.26</v>
      </c>
      <c r="JS31" s="545">
        <v>1.26</v>
      </c>
      <c r="JT31" s="545">
        <v>1.26</v>
      </c>
      <c r="JU31" s="545">
        <v>1.26</v>
      </c>
      <c r="JV31" s="545">
        <v>1.26</v>
      </c>
      <c r="JW31" s="545">
        <v>1.26</v>
      </c>
      <c r="JX31" s="545">
        <v>1.26</v>
      </c>
      <c r="JY31" s="545">
        <v>1.26</v>
      </c>
      <c r="JZ31" s="549"/>
      <c r="KA31" s="542" t="s">
        <v>461</v>
      </c>
      <c r="KB31" s="528"/>
      <c r="KC31" s="528"/>
      <c r="KD31" s="529" t="s">
        <v>461</v>
      </c>
      <c r="KE31" s="551" t="s">
        <v>440</v>
      </c>
      <c r="KF31" s="551" t="s">
        <v>689</v>
      </c>
      <c r="KG31" s="551" t="s">
        <v>648</v>
      </c>
      <c r="KH31" s="552"/>
      <c r="KI31" s="553"/>
      <c r="KJ31" s="554"/>
      <c r="KK31" s="555"/>
      <c r="KL31" s="556"/>
      <c r="KM31" s="552"/>
      <c r="KN31" s="554"/>
      <c r="KO31" s="555"/>
      <c r="KP31" s="556"/>
      <c r="KQ31" s="571"/>
      <c r="KR31" s="572"/>
      <c r="KS31" s="573"/>
      <c r="KT31" s="574"/>
      <c r="KU31" s="557"/>
    </row>
    <row r="32" spans="1:307">
      <c r="A32" s="518">
        <v>11</v>
      </c>
      <c r="B32" s="31" t="s">
        <v>695</v>
      </c>
      <c r="C32" s="565" t="s">
        <v>441</v>
      </c>
      <c r="D32" s="560" t="s">
        <v>262</v>
      </c>
      <c r="E32" s="520" t="s">
        <v>692</v>
      </c>
      <c r="F32" s="520" t="s">
        <v>692</v>
      </c>
      <c r="G32" s="520" t="s">
        <v>692</v>
      </c>
      <c r="H32" s="520" t="s">
        <v>692</v>
      </c>
      <c r="I32" s="520"/>
      <c r="J32" s="520" t="s">
        <v>692</v>
      </c>
      <c r="K32" s="521">
        <v>0</v>
      </c>
      <c r="L32" s="522">
        <v>50</v>
      </c>
      <c r="M32" s="523">
        <v>13.79</v>
      </c>
      <c r="N32" s="523">
        <v>14.17</v>
      </c>
      <c r="O32" s="523">
        <v>8.58</v>
      </c>
      <c r="P32" s="523">
        <v>15.25</v>
      </c>
      <c r="Q32" s="523">
        <v>19.149999999999999</v>
      </c>
      <c r="R32" s="524">
        <v>12.821687783046414</v>
      </c>
      <c r="S32" s="523">
        <v>22.64</v>
      </c>
      <c r="T32" s="523">
        <v>90.26</v>
      </c>
      <c r="U32" s="523">
        <v>33.33</v>
      </c>
      <c r="V32" s="523">
        <v>5.5</v>
      </c>
      <c r="W32" s="523">
        <v>27.7</v>
      </c>
      <c r="X32" s="523">
        <v>31.6</v>
      </c>
      <c r="Y32" s="523">
        <v>1310.0940000000001</v>
      </c>
      <c r="Z32" s="523">
        <v>1310.644</v>
      </c>
      <c r="AA32" s="525">
        <v>1310.4868571428572</v>
      </c>
      <c r="AB32" s="526">
        <v>7.8571428571422075</v>
      </c>
      <c r="AC32" s="527">
        <v>49.12</v>
      </c>
      <c r="AD32" s="527">
        <v>53.24</v>
      </c>
      <c r="AE32" s="527">
        <v>0.23699999999999999</v>
      </c>
      <c r="AF32" s="527">
        <v>0.21190000000000001</v>
      </c>
      <c r="AG32" s="527">
        <v>0.19389999999999999</v>
      </c>
      <c r="AH32" s="527">
        <v>0.17780000000000001</v>
      </c>
      <c r="AI32" s="527">
        <v>4</v>
      </c>
      <c r="AJ32" s="527">
        <v>3.6</v>
      </c>
      <c r="AK32" s="527">
        <v>3.3</v>
      </c>
      <c r="AL32" s="527">
        <v>3.1</v>
      </c>
      <c r="AM32" s="527">
        <v>0.75600000000000001</v>
      </c>
      <c r="AN32" s="527">
        <v>1.1659999999999999</v>
      </c>
      <c r="AO32" s="527">
        <v>1.2769999999999999</v>
      </c>
      <c r="AP32" s="527">
        <v>1.345</v>
      </c>
      <c r="AQ32" s="527">
        <v>1.407</v>
      </c>
      <c r="AR32" s="527">
        <v>0.13</v>
      </c>
      <c r="AS32" s="528"/>
      <c r="AT32" s="528"/>
      <c r="AU32" s="528"/>
      <c r="AV32" s="528"/>
      <c r="AW32" s="528"/>
      <c r="AX32" s="529"/>
      <c r="AY32" s="530" t="s">
        <v>431</v>
      </c>
      <c r="AZ32" s="531">
        <v>45297</v>
      </c>
      <c r="BA32" s="532">
        <v>13.6</v>
      </c>
      <c r="BB32" s="526">
        <v>-1.3778100072516282</v>
      </c>
      <c r="BC32" s="533">
        <v>13.91</v>
      </c>
      <c r="BD32" s="534">
        <v>-1.8348623853210995</v>
      </c>
      <c r="BE32" s="533">
        <v>8.6300000000000008</v>
      </c>
      <c r="BF32" s="533">
        <v>15.27</v>
      </c>
      <c r="BG32" s="533">
        <v>19.18</v>
      </c>
      <c r="BH32" s="535">
        <v>12.828486028346447</v>
      </c>
      <c r="BI32" s="533">
        <v>22.67</v>
      </c>
      <c r="BJ32" s="533">
        <v>90.06</v>
      </c>
      <c r="BK32" s="533">
        <v>35.11</v>
      </c>
      <c r="BL32" s="533">
        <v>5.41</v>
      </c>
      <c r="BM32" s="533">
        <v>28</v>
      </c>
      <c r="BN32" s="533">
        <v>32.1</v>
      </c>
      <c r="BO32" s="536">
        <v>0.87227414330218067</v>
      </c>
      <c r="BP32" s="533">
        <v>1310.0840000000001</v>
      </c>
      <c r="BQ32" s="533">
        <v>1310.6279999999999</v>
      </c>
      <c r="BR32" s="535">
        <v>1310.4725714285714</v>
      </c>
      <c r="BS32" s="536">
        <v>7.7714285714267008</v>
      </c>
      <c r="BT32" s="533">
        <v>47.86</v>
      </c>
      <c r="BU32" s="533">
        <v>49.81</v>
      </c>
      <c r="BV32" s="528"/>
      <c r="BW32" s="533">
        <v>0.2281</v>
      </c>
      <c r="BX32" s="533">
        <v>0.20649999999999999</v>
      </c>
      <c r="BY32" s="533">
        <v>0.1885</v>
      </c>
      <c r="BZ32" s="533">
        <v>0.17599999999999999</v>
      </c>
      <c r="CA32" s="533">
        <v>4</v>
      </c>
      <c r="CB32" s="533">
        <v>3.6</v>
      </c>
      <c r="CC32" s="533">
        <v>3.3</v>
      </c>
      <c r="CD32" s="533">
        <v>3.1</v>
      </c>
      <c r="CE32" s="533">
        <v>0.754</v>
      </c>
      <c r="CF32" s="533">
        <v>1.165</v>
      </c>
      <c r="CG32" s="533">
        <v>1.276</v>
      </c>
      <c r="CH32" s="533">
        <v>1.3440000000000001</v>
      </c>
      <c r="CI32" s="533">
        <v>1.4059999999999999</v>
      </c>
      <c r="CJ32" s="533">
        <v>0.127</v>
      </c>
      <c r="CK32" s="537"/>
      <c r="CL32" s="528"/>
      <c r="CM32" s="528"/>
      <c r="CN32" s="528"/>
      <c r="CO32" s="528"/>
      <c r="CP32" s="528"/>
      <c r="CQ32" s="538"/>
      <c r="CR32" s="539">
        <v>-9.9999999999909051</v>
      </c>
      <c r="CS32" s="536">
        <v>-16.000000000076398</v>
      </c>
      <c r="CT32" s="540">
        <v>-9.9999999999988987E-4</v>
      </c>
      <c r="CU32" s="536">
        <v>0.15665796344648114</v>
      </c>
      <c r="CV32" s="528"/>
      <c r="CW32" s="528"/>
      <c r="CX32" s="536">
        <v>-1.7782633303936926</v>
      </c>
      <c r="CY32" s="528"/>
      <c r="CZ32" s="528"/>
      <c r="DA32" s="528"/>
      <c r="DB32" s="528"/>
      <c r="DC32" s="528"/>
      <c r="DD32" s="529"/>
      <c r="DE32" s="532">
        <v>-7.085</v>
      </c>
      <c r="DF32" s="533">
        <v>-14.151</v>
      </c>
      <c r="DG32" s="533">
        <v>-21.673999999999999</v>
      </c>
      <c r="DH32" s="533">
        <v>-29.803999999999998</v>
      </c>
      <c r="DI32" s="533">
        <v>-38.354999999999997</v>
      </c>
      <c r="DJ32" s="533">
        <v>-46.601999999999997</v>
      </c>
      <c r="DK32" s="533">
        <v>-53.768000000000001</v>
      </c>
      <c r="DL32" s="533">
        <v>-59.45</v>
      </c>
      <c r="DM32" s="533">
        <v>-64.751999999999995</v>
      </c>
      <c r="DN32" s="533">
        <v>-69.965999999999994</v>
      </c>
      <c r="DO32" s="533">
        <v>-75.143000000000001</v>
      </c>
      <c r="DP32" s="533">
        <v>-85.64</v>
      </c>
      <c r="DQ32" s="533">
        <v>-95.858999999999995</v>
      </c>
      <c r="DR32" s="533">
        <v>-106.03700000000001</v>
      </c>
      <c r="DS32" s="533">
        <v>-36.637999999999998</v>
      </c>
      <c r="DT32" s="533">
        <v>-73.486000000000004</v>
      </c>
      <c r="DU32" s="533">
        <v>0</v>
      </c>
      <c r="DV32" s="533">
        <v>-0.50151959999999995</v>
      </c>
      <c r="DW32" s="533">
        <v>-1.2610432</v>
      </c>
      <c r="DX32" s="533">
        <v>-2.4331792000000001</v>
      </c>
      <c r="DY32" s="533">
        <v>-4.3103141999999997</v>
      </c>
      <c r="DZ32" s="533">
        <v>-7.1088442000000001</v>
      </c>
      <c r="EA32" s="533">
        <v>-10.3412852</v>
      </c>
      <c r="EB32" s="533">
        <v>-12.2526952</v>
      </c>
      <c r="EC32" s="533">
        <v>-13.383295199999999</v>
      </c>
      <c r="ED32" s="533">
        <v>-14.320005200000001</v>
      </c>
      <c r="EE32" s="533">
        <v>-15.207195199999999</v>
      </c>
      <c r="EF32" s="533">
        <v>-16.8641352</v>
      </c>
      <c r="EG32" s="533">
        <v>-18.238025199999999</v>
      </c>
      <c r="EH32" s="533">
        <v>-19.257025200000001</v>
      </c>
      <c r="EI32" s="533">
        <v>-13.926</v>
      </c>
      <c r="EJ32" s="533">
        <v>-16.050999999999998</v>
      </c>
      <c r="EK32" s="533">
        <v>-14.712999999999999</v>
      </c>
      <c r="EL32" s="533">
        <v>-17.132000000000001</v>
      </c>
      <c r="EM32" s="533">
        <v>67</v>
      </c>
      <c r="EN32" s="533">
        <v>67</v>
      </c>
      <c r="EO32" s="533">
        <v>58.04</v>
      </c>
      <c r="EP32" s="533">
        <v>-0.20652389530000201</v>
      </c>
      <c r="EQ32" s="533">
        <v>-0.18078041069999901</v>
      </c>
      <c r="ER32" s="533">
        <v>-0.69529724129999704</v>
      </c>
      <c r="ES32" s="533">
        <v>-0.75769224628492504</v>
      </c>
      <c r="ET32" s="533">
        <v>-0.49439648401870201</v>
      </c>
      <c r="EU32" s="533">
        <v>-0.17540720046059299</v>
      </c>
      <c r="EV32" s="533">
        <v>0.25437239476004497</v>
      </c>
      <c r="EW32" s="533">
        <v>1.4091326126000301</v>
      </c>
      <c r="EX32" s="533">
        <v>8.5999999999999993E-2</v>
      </c>
      <c r="EY32" s="533">
        <v>-9.0999999999999998E-2</v>
      </c>
      <c r="EZ32" s="533">
        <v>-0.27100000000000002</v>
      </c>
      <c r="FA32" s="533">
        <v>5.8000000000000003E-2</v>
      </c>
      <c r="FB32" s="533">
        <v>-0.37</v>
      </c>
      <c r="FC32" s="533">
        <v>-0.31</v>
      </c>
      <c r="FD32" s="533">
        <v>-1.1990000000000001</v>
      </c>
      <c r="FE32" s="533">
        <v>-2.577</v>
      </c>
      <c r="FF32" s="533">
        <v>-3.7309999999999999</v>
      </c>
      <c r="FG32" s="535"/>
      <c r="FH32" s="535">
        <v>-0.19919872284999951</v>
      </c>
      <c r="FI32" s="535">
        <v>7.3251724500024984E-3</v>
      </c>
      <c r="FJ32" s="535">
        <v>1.6562461850002486E-2</v>
      </c>
      <c r="FK32" s="535">
        <v>1.3016454157926716</v>
      </c>
      <c r="FL32" s="533">
        <v>-0.37124479999999999</v>
      </c>
      <c r="FM32" s="535"/>
      <c r="FN32" s="535"/>
      <c r="FO32" s="535"/>
      <c r="FP32" s="535"/>
      <c r="FQ32" s="535"/>
      <c r="FR32" s="535"/>
      <c r="FS32" s="535"/>
      <c r="FT32" s="535"/>
      <c r="FU32" s="541" t="s">
        <v>532</v>
      </c>
      <c r="FV32" s="532">
        <v>0.51</v>
      </c>
      <c r="FW32" s="533">
        <v>0.9</v>
      </c>
      <c r="FX32" s="533">
        <v>1.1299999999999999</v>
      </c>
      <c r="FY32" s="533">
        <v>1.34</v>
      </c>
      <c r="FZ32" s="533">
        <v>100</v>
      </c>
      <c r="GA32" s="533">
        <v>18.600000000000001</v>
      </c>
      <c r="GB32" s="533">
        <v>40.5</v>
      </c>
      <c r="GC32" s="528"/>
      <c r="GD32" s="528"/>
      <c r="GE32" s="558"/>
      <c r="GF32" s="528"/>
      <c r="GG32" s="528"/>
      <c r="GH32" s="528"/>
      <c r="GI32" s="542">
        <v>25.882912515310608</v>
      </c>
      <c r="GJ32" s="528"/>
      <c r="GK32" s="528"/>
      <c r="GL32" s="528">
        <v>22.905232314434162</v>
      </c>
      <c r="GM32" s="528"/>
      <c r="GN32" s="528"/>
      <c r="GO32" s="528"/>
      <c r="GP32" s="528"/>
      <c r="GQ32" s="528"/>
      <c r="GR32" s="543" t="s">
        <v>544</v>
      </c>
      <c r="GS32" s="544">
        <v>0</v>
      </c>
      <c r="GT32" s="545">
        <v>0.31</v>
      </c>
      <c r="GU32" s="545">
        <v>-0.75</v>
      </c>
      <c r="GV32" s="545">
        <v>-4.09</v>
      </c>
      <c r="GW32" s="545">
        <v>-5.4</v>
      </c>
      <c r="GX32" s="545">
        <v>-7.19</v>
      </c>
      <c r="GY32" s="545">
        <v>-7.19</v>
      </c>
      <c r="GZ32" s="545">
        <v>-6.97</v>
      </c>
      <c r="HA32" s="545">
        <v>-6.96</v>
      </c>
      <c r="HB32" s="545">
        <v>-6.13</v>
      </c>
      <c r="HC32" s="545">
        <v>-6.26</v>
      </c>
      <c r="HD32" s="545">
        <v>-6.44</v>
      </c>
      <c r="HE32" s="545">
        <v>-6.8</v>
      </c>
      <c r="HF32" s="545">
        <v>-6.38</v>
      </c>
      <c r="HG32" s="545">
        <v>-6.59</v>
      </c>
      <c r="HH32" s="545">
        <v>-6.3</v>
      </c>
      <c r="HI32" s="545">
        <v>-6.26</v>
      </c>
      <c r="HJ32" s="545">
        <v>-6.38</v>
      </c>
      <c r="HK32" s="545">
        <v>-5.9</v>
      </c>
      <c r="HL32" s="545">
        <v>-6.13</v>
      </c>
      <c r="HM32" s="545">
        <v>-6.23</v>
      </c>
      <c r="HN32" s="545">
        <v>-6.28</v>
      </c>
      <c r="HO32" s="545">
        <v>-5.92</v>
      </c>
      <c r="HP32" s="545">
        <v>-6.53</v>
      </c>
      <c r="HQ32" s="545">
        <v>1.47</v>
      </c>
      <c r="HR32" s="545">
        <v>1.47</v>
      </c>
      <c r="HS32" s="545">
        <v>1.47</v>
      </c>
      <c r="HT32" s="545">
        <v>1.47</v>
      </c>
      <c r="HU32" s="545">
        <v>1.47</v>
      </c>
      <c r="HV32" s="545">
        <v>1.47</v>
      </c>
      <c r="HW32" s="545">
        <v>1.47</v>
      </c>
      <c r="HX32" s="545">
        <v>1.47</v>
      </c>
      <c r="HY32" s="545">
        <v>1.47</v>
      </c>
      <c r="HZ32" s="545">
        <v>1.47</v>
      </c>
      <c r="IA32" s="545">
        <v>1.47</v>
      </c>
      <c r="IB32" s="545">
        <v>1.47</v>
      </c>
      <c r="IC32" s="545">
        <v>1.47</v>
      </c>
      <c r="ID32" s="545">
        <v>1.47</v>
      </c>
      <c r="IE32" s="545">
        <v>1.47</v>
      </c>
      <c r="IF32" s="545">
        <v>1.47</v>
      </c>
      <c r="IG32" s="545">
        <v>1.47</v>
      </c>
      <c r="IH32" s="545">
        <v>1.47</v>
      </c>
      <c r="II32" s="545">
        <v>1.47</v>
      </c>
      <c r="IJ32" s="545">
        <v>1.47</v>
      </c>
      <c r="IK32" s="545">
        <v>1.47</v>
      </c>
      <c r="IL32" s="545">
        <v>1.47</v>
      </c>
      <c r="IM32" s="545">
        <v>1.47</v>
      </c>
      <c r="IN32" s="546">
        <v>1.47</v>
      </c>
      <c r="IO32" s="547" t="s">
        <v>594</v>
      </c>
      <c r="IP32" s="545">
        <v>0</v>
      </c>
      <c r="IQ32" s="545">
        <v>0.01</v>
      </c>
      <c r="IR32" s="545">
        <v>-0.01</v>
      </c>
      <c r="IS32" s="545">
        <v>-0.01</v>
      </c>
      <c r="IT32" s="545">
        <v>0.01</v>
      </c>
      <c r="IU32" s="545">
        <v>0.01</v>
      </c>
      <c r="IV32" s="545">
        <v>-0.02</v>
      </c>
      <c r="IW32" s="545">
        <v>-0.02</v>
      </c>
      <c r="IX32" s="545">
        <v>-0.04</v>
      </c>
      <c r="IY32" s="545">
        <v>-0.04</v>
      </c>
      <c r="IZ32" s="545">
        <v>-0.03</v>
      </c>
      <c r="JA32" s="545">
        <v>-0.01</v>
      </c>
      <c r="JB32" s="545">
        <v>-0.03</v>
      </c>
      <c r="JC32" s="545">
        <v>-0.01</v>
      </c>
      <c r="JD32" s="545">
        <v>0.01</v>
      </c>
      <c r="JE32" s="545">
        <v>-0.02</v>
      </c>
      <c r="JF32" s="545">
        <v>-0.01</v>
      </c>
      <c r="JG32" s="548">
        <v>-0.02</v>
      </c>
      <c r="JH32" s="549"/>
      <c r="JI32" s="550">
        <v>1.25</v>
      </c>
      <c r="JJ32" s="545">
        <v>1.25</v>
      </c>
      <c r="JK32" s="545">
        <v>1.25</v>
      </c>
      <c r="JL32" s="545">
        <v>1.25</v>
      </c>
      <c r="JM32" s="545">
        <v>1.25</v>
      </c>
      <c r="JN32" s="545">
        <v>1.25</v>
      </c>
      <c r="JO32" s="545">
        <v>1.25</v>
      </c>
      <c r="JP32" s="545">
        <v>1.25</v>
      </c>
      <c r="JQ32" s="545">
        <v>1.25</v>
      </c>
      <c r="JR32" s="545">
        <v>1.25</v>
      </c>
      <c r="JS32" s="545">
        <v>1.25</v>
      </c>
      <c r="JT32" s="545">
        <v>1.25</v>
      </c>
      <c r="JU32" s="545">
        <v>1.25</v>
      </c>
      <c r="JV32" s="545">
        <v>1.25</v>
      </c>
      <c r="JW32" s="545">
        <v>1.25</v>
      </c>
      <c r="JX32" s="545">
        <v>1.25</v>
      </c>
      <c r="JY32" s="545">
        <v>1.25</v>
      </c>
      <c r="JZ32" s="549"/>
      <c r="KA32" s="542" t="s">
        <v>461</v>
      </c>
      <c r="KB32" s="528"/>
      <c r="KC32" s="528"/>
      <c r="KD32" s="529" t="s">
        <v>461</v>
      </c>
      <c r="KE32" s="551" t="s">
        <v>441</v>
      </c>
      <c r="KF32" s="551" t="s">
        <v>689</v>
      </c>
      <c r="KG32" s="551" t="s">
        <v>649</v>
      </c>
      <c r="KH32" s="552">
        <v>-3.2748200000000002E-7</v>
      </c>
      <c r="KI32" s="553">
        <v>-3.45536E-7</v>
      </c>
      <c r="KJ32" s="554">
        <v>-3.4965099999999999E-7</v>
      </c>
      <c r="KK32" s="576">
        <v>5.512974758918042</v>
      </c>
      <c r="KL32" s="577">
        <v>6.7695323712448214</v>
      </c>
      <c r="KM32" s="552">
        <v>-3.3961000000000001E-7</v>
      </c>
      <c r="KN32" s="554">
        <v>-3.4827500000000001E-7</v>
      </c>
      <c r="KO32" s="576">
        <v>3.7034096530496297</v>
      </c>
      <c r="KP32" s="577">
        <v>6.349356605859251</v>
      </c>
      <c r="KQ32" s="571"/>
      <c r="KR32" s="572"/>
      <c r="KS32" s="573"/>
      <c r="KT32" s="574"/>
      <c r="KU32" s="557"/>
    </row>
    <row r="33" spans="1:307">
      <c r="A33" s="518">
        <v>12</v>
      </c>
      <c r="B33" s="31" t="s">
        <v>696</v>
      </c>
      <c r="C33" s="566" t="s">
        <v>442</v>
      </c>
      <c r="D33" s="560" t="s">
        <v>262</v>
      </c>
      <c r="E33" s="520" t="s">
        <v>692</v>
      </c>
      <c r="F33" s="520" t="s">
        <v>692</v>
      </c>
      <c r="G33" s="520" t="s">
        <v>692</v>
      </c>
      <c r="H33" s="520" t="s">
        <v>692</v>
      </c>
      <c r="I33" s="520"/>
      <c r="J33" s="520" t="s">
        <v>692</v>
      </c>
      <c r="K33" s="521">
        <v>0</v>
      </c>
      <c r="L33" s="522">
        <v>50</v>
      </c>
      <c r="M33" s="523">
        <v>13.6</v>
      </c>
      <c r="N33" s="523">
        <v>13.98</v>
      </c>
      <c r="O33" s="523">
        <v>8.69</v>
      </c>
      <c r="P33" s="523">
        <v>15.43</v>
      </c>
      <c r="Q33" s="523">
        <v>19.48</v>
      </c>
      <c r="R33" s="524">
        <v>12.895889525425966</v>
      </c>
      <c r="S33" s="523">
        <v>23.1</v>
      </c>
      <c r="T33" s="523">
        <v>89.05</v>
      </c>
      <c r="U33" s="523">
        <v>34.56</v>
      </c>
      <c r="V33" s="523">
        <v>6.31</v>
      </c>
      <c r="W33" s="523">
        <v>27.3</v>
      </c>
      <c r="X33" s="523">
        <v>31.5</v>
      </c>
      <c r="Y33" s="523">
        <v>1310.2809999999999</v>
      </c>
      <c r="Z33" s="523">
        <v>1310.8219999999999</v>
      </c>
      <c r="AA33" s="525">
        <v>1310.6674285714284</v>
      </c>
      <c r="AB33" s="526">
        <v>7.7285714285705707</v>
      </c>
      <c r="AC33" s="527">
        <v>48.89</v>
      </c>
      <c r="AD33" s="527">
        <v>52.95</v>
      </c>
      <c r="AE33" s="527">
        <v>0.23880000000000001</v>
      </c>
      <c r="AF33" s="527">
        <v>0.21190000000000001</v>
      </c>
      <c r="AG33" s="527">
        <v>0.20469999999999999</v>
      </c>
      <c r="AH33" s="527">
        <v>0.1885</v>
      </c>
      <c r="AI33" s="527">
        <v>4</v>
      </c>
      <c r="AJ33" s="527">
        <v>3.6</v>
      </c>
      <c r="AK33" s="527">
        <v>3.3</v>
      </c>
      <c r="AL33" s="527">
        <v>3.1</v>
      </c>
      <c r="AM33" s="527">
        <v>0.75900000000000001</v>
      </c>
      <c r="AN33" s="527">
        <v>1.1659999999999999</v>
      </c>
      <c r="AO33" s="527">
        <v>1.2769999999999999</v>
      </c>
      <c r="AP33" s="527">
        <v>1.345</v>
      </c>
      <c r="AQ33" s="527">
        <v>1.407</v>
      </c>
      <c r="AR33" s="527">
        <v>0.128</v>
      </c>
      <c r="AS33" s="528"/>
      <c r="AT33" s="528"/>
      <c r="AU33" s="528"/>
      <c r="AV33" s="528"/>
      <c r="AW33" s="528"/>
      <c r="AX33" s="529"/>
      <c r="AY33" s="530" t="s">
        <v>431</v>
      </c>
      <c r="AZ33" s="531">
        <v>45297</v>
      </c>
      <c r="BA33" s="532">
        <v>13.4</v>
      </c>
      <c r="BB33" s="526">
        <v>-1.4705882352941124</v>
      </c>
      <c r="BC33" s="533">
        <v>13.7</v>
      </c>
      <c r="BD33" s="534">
        <v>-2.0028612303290494</v>
      </c>
      <c r="BE33" s="533">
        <v>8.69</v>
      </c>
      <c r="BF33" s="533">
        <v>15.56</v>
      </c>
      <c r="BG33" s="533">
        <v>19.64</v>
      </c>
      <c r="BH33" s="535">
        <v>12.931414834509308</v>
      </c>
      <c r="BI33" s="533">
        <v>23.33</v>
      </c>
      <c r="BJ33" s="533">
        <v>88.3</v>
      </c>
      <c r="BK33" s="533">
        <v>33.08</v>
      </c>
      <c r="BL33" s="533">
        <v>6.3</v>
      </c>
      <c r="BM33" s="533">
        <v>27.4</v>
      </c>
      <c r="BN33" s="533">
        <v>31.8</v>
      </c>
      <c r="BO33" s="536">
        <v>0.86163522012578608</v>
      </c>
      <c r="BP33" s="533">
        <v>1310.2750000000001</v>
      </c>
      <c r="BQ33" s="533">
        <v>1310.817</v>
      </c>
      <c r="BR33" s="535">
        <v>1310.662142857143</v>
      </c>
      <c r="BS33" s="536">
        <v>7.7428571428559474</v>
      </c>
      <c r="BT33" s="533">
        <v>48.95</v>
      </c>
      <c r="BU33" s="533">
        <v>52.29</v>
      </c>
      <c r="BV33" s="528"/>
      <c r="BW33" s="533">
        <v>0.2334</v>
      </c>
      <c r="BX33" s="533">
        <v>0.21190000000000001</v>
      </c>
      <c r="BY33" s="533">
        <v>0.19750000000000001</v>
      </c>
      <c r="BZ33" s="533">
        <v>0.18310000000000001</v>
      </c>
      <c r="CA33" s="533">
        <v>4</v>
      </c>
      <c r="CB33" s="533">
        <v>3.6</v>
      </c>
      <c r="CC33" s="533">
        <v>3.3</v>
      </c>
      <c r="CD33" s="533">
        <v>3.1</v>
      </c>
      <c r="CE33" s="533">
        <v>0.75700000000000001</v>
      </c>
      <c r="CF33" s="533">
        <v>1.165</v>
      </c>
      <c r="CG33" s="533">
        <v>1.276</v>
      </c>
      <c r="CH33" s="533">
        <v>1.3440000000000001</v>
      </c>
      <c r="CI33" s="533">
        <v>1.4059999999999999</v>
      </c>
      <c r="CJ33" s="533">
        <v>0.125</v>
      </c>
      <c r="CK33" s="537"/>
      <c r="CL33" s="528"/>
      <c r="CM33" s="528"/>
      <c r="CN33" s="528"/>
      <c r="CO33" s="528"/>
      <c r="CP33" s="528"/>
      <c r="CQ33" s="538"/>
      <c r="CR33" s="539">
        <v>-5.9999999998581188</v>
      </c>
      <c r="CS33" s="536">
        <v>-4.9999999998817657</v>
      </c>
      <c r="CT33" s="540">
        <v>-9.9999999999988987E-4</v>
      </c>
      <c r="CU33" s="536">
        <v>0.82135523613963113</v>
      </c>
      <c r="CV33" s="528"/>
      <c r="CW33" s="528"/>
      <c r="CX33" s="536">
        <v>-1.7782633303936926</v>
      </c>
      <c r="CY33" s="528"/>
      <c r="CZ33" s="528"/>
      <c r="DA33" s="528"/>
      <c r="DB33" s="528"/>
      <c r="DC33" s="528"/>
      <c r="DD33" s="529"/>
      <c r="DE33" s="532">
        <v>-7.0510000000000002</v>
      </c>
      <c r="DF33" s="533">
        <v>-14.042</v>
      </c>
      <c r="DG33" s="533">
        <v>-21.507000000000001</v>
      </c>
      <c r="DH33" s="533">
        <v>-29.608000000000001</v>
      </c>
      <c r="DI33" s="533">
        <v>-38.216000000000001</v>
      </c>
      <c r="DJ33" s="533">
        <v>-46.573</v>
      </c>
      <c r="DK33" s="533">
        <v>-53.832000000000001</v>
      </c>
      <c r="DL33" s="533">
        <v>-59.548000000000002</v>
      </c>
      <c r="DM33" s="533">
        <v>-64.828000000000003</v>
      </c>
      <c r="DN33" s="533">
        <v>-70.010000000000005</v>
      </c>
      <c r="DO33" s="533">
        <v>-75.134</v>
      </c>
      <c r="DP33" s="533">
        <v>-85.524000000000001</v>
      </c>
      <c r="DQ33" s="533">
        <v>-95.66</v>
      </c>
      <c r="DR33" s="533">
        <v>-105.754</v>
      </c>
      <c r="DS33" s="533">
        <v>-36.542000000000002</v>
      </c>
      <c r="DT33" s="533">
        <v>-73.290999999999997</v>
      </c>
      <c r="DU33" s="533">
        <v>0</v>
      </c>
      <c r="DV33" s="533">
        <v>-0.483595</v>
      </c>
      <c r="DW33" s="533">
        <v>-1.2272624999999999</v>
      </c>
      <c r="DX33" s="533">
        <v>-2.3637695000000001</v>
      </c>
      <c r="DY33" s="533">
        <v>-4.1640395000000003</v>
      </c>
      <c r="DZ33" s="533">
        <v>-6.8889374999999999</v>
      </c>
      <c r="EA33" s="533">
        <v>-10.167939499999999</v>
      </c>
      <c r="EB33" s="533">
        <v>-12.1974695</v>
      </c>
      <c r="EC33" s="533">
        <v>-13.366659500000001</v>
      </c>
      <c r="ED33" s="533">
        <v>-14.323019499999999</v>
      </c>
      <c r="EE33" s="533">
        <v>-15.2240895</v>
      </c>
      <c r="EF33" s="533">
        <v>-16.890959500000001</v>
      </c>
      <c r="EG33" s="533">
        <v>-18.262959500000001</v>
      </c>
      <c r="EH33" s="533">
        <v>-19.240389499999999</v>
      </c>
      <c r="EI33" s="533">
        <v>-15.74</v>
      </c>
      <c r="EJ33" s="533">
        <v>-16.699000000000002</v>
      </c>
      <c r="EK33" s="533">
        <v>-16.917000000000002</v>
      </c>
      <c r="EL33" s="533">
        <v>-17.971</v>
      </c>
      <c r="EM33" s="533">
        <v>67</v>
      </c>
      <c r="EN33" s="533">
        <v>67</v>
      </c>
      <c r="EO33" s="533">
        <v>57.573999999999998</v>
      </c>
      <c r="EP33" s="533">
        <v>-0.21405029290000499</v>
      </c>
      <c r="EQ33" s="533">
        <v>-0.16864395139999999</v>
      </c>
      <c r="ER33" s="533">
        <v>-0.72486114499999799</v>
      </c>
      <c r="ES33" s="533">
        <v>-0.75769224628492504</v>
      </c>
      <c r="ET33" s="533">
        <v>-0.57099790094437197</v>
      </c>
      <c r="EU33" s="533">
        <v>-0.21477734716237001</v>
      </c>
      <c r="EV33" s="533">
        <v>0.26965465382341203</v>
      </c>
      <c r="EW33" s="533">
        <v>1.2517357315136699</v>
      </c>
      <c r="EX33" s="533">
        <v>-4.1000000000000002E-2</v>
      </c>
      <c r="EY33" s="533">
        <v>-0.247</v>
      </c>
      <c r="EZ33" s="533">
        <v>-6.8000000000000005E-2</v>
      </c>
      <c r="FA33" s="533">
        <v>-4.1000000000000002E-2</v>
      </c>
      <c r="FB33" s="533">
        <v>-0.38800000000000001</v>
      </c>
      <c r="FC33" s="533">
        <v>-0.41299999999999998</v>
      </c>
      <c r="FD33" s="533">
        <v>-1.244</v>
      </c>
      <c r="FE33" s="533">
        <v>-2.7519999999999998</v>
      </c>
      <c r="FF33" s="533">
        <v>-3.726</v>
      </c>
      <c r="FG33" s="535"/>
      <c r="FH33" s="535">
        <v>-0.19919872284999951</v>
      </c>
      <c r="FI33" s="535">
        <v>1.485157005000548E-2</v>
      </c>
      <c r="FJ33" s="535">
        <v>1.6562461850002486E-2</v>
      </c>
      <c r="FK33" s="535">
        <v>1.2697575393493901</v>
      </c>
      <c r="FL33" s="533">
        <v>-0.24665049999999999</v>
      </c>
      <c r="FM33" s="535"/>
      <c r="FN33" s="535"/>
      <c r="FO33" s="535"/>
      <c r="FP33" s="535"/>
      <c r="FQ33" s="535"/>
      <c r="FR33" s="535"/>
      <c r="FS33" s="535"/>
      <c r="FT33" s="535"/>
      <c r="FU33" s="541" t="s">
        <v>532</v>
      </c>
      <c r="FV33" s="532">
        <v>0.61</v>
      </c>
      <c r="FW33" s="533">
        <v>1.08</v>
      </c>
      <c r="FX33" s="533">
        <v>1.36</v>
      </c>
      <c r="FY33" s="533">
        <v>1.63</v>
      </c>
      <c r="FZ33" s="533">
        <v>-55.47</v>
      </c>
      <c r="GA33" s="533">
        <v>25</v>
      </c>
      <c r="GB33" s="533">
        <v>27.5</v>
      </c>
      <c r="GC33" s="528"/>
      <c r="GD33" s="528"/>
      <c r="GE33" s="558"/>
      <c r="GF33" s="528"/>
      <c r="GG33" s="528"/>
      <c r="GH33" s="528"/>
      <c r="GI33" s="542">
        <v>26.309781261052894</v>
      </c>
      <c r="GJ33" s="528"/>
      <c r="GK33" s="528"/>
      <c r="GL33" s="528">
        <v>19.345427397833014</v>
      </c>
      <c r="GM33" s="528"/>
      <c r="GN33" s="528"/>
      <c r="GO33" s="528"/>
      <c r="GP33" s="528"/>
      <c r="GQ33" s="528"/>
      <c r="GR33" s="543" t="s">
        <v>545</v>
      </c>
      <c r="GS33" s="544">
        <v>0</v>
      </c>
      <c r="GT33" s="545">
        <v>0.53</v>
      </c>
      <c r="GU33" s="545">
        <v>-1.02</v>
      </c>
      <c r="GV33" s="545">
        <v>-3.91</v>
      </c>
      <c r="GW33" s="545">
        <v>-5.86</v>
      </c>
      <c r="GX33" s="545">
        <v>-8.17</v>
      </c>
      <c r="GY33" s="545">
        <v>-8.14</v>
      </c>
      <c r="GZ33" s="545">
        <v>-8.02</v>
      </c>
      <c r="HA33" s="545">
        <v>-8.14</v>
      </c>
      <c r="HB33" s="545">
        <v>-8.2899999999999991</v>
      </c>
      <c r="HC33" s="545">
        <v>-7.95</v>
      </c>
      <c r="HD33" s="545">
        <v>-7.8</v>
      </c>
      <c r="HE33" s="545">
        <v>-8.02</v>
      </c>
      <c r="HF33" s="545">
        <v>-8.19</v>
      </c>
      <c r="HG33" s="545">
        <v>-8.19</v>
      </c>
      <c r="HH33" s="545">
        <v>-7.99</v>
      </c>
      <c r="HI33" s="545">
        <v>-8</v>
      </c>
      <c r="HJ33" s="545">
        <v>-7.87</v>
      </c>
      <c r="HK33" s="545">
        <v>-8.1199999999999992</v>
      </c>
      <c r="HL33" s="545">
        <v>-7.76</v>
      </c>
      <c r="HM33" s="545">
        <v>-7.81</v>
      </c>
      <c r="HN33" s="545">
        <v>-7.66</v>
      </c>
      <c r="HO33" s="545">
        <v>-7.72</v>
      </c>
      <c r="HP33" s="545">
        <v>-7.7</v>
      </c>
      <c r="HQ33" s="545">
        <v>1.48</v>
      </c>
      <c r="HR33" s="545">
        <v>1.48</v>
      </c>
      <c r="HS33" s="545">
        <v>1.48</v>
      </c>
      <c r="HT33" s="545">
        <v>1.48</v>
      </c>
      <c r="HU33" s="545">
        <v>1.48</v>
      </c>
      <c r="HV33" s="545">
        <v>1.48</v>
      </c>
      <c r="HW33" s="545">
        <v>1.48</v>
      </c>
      <c r="HX33" s="545">
        <v>1.48</v>
      </c>
      <c r="HY33" s="545">
        <v>1.48</v>
      </c>
      <c r="HZ33" s="545">
        <v>1.48</v>
      </c>
      <c r="IA33" s="545">
        <v>1.48</v>
      </c>
      <c r="IB33" s="545">
        <v>1.48</v>
      </c>
      <c r="IC33" s="545">
        <v>1.48</v>
      </c>
      <c r="ID33" s="545">
        <v>1.48</v>
      </c>
      <c r="IE33" s="545">
        <v>1.48</v>
      </c>
      <c r="IF33" s="545">
        <v>1.48</v>
      </c>
      <c r="IG33" s="545">
        <v>1.48</v>
      </c>
      <c r="IH33" s="545">
        <v>1.48</v>
      </c>
      <c r="II33" s="545">
        <v>1.48</v>
      </c>
      <c r="IJ33" s="545">
        <v>1.48</v>
      </c>
      <c r="IK33" s="545">
        <v>1.48</v>
      </c>
      <c r="IL33" s="545">
        <v>1.47</v>
      </c>
      <c r="IM33" s="545">
        <v>1.48</v>
      </c>
      <c r="IN33" s="546">
        <v>1.47</v>
      </c>
      <c r="IO33" s="547" t="s">
        <v>595</v>
      </c>
      <c r="IP33" s="545">
        <v>0</v>
      </c>
      <c r="IQ33" s="545">
        <v>0</v>
      </c>
      <c r="IR33" s="545">
        <v>0.01</v>
      </c>
      <c r="IS33" s="545">
        <v>0</v>
      </c>
      <c r="IT33" s="545">
        <v>0</v>
      </c>
      <c r="IU33" s="545">
        <v>0</v>
      </c>
      <c r="IV33" s="545">
        <v>-0.02</v>
      </c>
      <c r="IW33" s="545">
        <v>-0.01</v>
      </c>
      <c r="IX33" s="545">
        <v>0</v>
      </c>
      <c r="IY33" s="545">
        <v>-0.04</v>
      </c>
      <c r="IZ33" s="545">
        <v>-0.04</v>
      </c>
      <c r="JA33" s="545">
        <v>-0.01</v>
      </c>
      <c r="JB33" s="545">
        <v>-0.04</v>
      </c>
      <c r="JC33" s="545">
        <v>-0.01</v>
      </c>
      <c r="JD33" s="545">
        <v>-0.03</v>
      </c>
      <c r="JE33" s="545">
        <v>-0.03</v>
      </c>
      <c r="JF33" s="545">
        <v>-0.04</v>
      </c>
      <c r="JG33" s="548">
        <v>-0.04</v>
      </c>
      <c r="JH33" s="549"/>
      <c r="JI33" s="550">
        <v>1.26</v>
      </c>
      <c r="JJ33" s="545">
        <v>1.26</v>
      </c>
      <c r="JK33" s="545">
        <v>1.26</v>
      </c>
      <c r="JL33" s="545">
        <v>1.26</v>
      </c>
      <c r="JM33" s="545">
        <v>1.26</v>
      </c>
      <c r="JN33" s="545">
        <v>1.26</v>
      </c>
      <c r="JO33" s="545">
        <v>1.26</v>
      </c>
      <c r="JP33" s="545">
        <v>1.26</v>
      </c>
      <c r="JQ33" s="545">
        <v>1.26</v>
      </c>
      <c r="JR33" s="545">
        <v>1.26</v>
      </c>
      <c r="JS33" s="545">
        <v>1.26</v>
      </c>
      <c r="JT33" s="545">
        <v>1.26</v>
      </c>
      <c r="JU33" s="545">
        <v>1.26</v>
      </c>
      <c r="JV33" s="545">
        <v>1.26</v>
      </c>
      <c r="JW33" s="545">
        <v>1.26</v>
      </c>
      <c r="JX33" s="545">
        <v>1.26</v>
      </c>
      <c r="JY33" s="545">
        <v>1.26</v>
      </c>
      <c r="JZ33" s="549"/>
      <c r="KA33" s="542" t="s">
        <v>461</v>
      </c>
      <c r="KB33" s="528"/>
      <c r="KC33" s="528"/>
      <c r="KD33" s="529" t="s">
        <v>461</v>
      </c>
      <c r="KE33" s="551" t="s">
        <v>442</v>
      </c>
      <c r="KF33" s="551" t="s">
        <v>689</v>
      </c>
      <c r="KG33" s="551" t="s">
        <v>650</v>
      </c>
      <c r="KH33" s="552"/>
      <c r="KI33" s="553"/>
      <c r="KJ33" s="554"/>
      <c r="KK33" s="555"/>
      <c r="KL33" s="556"/>
      <c r="KM33" s="552"/>
      <c r="KN33" s="554"/>
      <c r="KO33" s="555"/>
      <c r="KP33" s="556"/>
      <c r="KQ33" s="571">
        <v>7.0000000000000007E-2</v>
      </c>
      <c r="KR33" s="572" t="s">
        <v>724</v>
      </c>
      <c r="KS33" s="573">
        <v>9.2999999999999999E-2</v>
      </c>
      <c r="KT33" s="574" t="s">
        <v>724</v>
      </c>
      <c r="KU33" s="557"/>
    </row>
    <row r="34" spans="1:307">
      <c r="A34" s="518">
        <v>13</v>
      </c>
      <c r="B34" s="31" t="s">
        <v>697</v>
      </c>
      <c r="C34" s="567" t="s">
        <v>443</v>
      </c>
      <c r="D34" s="560" t="s">
        <v>262</v>
      </c>
      <c r="E34" s="520" t="s">
        <v>692</v>
      </c>
      <c r="F34" s="520" t="s">
        <v>692</v>
      </c>
      <c r="G34" s="520" t="s">
        <v>692</v>
      </c>
      <c r="H34" s="520" t="s">
        <v>692</v>
      </c>
      <c r="I34" s="520"/>
      <c r="J34" s="520" t="s">
        <v>692</v>
      </c>
      <c r="K34" s="521">
        <v>0</v>
      </c>
      <c r="L34" s="522">
        <v>50</v>
      </c>
      <c r="M34" s="523">
        <v>13.4</v>
      </c>
      <c r="N34" s="523">
        <v>13.82</v>
      </c>
      <c r="O34" s="523">
        <v>8.93</v>
      </c>
      <c r="P34" s="523">
        <v>15.93</v>
      </c>
      <c r="Q34" s="523">
        <v>20.03</v>
      </c>
      <c r="R34" s="524">
        <v>13.01680949293576</v>
      </c>
      <c r="S34" s="523">
        <v>23.63</v>
      </c>
      <c r="T34" s="523">
        <v>86.38</v>
      </c>
      <c r="U34" s="523">
        <v>34.75</v>
      </c>
      <c r="V34" s="523">
        <v>5.67</v>
      </c>
      <c r="W34" s="523">
        <v>26.9</v>
      </c>
      <c r="X34" s="523">
        <v>33.6</v>
      </c>
      <c r="Y34" s="523">
        <v>1310.3409999999999</v>
      </c>
      <c r="Z34" s="523">
        <v>1310.883</v>
      </c>
      <c r="AA34" s="525">
        <v>1310.7281428571428</v>
      </c>
      <c r="AB34" s="526">
        <v>7.7428571428591955</v>
      </c>
      <c r="AC34" s="527">
        <v>48.07</v>
      </c>
      <c r="AD34" s="527">
        <v>50.69</v>
      </c>
      <c r="AE34" s="527">
        <v>0.24060000000000001</v>
      </c>
      <c r="AF34" s="527">
        <v>0.2208</v>
      </c>
      <c r="AG34" s="527">
        <v>0.2029</v>
      </c>
      <c r="AH34" s="527">
        <v>0.1903</v>
      </c>
      <c r="AI34" s="527">
        <v>4</v>
      </c>
      <c r="AJ34" s="527">
        <v>3.6</v>
      </c>
      <c r="AK34" s="527">
        <v>3.3</v>
      </c>
      <c r="AL34" s="527">
        <v>3.1</v>
      </c>
      <c r="AM34" s="527">
        <v>0.754</v>
      </c>
      <c r="AN34" s="527">
        <v>1.167</v>
      </c>
      <c r="AO34" s="527">
        <v>1.2789999999999999</v>
      </c>
      <c r="AP34" s="527">
        <v>1.347</v>
      </c>
      <c r="AQ34" s="527">
        <v>1.409</v>
      </c>
      <c r="AR34" s="527">
        <v>0.128</v>
      </c>
      <c r="AS34" s="528"/>
      <c r="AT34" s="528"/>
      <c r="AU34" s="528"/>
      <c r="AV34" s="528"/>
      <c r="AW34" s="528"/>
      <c r="AX34" s="529"/>
      <c r="AY34" s="530" t="s">
        <v>431</v>
      </c>
      <c r="AZ34" s="531">
        <v>45297</v>
      </c>
      <c r="BA34" s="532">
        <v>13.2</v>
      </c>
      <c r="BB34" s="526">
        <v>-1.4925373134328437</v>
      </c>
      <c r="BC34" s="533">
        <v>13.48</v>
      </c>
      <c r="BD34" s="534">
        <v>-2.4602026049204042</v>
      </c>
      <c r="BE34" s="533">
        <v>8.99</v>
      </c>
      <c r="BF34" s="533">
        <v>16.010000000000002</v>
      </c>
      <c r="BG34" s="533">
        <v>20.170000000000002</v>
      </c>
      <c r="BH34" s="535">
        <v>13.047058982127654</v>
      </c>
      <c r="BI34" s="533">
        <v>23.8</v>
      </c>
      <c r="BJ34" s="533">
        <v>86.01</v>
      </c>
      <c r="BK34" s="533">
        <v>34.31</v>
      </c>
      <c r="BL34" s="533">
        <v>6.29</v>
      </c>
      <c r="BM34" s="533">
        <v>27.3</v>
      </c>
      <c r="BN34" s="533">
        <v>34.299999999999997</v>
      </c>
      <c r="BO34" s="536">
        <v>0.79591836734693888</v>
      </c>
      <c r="BP34" s="533">
        <v>1310.325</v>
      </c>
      <c r="BQ34" s="533">
        <v>1310.865</v>
      </c>
      <c r="BR34" s="535">
        <v>1310.7107142857144</v>
      </c>
      <c r="BS34" s="536">
        <v>7.7142857142851948</v>
      </c>
      <c r="BT34" s="533">
        <v>49.48</v>
      </c>
      <c r="BU34" s="533">
        <v>51.95</v>
      </c>
      <c r="BV34" s="528"/>
      <c r="BW34" s="533">
        <v>0.23880000000000001</v>
      </c>
      <c r="BX34" s="533">
        <v>0.21729999999999999</v>
      </c>
      <c r="BY34" s="533">
        <v>0.2029</v>
      </c>
      <c r="BZ34" s="533">
        <v>0.18129999999999999</v>
      </c>
      <c r="CA34" s="533">
        <v>4</v>
      </c>
      <c r="CB34" s="533">
        <v>3.6</v>
      </c>
      <c r="CC34" s="533">
        <v>3.3</v>
      </c>
      <c r="CD34" s="533">
        <v>3.1</v>
      </c>
      <c r="CE34" s="533">
        <v>0.76400000000000001</v>
      </c>
      <c r="CF34" s="533">
        <v>1.1659999999999999</v>
      </c>
      <c r="CG34" s="533">
        <v>1.278</v>
      </c>
      <c r="CH34" s="533">
        <v>1.3460000000000001</v>
      </c>
      <c r="CI34" s="533">
        <v>1.4079999999999999</v>
      </c>
      <c r="CJ34" s="533">
        <v>0.11600000000000001</v>
      </c>
      <c r="CK34" s="537"/>
      <c r="CL34" s="528"/>
      <c r="CM34" s="528"/>
      <c r="CN34" s="528"/>
      <c r="CO34" s="528"/>
      <c r="CP34" s="528"/>
      <c r="CQ34" s="538"/>
      <c r="CR34" s="539">
        <v>-15.999999999849024</v>
      </c>
      <c r="CS34" s="536">
        <v>-18.000000000029104</v>
      </c>
      <c r="CT34" s="540">
        <v>-9.9999999999988987E-4</v>
      </c>
      <c r="CU34" s="536">
        <v>0.69895157264104124</v>
      </c>
      <c r="CV34" s="528"/>
      <c r="CW34" s="528"/>
      <c r="CX34" s="536">
        <v>-1.7782633303936926</v>
      </c>
      <c r="CY34" s="528"/>
      <c r="CZ34" s="528"/>
      <c r="DA34" s="528"/>
      <c r="DB34" s="528"/>
      <c r="DC34" s="528"/>
      <c r="DD34" s="529"/>
      <c r="DE34" s="532">
        <v>-6.9349999999999996</v>
      </c>
      <c r="DF34" s="533">
        <v>-13.984999999999999</v>
      </c>
      <c r="DG34" s="533">
        <v>-21.469000000000001</v>
      </c>
      <c r="DH34" s="533">
        <v>-29.562999999999999</v>
      </c>
      <c r="DI34" s="533">
        <v>-38.171999999999997</v>
      </c>
      <c r="DJ34" s="533">
        <v>-46.619</v>
      </c>
      <c r="DK34" s="533">
        <v>-54.055</v>
      </c>
      <c r="DL34" s="533">
        <v>-59.878</v>
      </c>
      <c r="DM34" s="533">
        <v>-65.206999999999994</v>
      </c>
      <c r="DN34" s="533">
        <v>-70.412000000000006</v>
      </c>
      <c r="DO34" s="533">
        <v>-75.56</v>
      </c>
      <c r="DP34" s="533">
        <v>-85.997</v>
      </c>
      <c r="DQ34" s="533">
        <v>-96.17</v>
      </c>
      <c r="DR34" s="533">
        <v>-106.292</v>
      </c>
      <c r="DS34" s="533">
        <v>-36.707999999999998</v>
      </c>
      <c r="DT34" s="533">
        <v>-73.617000000000004</v>
      </c>
      <c r="DU34" s="533">
        <v>0</v>
      </c>
      <c r="DV34" s="533">
        <v>-0.50387199999999999</v>
      </c>
      <c r="DW34" s="533">
        <v>-1.257727</v>
      </c>
      <c r="DX34" s="533">
        <v>-2.3997190000000002</v>
      </c>
      <c r="DY34" s="533">
        <v>-4.1823880000000004</v>
      </c>
      <c r="DZ34" s="533">
        <v>-6.8433989999999998</v>
      </c>
      <c r="EA34" s="533">
        <v>-10.116436999999999</v>
      </c>
      <c r="EB34" s="533">
        <v>-12.299227</v>
      </c>
      <c r="EC34" s="533">
        <v>-13.600847</v>
      </c>
      <c r="ED34" s="533">
        <v>-14.651586999999999</v>
      </c>
      <c r="EE34" s="533">
        <v>-15.626977</v>
      </c>
      <c r="EF34" s="533">
        <v>-17.393307</v>
      </c>
      <c r="EG34" s="533">
        <v>-18.774056999999999</v>
      </c>
      <c r="EH34" s="533">
        <v>-19.689537000000001</v>
      </c>
      <c r="EI34" s="533">
        <v>-14.686999999999999</v>
      </c>
      <c r="EJ34" s="533">
        <v>-16.192</v>
      </c>
      <c r="EK34" s="533">
        <v>-15.907</v>
      </c>
      <c r="EL34" s="533">
        <v>-17.698</v>
      </c>
      <c r="EM34" s="533">
        <v>67</v>
      </c>
      <c r="EN34" s="533">
        <v>67</v>
      </c>
      <c r="EO34" s="533">
        <v>58.174999999999997</v>
      </c>
      <c r="EP34" s="533">
        <v>-0.23311614989999899</v>
      </c>
      <c r="EQ34" s="533">
        <v>0.185960769699999</v>
      </c>
      <c r="ER34" s="533">
        <v>-0.54138183590000499</v>
      </c>
      <c r="ES34" s="533">
        <v>-0.71937413161720898</v>
      </c>
      <c r="ET34" s="533">
        <v>-0.53157408032803899</v>
      </c>
      <c r="EU34" s="533">
        <v>-0.237509266974578</v>
      </c>
      <c r="EV34" s="533">
        <v>0.19868094795107999</v>
      </c>
      <c r="EW34" s="533">
        <v>1.1675232071758801</v>
      </c>
      <c r="EX34" s="533">
        <v>0.22</v>
      </c>
      <c r="EY34" s="533">
        <v>-5.2999999999999999E-2</v>
      </c>
      <c r="EZ34" s="533">
        <v>-0.13800000000000001</v>
      </c>
      <c r="FA34" s="533">
        <v>8.1000000000000003E-2</v>
      </c>
      <c r="FB34" s="533">
        <v>-0.158</v>
      </c>
      <c r="FC34" s="533">
        <v>-0.14499999999999999</v>
      </c>
      <c r="FD34" s="533">
        <v>-0.995</v>
      </c>
      <c r="FE34" s="533">
        <v>-2.5939999999999999</v>
      </c>
      <c r="FF34" s="533">
        <v>-2.8439999999999999</v>
      </c>
      <c r="FG34" s="535"/>
      <c r="FH34" s="535">
        <v>-0.19919872284999951</v>
      </c>
      <c r="FI34" s="535">
        <v>3.3917427049999477E-2</v>
      </c>
      <c r="FJ34" s="535">
        <v>1.6562461850002486E-2</v>
      </c>
      <c r="FK34" s="535">
        <v>1.2228997040886922</v>
      </c>
      <c r="FL34" s="533">
        <v>-1.6955629999999999</v>
      </c>
      <c r="FM34" s="535"/>
      <c r="FN34" s="535"/>
      <c r="FO34" s="535"/>
      <c r="FP34" s="535"/>
      <c r="FQ34" s="535"/>
      <c r="FR34" s="535"/>
      <c r="FS34" s="535"/>
      <c r="FT34" s="535"/>
      <c r="FU34" s="541" t="s">
        <v>532</v>
      </c>
      <c r="FV34" s="532">
        <v>0.56999999999999995</v>
      </c>
      <c r="FW34" s="533">
        <v>0.98</v>
      </c>
      <c r="FX34" s="533">
        <v>1.23</v>
      </c>
      <c r="FY34" s="533">
        <v>1.45</v>
      </c>
      <c r="FZ34" s="533">
        <v>-94.18</v>
      </c>
      <c r="GA34" s="533">
        <v>28.5</v>
      </c>
      <c r="GB34" s="533">
        <v>25.9</v>
      </c>
      <c r="GC34" s="528"/>
      <c r="GD34" s="528"/>
      <c r="GE34" s="558"/>
      <c r="GF34" s="528"/>
      <c r="GG34" s="528"/>
      <c r="GH34" s="528"/>
      <c r="GI34" s="542">
        <v>26.729809808746399</v>
      </c>
      <c r="GJ34" s="528"/>
      <c r="GK34" s="528"/>
      <c r="GL34" s="528">
        <v>21.731552690037724</v>
      </c>
      <c r="GM34" s="528"/>
      <c r="GN34" s="528"/>
      <c r="GO34" s="528"/>
      <c r="GP34" s="528"/>
      <c r="GQ34" s="528"/>
      <c r="GR34" s="543" t="s">
        <v>546</v>
      </c>
      <c r="GS34" s="544">
        <v>0</v>
      </c>
      <c r="GT34" s="545">
        <v>-0.46</v>
      </c>
      <c r="GU34" s="545">
        <v>-1.36</v>
      </c>
      <c r="GV34" s="545">
        <v>-5.08</v>
      </c>
      <c r="GW34" s="545">
        <v>-7.2</v>
      </c>
      <c r="GX34" s="545">
        <v>-8.91</v>
      </c>
      <c r="GY34" s="545">
        <v>-9.32</v>
      </c>
      <c r="GZ34" s="545">
        <v>-9.41</v>
      </c>
      <c r="HA34" s="545">
        <v>-8.94</v>
      </c>
      <c r="HB34" s="545">
        <v>-9.17</v>
      </c>
      <c r="HC34" s="545">
        <v>-9.07</v>
      </c>
      <c r="HD34" s="545">
        <v>-9.1</v>
      </c>
      <c r="HE34" s="545">
        <v>-9.4600000000000009</v>
      </c>
      <c r="HF34" s="545">
        <v>-9.1999999999999993</v>
      </c>
      <c r="HG34" s="545">
        <v>-9.23</v>
      </c>
      <c r="HH34" s="545">
        <v>-9.1199999999999992</v>
      </c>
      <c r="HI34" s="545">
        <v>-9.09</v>
      </c>
      <c r="HJ34" s="545">
        <v>-9.1</v>
      </c>
      <c r="HK34" s="545">
        <v>-9.2200000000000006</v>
      </c>
      <c r="HL34" s="545">
        <v>-9.1</v>
      </c>
      <c r="HM34" s="545">
        <v>-9.07</v>
      </c>
      <c r="HN34" s="545">
        <v>-8.91</v>
      </c>
      <c r="HO34" s="545">
        <v>-9.1199999999999992</v>
      </c>
      <c r="HP34" s="545">
        <v>-9.0399999999999991</v>
      </c>
      <c r="HQ34" s="545">
        <v>1.47</v>
      </c>
      <c r="HR34" s="545">
        <v>1.47</v>
      </c>
      <c r="HS34" s="545">
        <v>1.47</v>
      </c>
      <c r="HT34" s="545">
        <v>1.47</v>
      </c>
      <c r="HU34" s="545">
        <v>1.47</v>
      </c>
      <c r="HV34" s="545">
        <v>1.47</v>
      </c>
      <c r="HW34" s="545">
        <v>1.47</v>
      </c>
      <c r="HX34" s="545">
        <v>1.47</v>
      </c>
      <c r="HY34" s="545">
        <v>1.47</v>
      </c>
      <c r="HZ34" s="545">
        <v>1.47</v>
      </c>
      <c r="IA34" s="545">
        <v>1.47</v>
      </c>
      <c r="IB34" s="545">
        <v>1.47</v>
      </c>
      <c r="IC34" s="545">
        <v>1.47</v>
      </c>
      <c r="ID34" s="545">
        <v>1.47</v>
      </c>
      <c r="IE34" s="545">
        <v>1.47</v>
      </c>
      <c r="IF34" s="545">
        <v>1.47</v>
      </c>
      <c r="IG34" s="545">
        <v>1.47</v>
      </c>
      <c r="IH34" s="545">
        <v>1.47</v>
      </c>
      <c r="II34" s="545">
        <v>1.47</v>
      </c>
      <c r="IJ34" s="545">
        <v>1.47</v>
      </c>
      <c r="IK34" s="545">
        <v>1.47</v>
      </c>
      <c r="IL34" s="545">
        <v>1.47</v>
      </c>
      <c r="IM34" s="545">
        <v>1.47</v>
      </c>
      <c r="IN34" s="546">
        <v>1.47</v>
      </c>
      <c r="IO34" s="547" t="s">
        <v>596</v>
      </c>
      <c r="IP34" s="545">
        <v>0</v>
      </c>
      <c r="IQ34" s="545">
        <v>-0.01</v>
      </c>
      <c r="IR34" s="545">
        <v>0</v>
      </c>
      <c r="IS34" s="545">
        <v>-0.01</v>
      </c>
      <c r="IT34" s="545">
        <v>0</v>
      </c>
      <c r="IU34" s="545">
        <v>0.01</v>
      </c>
      <c r="IV34" s="545">
        <v>0</v>
      </c>
      <c r="IW34" s="545">
        <v>-0.02</v>
      </c>
      <c r="IX34" s="545">
        <v>-0.01</v>
      </c>
      <c r="IY34" s="545">
        <v>0</v>
      </c>
      <c r="IZ34" s="545">
        <v>0.01</v>
      </c>
      <c r="JA34" s="545">
        <v>-0.01</v>
      </c>
      <c r="JB34" s="545">
        <v>0.01</v>
      </c>
      <c r="JC34" s="545">
        <v>-0.02</v>
      </c>
      <c r="JD34" s="545">
        <v>0</v>
      </c>
      <c r="JE34" s="545">
        <v>-0.01</v>
      </c>
      <c r="JF34" s="545">
        <v>0.02</v>
      </c>
      <c r="JG34" s="548">
        <v>0.02</v>
      </c>
      <c r="JH34" s="549"/>
      <c r="JI34" s="550">
        <v>1.25</v>
      </c>
      <c r="JJ34" s="545">
        <v>1.25</v>
      </c>
      <c r="JK34" s="545">
        <v>1.25</v>
      </c>
      <c r="JL34" s="545">
        <v>1.25</v>
      </c>
      <c r="JM34" s="545">
        <v>1.25</v>
      </c>
      <c r="JN34" s="545">
        <v>1.25</v>
      </c>
      <c r="JO34" s="545">
        <v>1.25</v>
      </c>
      <c r="JP34" s="545">
        <v>1.25</v>
      </c>
      <c r="JQ34" s="545">
        <v>1.25</v>
      </c>
      <c r="JR34" s="545">
        <v>1.25</v>
      </c>
      <c r="JS34" s="545">
        <v>1.25</v>
      </c>
      <c r="JT34" s="545">
        <v>1.25</v>
      </c>
      <c r="JU34" s="545">
        <v>1.25</v>
      </c>
      <c r="JV34" s="545">
        <v>1.25</v>
      </c>
      <c r="JW34" s="545">
        <v>1.25</v>
      </c>
      <c r="JX34" s="545">
        <v>1.25</v>
      </c>
      <c r="JY34" s="545">
        <v>1.25</v>
      </c>
      <c r="JZ34" s="549"/>
      <c r="KA34" s="542" t="s">
        <v>461</v>
      </c>
      <c r="KB34" s="528"/>
      <c r="KC34" s="528"/>
      <c r="KD34" s="529" t="s">
        <v>461</v>
      </c>
      <c r="KE34" s="551" t="s">
        <v>443</v>
      </c>
      <c r="KF34" s="551" t="s">
        <v>689</v>
      </c>
      <c r="KG34" s="551" t="s">
        <v>651</v>
      </c>
      <c r="KH34" s="552"/>
      <c r="KI34" s="553"/>
      <c r="KJ34" s="554"/>
      <c r="KK34" s="555"/>
      <c r="KL34" s="556"/>
      <c r="KM34" s="552"/>
      <c r="KN34" s="554"/>
      <c r="KO34" s="555"/>
      <c r="KP34" s="556"/>
      <c r="KQ34" s="571"/>
      <c r="KR34" s="572"/>
      <c r="KS34" s="573"/>
      <c r="KT34" s="574"/>
      <c r="KU34" s="557"/>
    </row>
    <row r="35" spans="1:307">
      <c r="A35" s="518">
        <v>14</v>
      </c>
      <c r="B35" s="31" t="s">
        <v>698</v>
      </c>
      <c r="C35" s="568" t="s">
        <v>444</v>
      </c>
      <c r="D35" s="560" t="s">
        <v>262</v>
      </c>
      <c r="E35" s="520" t="s">
        <v>692</v>
      </c>
      <c r="F35" s="520" t="s">
        <v>692</v>
      </c>
      <c r="G35" s="520" t="s">
        <v>692</v>
      </c>
      <c r="H35" s="520" t="s">
        <v>692</v>
      </c>
      <c r="I35" s="520"/>
      <c r="J35" s="520" t="s">
        <v>692</v>
      </c>
      <c r="K35" s="521">
        <v>0</v>
      </c>
      <c r="L35" s="522">
        <v>50</v>
      </c>
      <c r="M35" s="523">
        <v>13.79</v>
      </c>
      <c r="N35" s="523">
        <v>14.06</v>
      </c>
      <c r="O35" s="523">
        <v>8.49</v>
      </c>
      <c r="P35" s="523">
        <v>15.12</v>
      </c>
      <c r="Q35" s="523">
        <v>19.05</v>
      </c>
      <c r="R35" s="524">
        <v>12.798949800116379</v>
      </c>
      <c r="S35" s="523">
        <v>22.49</v>
      </c>
      <c r="T35" s="523">
        <v>90.83</v>
      </c>
      <c r="U35" s="523">
        <v>37.590000000000003</v>
      </c>
      <c r="V35" s="523">
        <v>6.09</v>
      </c>
      <c r="W35" s="523">
        <v>27</v>
      </c>
      <c r="X35" s="523">
        <v>33.299999999999997</v>
      </c>
      <c r="Y35" s="523">
        <v>1309.559</v>
      </c>
      <c r="Z35" s="523">
        <v>1310.1089999999999</v>
      </c>
      <c r="AA35" s="525">
        <v>1309.9518571428571</v>
      </c>
      <c r="AB35" s="526">
        <v>7.8571428571422075</v>
      </c>
      <c r="AC35" s="527">
        <v>49.66</v>
      </c>
      <c r="AD35" s="527">
        <v>55.69</v>
      </c>
      <c r="AE35" s="527">
        <v>0.22989999999999999</v>
      </c>
      <c r="AF35" s="527">
        <v>0.21010000000000001</v>
      </c>
      <c r="AG35" s="527">
        <v>0.19570000000000001</v>
      </c>
      <c r="AH35" s="527">
        <v>0.17419999999999999</v>
      </c>
      <c r="AI35" s="527">
        <v>4</v>
      </c>
      <c r="AJ35" s="527">
        <v>3.5</v>
      </c>
      <c r="AK35" s="527">
        <v>3.3</v>
      </c>
      <c r="AL35" s="527">
        <v>3.1</v>
      </c>
      <c r="AM35" s="527">
        <v>0.76100000000000001</v>
      </c>
      <c r="AN35" s="527">
        <v>1.1639999999999999</v>
      </c>
      <c r="AO35" s="527">
        <v>1.2749999999999999</v>
      </c>
      <c r="AP35" s="527">
        <v>1.341</v>
      </c>
      <c r="AQ35" s="527">
        <v>1.4039999999999999</v>
      </c>
      <c r="AR35" s="527">
        <v>0.123</v>
      </c>
      <c r="AS35" s="528"/>
      <c r="AT35" s="528"/>
      <c r="AU35" s="528"/>
      <c r="AV35" s="528"/>
      <c r="AW35" s="528"/>
      <c r="AX35" s="529"/>
      <c r="AY35" s="530" t="s">
        <v>431</v>
      </c>
      <c r="AZ35" s="531">
        <v>45297</v>
      </c>
      <c r="BA35" s="532">
        <v>13.6</v>
      </c>
      <c r="BB35" s="526">
        <v>-1.3778100072516282</v>
      </c>
      <c r="BC35" s="533">
        <v>13.96</v>
      </c>
      <c r="BD35" s="534">
        <v>-0.71123755334281391</v>
      </c>
      <c r="BE35" s="533">
        <v>8.5500000000000007</v>
      </c>
      <c r="BF35" s="533">
        <v>15.22</v>
      </c>
      <c r="BG35" s="533">
        <v>19.14</v>
      </c>
      <c r="BH35" s="535">
        <v>12.819419334408247</v>
      </c>
      <c r="BI35" s="533">
        <v>22.54</v>
      </c>
      <c r="BJ35" s="533">
        <v>90.36</v>
      </c>
      <c r="BK35" s="533">
        <v>35.11</v>
      </c>
      <c r="BL35" s="533">
        <v>6.22</v>
      </c>
      <c r="BM35" s="533">
        <v>27.1</v>
      </c>
      <c r="BN35" s="533">
        <v>33.9</v>
      </c>
      <c r="BO35" s="536">
        <v>0.79941002949852513</v>
      </c>
      <c r="BP35" s="533">
        <v>1309.546</v>
      </c>
      <c r="BQ35" s="533">
        <v>1310.096</v>
      </c>
      <c r="BR35" s="535">
        <v>1309.9388571428572</v>
      </c>
      <c r="BS35" s="536">
        <v>7.8571428571422075</v>
      </c>
      <c r="BT35" s="533">
        <v>49.69</v>
      </c>
      <c r="BU35" s="533">
        <v>52.71</v>
      </c>
      <c r="BV35" s="528"/>
      <c r="BW35" s="533">
        <v>0.2298</v>
      </c>
      <c r="BX35" s="533">
        <v>0.20649999999999999</v>
      </c>
      <c r="BY35" s="533">
        <v>0.1885</v>
      </c>
      <c r="BZ35" s="533">
        <v>0.16880000000000001</v>
      </c>
      <c r="CA35" s="533">
        <v>4</v>
      </c>
      <c r="CB35" s="533">
        <v>3.5</v>
      </c>
      <c r="CC35" s="533">
        <v>3.3</v>
      </c>
      <c r="CD35" s="533">
        <v>3.1</v>
      </c>
      <c r="CE35" s="533">
        <v>0.754</v>
      </c>
      <c r="CF35" s="533">
        <v>1.163</v>
      </c>
      <c r="CG35" s="533">
        <v>1.2729999999999999</v>
      </c>
      <c r="CH35" s="533">
        <v>1.34</v>
      </c>
      <c r="CI35" s="533">
        <v>1.4019999999999999</v>
      </c>
      <c r="CJ35" s="533">
        <v>0.123</v>
      </c>
      <c r="CK35" s="537"/>
      <c r="CL35" s="528"/>
      <c r="CM35" s="528"/>
      <c r="CN35" s="528"/>
      <c r="CO35" s="528"/>
      <c r="CP35" s="528"/>
      <c r="CQ35" s="538"/>
      <c r="CR35" s="539">
        <v>-12.999999999919964</v>
      </c>
      <c r="CS35" s="536">
        <v>-12.999999999919964</v>
      </c>
      <c r="CT35" s="540">
        <v>-9.9999999999988987E-4</v>
      </c>
      <c r="CU35" s="536">
        <v>0.47244094488188898</v>
      </c>
      <c r="CV35" s="528"/>
      <c r="CW35" s="528"/>
      <c r="CX35" s="536">
        <v>-1.7782633303936926</v>
      </c>
      <c r="CY35" s="528"/>
      <c r="CZ35" s="528"/>
      <c r="DA35" s="528"/>
      <c r="DB35" s="528"/>
      <c r="DC35" s="528"/>
      <c r="DD35" s="529"/>
      <c r="DE35" s="532">
        <v>-7.1929999999999996</v>
      </c>
      <c r="DF35" s="533">
        <v>-14.266</v>
      </c>
      <c r="DG35" s="533">
        <v>-21.797999999999998</v>
      </c>
      <c r="DH35" s="533">
        <v>-29.931999999999999</v>
      </c>
      <c r="DI35" s="533">
        <v>-38.527999999999999</v>
      </c>
      <c r="DJ35" s="533">
        <v>-46.764000000000003</v>
      </c>
      <c r="DK35" s="533">
        <v>-53.808</v>
      </c>
      <c r="DL35" s="533">
        <v>-59.417000000000002</v>
      </c>
      <c r="DM35" s="533">
        <v>-64.688999999999993</v>
      </c>
      <c r="DN35" s="533">
        <v>-69.856999999999999</v>
      </c>
      <c r="DO35" s="533">
        <v>-75.019000000000005</v>
      </c>
      <c r="DP35" s="533">
        <v>-85.468999999999994</v>
      </c>
      <c r="DQ35" s="533">
        <v>-95.64</v>
      </c>
      <c r="DR35" s="533">
        <v>-105.768</v>
      </c>
      <c r="DS35" s="533">
        <v>-36.582000000000001</v>
      </c>
      <c r="DT35" s="533">
        <v>-73.367999999999995</v>
      </c>
      <c r="DU35" s="533">
        <v>0</v>
      </c>
      <c r="DV35" s="533">
        <v>-0.51346139999999996</v>
      </c>
      <c r="DW35" s="533">
        <v>-1.3072573999999999</v>
      </c>
      <c r="DX35" s="533">
        <v>-2.5050553999999998</v>
      </c>
      <c r="DY35" s="533">
        <v>-4.3748953999999998</v>
      </c>
      <c r="DZ35" s="533">
        <v>-7.1588003999999996</v>
      </c>
      <c r="EA35" s="533">
        <v>-10.3176004</v>
      </c>
      <c r="EB35" s="533">
        <v>-12.179060399999999</v>
      </c>
      <c r="EC35" s="533">
        <v>-13.295980399999999</v>
      </c>
      <c r="ED35" s="533">
        <v>-14.234340400000001</v>
      </c>
      <c r="EE35" s="533">
        <v>-15.107650400000001</v>
      </c>
      <c r="EF35" s="533">
        <v>-16.723450400000001</v>
      </c>
      <c r="EG35" s="533">
        <v>-18.014050399999999</v>
      </c>
      <c r="EH35" s="533">
        <v>-18.9488904</v>
      </c>
      <c r="EI35" s="533">
        <v>-15.015000000000001</v>
      </c>
      <c r="EJ35" s="533">
        <v>-15.672000000000001</v>
      </c>
      <c r="EK35" s="533">
        <v>-15.832000000000001</v>
      </c>
      <c r="EL35" s="533">
        <v>-16.553000000000001</v>
      </c>
      <c r="EM35" s="533">
        <v>67</v>
      </c>
      <c r="EN35" s="533">
        <v>67</v>
      </c>
      <c r="EO35" s="533">
        <v>57.701000000000001</v>
      </c>
      <c r="EP35" s="533">
        <v>-0.20805740349999999</v>
      </c>
      <c r="EQ35" s="533">
        <v>0.16613197330000101</v>
      </c>
      <c r="ER35" s="533">
        <v>-0.54337310790000304</v>
      </c>
      <c r="ES35" s="533">
        <v>-0.71937413161720898</v>
      </c>
      <c r="ET35" s="533">
        <v>-0.53157408032803899</v>
      </c>
      <c r="EU35" s="533">
        <v>-0.205104858221973</v>
      </c>
      <c r="EV35" s="533">
        <v>0.35514557402518399</v>
      </c>
      <c r="EW35" s="533">
        <v>1.69502874936255</v>
      </c>
      <c r="EX35" s="533">
        <v>0.13500000000000001</v>
      </c>
      <c r="EY35" s="533">
        <v>-0.246</v>
      </c>
      <c r="EZ35" s="533">
        <v>-0.191</v>
      </c>
      <c r="FA35" s="533">
        <v>3.3000000000000002E-2</v>
      </c>
      <c r="FB35" s="533">
        <v>-0.41399999999999998</v>
      </c>
      <c r="FC35" s="533">
        <v>-0.25800000000000001</v>
      </c>
      <c r="FD35" s="533">
        <v>-1.014</v>
      </c>
      <c r="FE35" s="533">
        <v>-2.6070000000000002</v>
      </c>
      <c r="FF35" s="533">
        <v>-3.1749999999999998</v>
      </c>
      <c r="FG35" s="535"/>
      <c r="FH35" s="535">
        <v>-0.19919872284999951</v>
      </c>
      <c r="FI35" s="535">
        <v>8.8586806500004778E-3</v>
      </c>
      <c r="FJ35" s="535">
        <v>1.6562461850002486E-2</v>
      </c>
      <c r="FK35" s="535">
        <v>1.3215962605754195</v>
      </c>
      <c r="FL35" s="533">
        <v>-0.94807960000000002</v>
      </c>
      <c r="FM35" s="535"/>
      <c r="FN35" s="535"/>
      <c r="FO35" s="535"/>
      <c r="FP35" s="535"/>
      <c r="FQ35" s="535"/>
      <c r="FR35" s="535"/>
      <c r="FS35" s="535"/>
      <c r="FT35" s="535"/>
      <c r="FU35" s="541" t="s">
        <v>532</v>
      </c>
      <c r="FV35" s="532">
        <v>0.56000000000000005</v>
      </c>
      <c r="FW35" s="533">
        <v>0.99</v>
      </c>
      <c r="FX35" s="533">
        <v>1.25</v>
      </c>
      <c r="FY35" s="533">
        <v>1.5</v>
      </c>
      <c r="FZ35" s="533">
        <v>-127.24</v>
      </c>
      <c r="GA35" s="533">
        <v>22.2</v>
      </c>
      <c r="GB35" s="533">
        <v>31.7</v>
      </c>
      <c r="GC35" s="528"/>
      <c r="GD35" s="528"/>
      <c r="GE35" s="558"/>
      <c r="GF35" s="528"/>
      <c r="GG35" s="528"/>
      <c r="GH35" s="528"/>
      <c r="GI35" s="542">
        <v>25.947860803099239</v>
      </c>
      <c r="GJ35" s="528"/>
      <c r="GK35" s="528"/>
      <c r="GL35" s="528">
        <v>20.758288642479361</v>
      </c>
      <c r="GM35" s="528"/>
      <c r="GN35" s="528"/>
      <c r="GO35" s="528"/>
      <c r="GP35" s="528"/>
      <c r="GQ35" s="528"/>
      <c r="GR35" s="543" t="s">
        <v>547</v>
      </c>
      <c r="GS35" s="544">
        <v>0</v>
      </c>
      <c r="GT35" s="545">
        <v>-0.04</v>
      </c>
      <c r="GU35" s="545">
        <v>-0.8</v>
      </c>
      <c r="GV35" s="545">
        <v>-4.84</v>
      </c>
      <c r="GW35" s="545">
        <v>-6.95</v>
      </c>
      <c r="GX35" s="545">
        <v>-9.2899999999999991</v>
      </c>
      <c r="GY35" s="545">
        <v>-9.43</v>
      </c>
      <c r="GZ35" s="545">
        <v>-9.67</v>
      </c>
      <c r="HA35" s="545">
        <v>-9.82</v>
      </c>
      <c r="HB35" s="545">
        <v>-9.9</v>
      </c>
      <c r="HC35" s="545">
        <v>-9.49</v>
      </c>
      <c r="HD35" s="545">
        <v>-9.57</v>
      </c>
      <c r="HE35" s="545">
        <v>-9.2200000000000006</v>
      </c>
      <c r="HF35" s="545">
        <v>-9.41</v>
      </c>
      <c r="HG35" s="545">
        <v>-9.4499999999999993</v>
      </c>
      <c r="HH35" s="545">
        <v>-9.57</v>
      </c>
      <c r="HI35" s="545">
        <v>-9.43</v>
      </c>
      <c r="HJ35" s="545">
        <v>-9.51</v>
      </c>
      <c r="HK35" s="545">
        <v>-9.6300000000000008</v>
      </c>
      <c r="HL35" s="545">
        <v>-9.31</v>
      </c>
      <c r="HM35" s="545">
        <v>-9.59</v>
      </c>
      <c r="HN35" s="545">
        <v>-9.2200000000000006</v>
      </c>
      <c r="HO35" s="545">
        <v>-10</v>
      </c>
      <c r="HP35" s="545">
        <v>-9.35</v>
      </c>
      <c r="HQ35" s="545">
        <v>1.46</v>
      </c>
      <c r="HR35" s="545">
        <v>1.46</v>
      </c>
      <c r="HS35" s="545">
        <v>1.46</v>
      </c>
      <c r="HT35" s="545">
        <v>1.46</v>
      </c>
      <c r="HU35" s="545">
        <v>1.46</v>
      </c>
      <c r="HV35" s="545">
        <v>1.46</v>
      </c>
      <c r="HW35" s="545">
        <v>1.46</v>
      </c>
      <c r="HX35" s="545">
        <v>1.46</v>
      </c>
      <c r="HY35" s="545">
        <v>1.46</v>
      </c>
      <c r="HZ35" s="545">
        <v>1.46</v>
      </c>
      <c r="IA35" s="545">
        <v>1.46</v>
      </c>
      <c r="IB35" s="545">
        <v>1.46</v>
      </c>
      <c r="IC35" s="545">
        <v>1.46</v>
      </c>
      <c r="ID35" s="545">
        <v>1.46</v>
      </c>
      <c r="IE35" s="545">
        <v>1.46</v>
      </c>
      <c r="IF35" s="545">
        <v>1.46</v>
      </c>
      <c r="IG35" s="545">
        <v>1.46</v>
      </c>
      <c r="IH35" s="545">
        <v>1.46</v>
      </c>
      <c r="II35" s="545">
        <v>1.46</v>
      </c>
      <c r="IJ35" s="545">
        <v>1.46</v>
      </c>
      <c r="IK35" s="545">
        <v>1.46</v>
      </c>
      <c r="IL35" s="545">
        <v>1.46</v>
      </c>
      <c r="IM35" s="545">
        <v>1.46</v>
      </c>
      <c r="IN35" s="546">
        <v>1.46</v>
      </c>
      <c r="IO35" s="547" t="s">
        <v>597</v>
      </c>
      <c r="IP35" s="545">
        <v>0</v>
      </c>
      <c r="IQ35" s="545">
        <v>0</v>
      </c>
      <c r="IR35" s="545">
        <v>-0.01</v>
      </c>
      <c r="IS35" s="545">
        <v>0.01</v>
      </c>
      <c r="IT35" s="545">
        <v>-0.01</v>
      </c>
      <c r="IU35" s="545">
        <v>-0.01</v>
      </c>
      <c r="IV35" s="545">
        <v>-0.01</v>
      </c>
      <c r="IW35" s="545">
        <v>-0.03</v>
      </c>
      <c r="IX35" s="545">
        <v>-0.03</v>
      </c>
      <c r="IY35" s="545">
        <v>0</v>
      </c>
      <c r="IZ35" s="545">
        <v>0.01</v>
      </c>
      <c r="JA35" s="545">
        <v>0.01</v>
      </c>
      <c r="JB35" s="545">
        <v>0.02</v>
      </c>
      <c r="JC35" s="545">
        <v>0.02</v>
      </c>
      <c r="JD35" s="545">
        <v>0.02</v>
      </c>
      <c r="JE35" s="545">
        <v>0.04</v>
      </c>
      <c r="JF35" s="545">
        <v>0.04</v>
      </c>
      <c r="JG35" s="548">
        <v>0.05</v>
      </c>
      <c r="JH35" s="549"/>
      <c r="JI35" s="550">
        <v>1.24</v>
      </c>
      <c r="JJ35" s="545">
        <v>1.24</v>
      </c>
      <c r="JK35" s="545">
        <v>1.24</v>
      </c>
      <c r="JL35" s="545">
        <v>1.24</v>
      </c>
      <c r="JM35" s="545">
        <v>1.24</v>
      </c>
      <c r="JN35" s="545">
        <v>1.24</v>
      </c>
      <c r="JO35" s="545">
        <v>1.24</v>
      </c>
      <c r="JP35" s="545">
        <v>1.24</v>
      </c>
      <c r="JQ35" s="545">
        <v>1.24</v>
      </c>
      <c r="JR35" s="545">
        <v>1.24</v>
      </c>
      <c r="JS35" s="545">
        <v>1.24</v>
      </c>
      <c r="JT35" s="545">
        <v>1.24</v>
      </c>
      <c r="JU35" s="545">
        <v>1.24</v>
      </c>
      <c r="JV35" s="545">
        <v>1.24</v>
      </c>
      <c r="JW35" s="545">
        <v>1.24</v>
      </c>
      <c r="JX35" s="545">
        <v>1.24</v>
      </c>
      <c r="JY35" s="545">
        <v>1.24</v>
      </c>
      <c r="JZ35" s="549"/>
      <c r="KA35" s="542" t="s">
        <v>461</v>
      </c>
      <c r="KB35" s="528"/>
      <c r="KC35" s="528"/>
      <c r="KD35" s="529" t="s">
        <v>461</v>
      </c>
      <c r="KE35" s="551" t="s">
        <v>444</v>
      </c>
      <c r="KF35" s="551" t="s">
        <v>689</v>
      </c>
      <c r="KG35" s="551" t="s">
        <v>652</v>
      </c>
      <c r="KH35" s="552"/>
      <c r="KI35" s="553"/>
      <c r="KJ35" s="554"/>
      <c r="KK35" s="555"/>
      <c r="KL35" s="556"/>
      <c r="KM35" s="552"/>
      <c r="KN35" s="554"/>
      <c r="KO35" s="555"/>
      <c r="KP35" s="556"/>
      <c r="KQ35" s="571"/>
      <c r="KR35" s="572"/>
      <c r="KS35" s="573"/>
      <c r="KT35" s="574"/>
      <c r="KU35" s="557"/>
    </row>
    <row r="36" spans="1:307">
      <c r="A36" s="518">
        <v>15</v>
      </c>
      <c r="B36" s="31" t="s">
        <v>699</v>
      </c>
      <c r="C36" s="569" t="s">
        <v>445</v>
      </c>
      <c r="D36" s="560" t="s">
        <v>262</v>
      </c>
      <c r="E36" s="520" t="s">
        <v>692</v>
      </c>
      <c r="F36" s="520" t="s">
        <v>692</v>
      </c>
      <c r="G36" s="520" t="s">
        <v>692</v>
      </c>
      <c r="H36" s="520" t="s">
        <v>692</v>
      </c>
      <c r="I36" s="520"/>
      <c r="J36" s="520" t="s">
        <v>692</v>
      </c>
      <c r="K36" s="521">
        <v>0</v>
      </c>
      <c r="L36" s="522">
        <v>50</v>
      </c>
      <c r="M36" s="523">
        <v>13.6</v>
      </c>
      <c r="N36" s="523">
        <v>14.08</v>
      </c>
      <c r="O36" s="523">
        <v>8.6999999999999993</v>
      </c>
      <c r="P36" s="523">
        <v>15.55</v>
      </c>
      <c r="Q36" s="523">
        <v>19.53</v>
      </c>
      <c r="R36" s="524">
        <v>12.907022432878541</v>
      </c>
      <c r="S36" s="523">
        <v>23.04</v>
      </c>
      <c r="T36" s="523">
        <v>88.5</v>
      </c>
      <c r="U36" s="523">
        <v>38.69</v>
      </c>
      <c r="V36" s="523">
        <v>7.58</v>
      </c>
      <c r="W36" s="523">
        <v>27.7</v>
      </c>
      <c r="X36" s="523">
        <v>31.3</v>
      </c>
      <c r="Y36" s="523">
        <v>1309.6030000000001</v>
      </c>
      <c r="Z36" s="523">
        <v>1310.146</v>
      </c>
      <c r="AA36" s="525">
        <v>1309.9908571428571</v>
      </c>
      <c r="AB36" s="526">
        <v>7.7571428571413241</v>
      </c>
      <c r="AC36" s="527">
        <v>47.98</v>
      </c>
      <c r="AD36" s="527">
        <v>53.35</v>
      </c>
      <c r="AE36" s="527">
        <v>0.23699999999999999</v>
      </c>
      <c r="AF36" s="527">
        <v>0.219</v>
      </c>
      <c r="AG36" s="527">
        <v>0.2011</v>
      </c>
      <c r="AH36" s="527">
        <v>0.17949999999999999</v>
      </c>
      <c r="AI36" s="527">
        <v>4</v>
      </c>
      <c r="AJ36" s="527">
        <v>3.5</v>
      </c>
      <c r="AK36" s="527">
        <v>3.3</v>
      </c>
      <c r="AL36" s="527">
        <v>3.1</v>
      </c>
      <c r="AM36" s="527">
        <v>0.75700000000000001</v>
      </c>
      <c r="AN36" s="527">
        <v>1.1619999999999999</v>
      </c>
      <c r="AO36" s="527">
        <v>1.272</v>
      </c>
      <c r="AP36" s="527">
        <v>1.3380000000000001</v>
      </c>
      <c r="AQ36" s="527">
        <v>1.4</v>
      </c>
      <c r="AR36" s="527">
        <v>0.124</v>
      </c>
      <c r="AS36" s="528"/>
      <c r="AT36" s="528"/>
      <c r="AU36" s="528"/>
      <c r="AV36" s="528"/>
      <c r="AW36" s="528"/>
      <c r="AX36" s="529"/>
      <c r="AY36" s="530" t="s">
        <v>431</v>
      </c>
      <c r="AZ36" s="531">
        <v>45297</v>
      </c>
      <c r="BA36" s="532">
        <v>13.6</v>
      </c>
      <c r="BB36" s="526">
        <v>0</v>
      </c>
      <c r="BC36" s="533">
        <v>13.91</v>
      </c>
      <c r="BD36" s="534">
        <v>-1.2073863636363631</v>
      </c>
      <c r="BE36" s="533">
        <v>8.76</v>
      </c>
      <c r="BF36" s="533">
        <v>15.57</v>
      </c>
      <c r="BG36" s="533">
        <v>19.55</v>
      </c>
      <c r="BH36" s="535">
        <v>12.911467617318856</v>
      </c>
      <c r="BI36" s="533">
        <v>23.02</v>
      </c>
      <c r="BJ36" s="533">
        <v>88.44</v>
      </c>
      <c r="BK36" s="533">
        <v>37.31</v>
      </c>
      <c r="BL36" s="533">
        <v>7.38</v>
      </c>
      <c r="BM36" s="533">
        <v>28.2</v>
      </c>
      <c r="BN36" s="533">
        <v>31.3</v>
      </c>
      <c r="BO36" s="536">
        <v>0.90095846645367406</v>
      </c>
      <c r="BP36" s="533">
        <v>1309.5940000000001</v>
      </c>
      <c r="BQ36" s="533">
        <v>1310.1310000000001</v>
      </c>
      <c r="BR36" s="535">
        <v>1309.9775714285715</v>
      </c>
      <c r="BS36" s="536">
        <v>7.6714285714290655</v>
      </c>
      <c r="BT36" s="533">
        <v>49.72</v>
      </c>
      <c r="BU36" s="533">
        <v>53.87</v>
      </c>
      <c r="BV36" s="528"/>
      <c r="BW36" s="533">
        <v>0.23699999999999999</v>
      </c>
      <c r="BX36" s="533">
        <v>0.21190000000000001</v>
      </c>
      <c r="BY36" s="533">
        <v>0.19389999999999999</v>
      </c>
      <c r="BZ36" s="533">
        <v>0.1724</v>
      </c>
      <c r="CA36" s="533">
        <v>3.9</v>
      </c>
      <c r="CB36" s="533">
        <v>3.5</v>
      </c>
      <c r="CC36" s="533">
        <v>3.3</v>
      </c>
      <c r="CD36" s="533">
        <v>3.1</v>
      </c>
      <c r="CE36" s="533">
        <v>0.752</v>
      </c>
      <c r="CF36" s="533">
        <v>1.161</v>
      </c>
      <c r="CG36" s="533">
        <v>1.2709999999999999</v>
      </c>
      <c r="CH36" s="533">
        <v>1.337</v>
      </c>
      <c r="CI36" s="533">
        <v>1.399</v>
      </c>
      <c r="CJ36" s="533">
        <v>0.11799999999999999</v>
      </c>
      <c r="CK36" s="537"/>
      <c r="CL36" s="528"/>
      <c r="CM36" s="528"/>
      <c r="CN36" s="528"/>
      <c r="CO36" s="528"/>
      <c r="CP36" s="528"/>
      <c r="CQ36" s="538"/>
      <c r="CR36" s="539">
        <v>-9.0000000000145519</v>
      </c>
      <c r="CS36" s="536">
        <v>-14.999999999872671</v>
      </c>
      <c r="CT36" s="540">
        <v>-1.0000000000001119E-3</v>
      </c>
      <c r="CU36" s="536">
        <v>0.10240655401945506</v>
      </c>
      <c r="CV36" s="528"/>
      <c r="CW36" s="528"/>
      <c r="CX36" s="536">
        <v>-1.7782633303936926</v>
      </c>
      <c r="CY36" s="528"/>
      <c r="CZ36" s="528"/>
      <c r="DA36" s="528"/>
      <c r="DB36" s="528"/>
      <c r="DC36" s="528"/>
      <c r="DD36" s="529"/>
      <c r="DE36" s="532">
        <v>-6.9409999999999998</v>
      </c>
      <c r="DF36" s="533">
        <v>-13.976000000000001</v>
      </c>
      <c r="DG36" s="533">
        <v>-21.466000000000001</v>
      </c>
      <c r="DH36" s="533">
        <v>-29.556999999999999</v>
      </c>
      <c r="DI36" s="533">
        <v>-38.130000000000003</v>
      </c>
      <c r="DJ36" s="533">
        <v>-46.484999999999999</v>
      </c>
      <c r="DK36" s="533">
        <v>-53.795999999999999</v>
      </c>
      <c r="DL36" s="533">
        <v>-59.55</v>
      </c>
      <c r="DM36" s="533">
        <v>-64.885000000000005</v>
      </c>
      <c r="DN36" s="533">
        <v>-70.099999999999994</v>
      </c>
      <c r="DO36" s="533">
        <v>-75.281999999999996</v>
      </c>
      <c r="DP36" s="533">
        <v>-85.787999999999997</v>
      </c>
      <c r="DQ36" s="533">
        <v>-96.02</v>
      </c>
      <c r="DR36" s="533">
        <v>-106.19199999999999</v>
      </c>
      <c r="DS36" s="533">
        <v>-36.808</v>
      </c>
      <c r="DT36" s="533">
        <v>-73.811999999999998</v>
      </c>
      <c r="DU36" s="533">
        <v>0</v>
      </c>
      <c r="DV36" s="533">
        <v>-0.47281522999999998</v>
      </c>
      <c r="DW36" s="533">
        <v>-1.2111654999999999</v>
      </c>
      <c r="DX36" s="533">
        <v>-2.3404283000000001</v>
      </c>
      <c r="DY36" s="533">
        <v>-4.1147643</v>
      </c>
      <c r="DZ36" s="533">
        <v>-6.7541203000000003</v>
      </c>
      <c r="EA36" s="533">
        <v>-9.9164013000000004</v>
      </c>
      <c r="EB36" s="533">
        <v>-11.8837343</v>
      </c>
      <c r="EC36" s="533">
        <v>-13.040674299999999</v>
      </c>
      <c r="ED36" s="533">
        <v>-13.9946243</v>
      </c>
      <c r="EE36" s="533">
        <v>-14.888174299999999</v>
      </c>
      <c r="EF36" s="533">
        <v>-16.527844300000002</v>
      </c>
      <c r="EG36" s="533">
        <v>-17.876464299999999</v>
      </c>
      <c r="EH36" s="533">
        <v>-18.911394300000001</v>
      </c>
      <c r="EI36" s="533">
        <v>-14.462999999999999</v>
      </c>
      <c r="EJ36" s="533">
        <v>-16.460999999999999</v>
      </c>
      <c r="EK36" s="533">
        <v>-15.484999999999999</v>
      </c>
      <c r="EL36" s="533">
        <v>-17.838999999999999</v>
      </c>
      <c r="EM36" s="533">
        <v>67</v>
      </c>
      <c r="EN36" s="533">
        <v>67</v>
      </c>
      <c r="EO36" s="533">
        <v>67</v>
      </c>
      <c r="EP36" s="533">
        <v>-0.19846725469999901</v>
      </c>
      <c r="EQ36" s="533">
        <v>0.22631263730000101</v>
      </c>
      <c r="ER36" s="533">
        <v>-0.38304138189999998</v>
      </c>
      <c r="ES36" s="533">
        <v>-0.66508973648179603</v>
      </c>
      <c r="ET36" s="533">
        <v>-0.48673782238430102</v>
      </c>
      <c r="EU36" s="533">
        <v>-0.21477734716237001</v>
      </c>
      <c r="EV36" s="533">
        <v>0.246054503697093</v>
      </c>
      <c r="EW36" s="533">
        <v>1.3905167084761301</v>
      </c>
      <c r="EX36" s="533">
        <v>0.314</v>
      </c>
      <c r="EY36" s="533">
        <v>-0.121</v>
      </c>
      <c r="EZ36" s="533">
        <v>-0.22</v>
      </c>
      <c r="FA36" s="533">
        <v>0.182</v>
      </c>
      <c r="FB36" s="533">
        <v>-0.14699999999999999</v>
      </c>
      <c r="FC36" s="533">
        <v>-0.13300000000000001</v>
      </c>
      <c r="FD36" s="533">
        <v>-0.74399999999999999</v>
      </c>
      <c r="FE36" s="533">
        <v>-2.2650000000000001</v>
      </c>
      <c r="FF36" s="533">
        <v>-2.0750000000000002</v>
      </c>
      <c r="FG36" s="535"/>
      <c r="FH36" s="535">
        <v>-0.19919872284999951</v>
      </c>
      <c r="FI36" s="535">
        <v>7.3146815000049714E-4</v>
      </c>
      <c r="FJ36" s="535">
        <v>1.6562461850002486E-2</v>
      </c>
      <c r="FK36" s="535">
        <v>1.2581243817685295</v>
      </c>
      <c r="FL36" s="533">
        <v>0.4422143</v>
      </c>
      <c r="FM36" s="535"/>
      <c r="FN36" s="535"/>
      <c r="FO36" s="535"/>
      <c r="FP36" s="535"/>
      <c r="FQ36" s="535"/>
      <c r="FR36" s="535"/>
      <c r="FS36" s="535"/>
      <c r="FT36" s="535"/>
      <c r="FU36" s="541" t="s">
        <v>532</v>
      </c>
      <c r="FV36" s="532">
        <v>0.54</v>
      </c>
      <c r="FW36" s="533">
        <v>0.97</v>
      </c>
      <c r="FX36" s="533">
        <v>1.21</v>
      </c>
      <c r="FY36" s="533">
        <v>1.45</v>
      </c>
      <c r="FZ36" s="533">
        <v>62.34</v>
      </c>
      <c r="GA36" s="533">
        <v>28</v>
      </c>
      <c r="GB36" s="533">
        <v>28</v>
      </c>
      <c r="GC36" s="528"/>
      <c r="GD36" s="528"/>
      <c r="GE36" s="558"/>
      <c r="GF36" s="528"/>
      <c r="GG36" s="528"/>
      <c r="GH36" s="528"/>
      <c r="GI36" s="542">
        <v>26.119159646462961</v>
      </c>
      <c r="GJ36" s="528"/>
      <c r="GK36" s="528"/>
      <c r="GL36" s="528">
        <v>21.586082352448763</v>
      </c>
      <c r="GM36" s="528"/>
      <c r="GN36" s="528"/>
      <c r="GO36" s="528"/>
      <c r="GP36" s="528"/>
      <c r="GQ36" s="528"/>
      <c r="GR36" s="543" t="s">
        <v>548</v>
      </c>
      <c r="GS36" s="544">
        <v>0</v>
      </c>
      <c r="GT36" s="545">
        <v>-0.25</v>
      </c>
      <c r="GU36" s="545">
        <v>-0.89</v>
      </c>
      <c r="GV36" s="545">
        <v>-5.51</v>
      </c>
      <c r="GW36" s="545">
        <v>-7.84</v>
      </c>
      <c r="GX36" s="545">
        <v>-9.6300000000000008</v>
      </c>
      <c r="GY36" s="545">
        <v>-9.73</v>
      </c>
      <c r="GZ36" s="545">
        <v>-10.16</v>
      </c>
      <c r="HA36" s="545">
        <v>-10.46</v>
      </c>
      <c r="HB36" s="545">
        <v>-10.039999999999999</v>
      </c>
      <c r="HC36" s="545">
        <v>-10.27</v>
      </c>
      <c r="HD36" s="545">
        <v>-9.9600000000000009</v>
      </c>
      <c r="HE36" s="545">
        <v>-10.18</v>
      </c>
      <c r="HF36" s="545">
        <v>-9.75</v>
      </c>
      <c r="HG36" s="545">
        <v>-10.199999999999999</v>
      </c>
      <c r="HH36" s="545">
        <v>-10.02</v>
      </c>
      <c r="HI36" s="545">
        <v>-9.84</v>
      </c>
      <c r="HJ36" s="545">
        <v>-10.050000000000001</v>
      </c>
      <c r="HK36" s="545">
        <v>-10.050000000000001</v>
      </c>
      <c r="HL36" s="545">
        <v>-10.210000000000001</v>
      </c>
      <c r="HM36" s="545">
        <v>-10.3</v>
      </c>
      <c r="HN36" s="545">
        <v>-9.82</v>
      </c>
      <c r="HO36" s="545">
        <v>-9.8699999999999992</v>
      </c>
      <c r="HP36" s="545">
        <v>-10.02</v>
      </c>
      <c r="HQ36" s="545">
        <v>1.46</v>
      </c>
      <c r="HR36" s="545">
        <v>1.46</v>
      </c>
      <c r="HS36" s="545">
        <v>1.46</v>
      </c>
      <c r="HT36" s="545">
        <v>1.46</v>
      </c>
      <c r="HU36" s="545">
        <v>1.46</v>
      </c>
      <c r="HV36" s="545">
        <v>1.46</v>
      </c>
      <c r="HW36" s="545">
        <v>1.46</v>
      </c>
      <c r="HX36" s="545">
        <v>1.46</v>
      </c>
      <c r="HY36" s="545">
        <v>1.46</v>
      </c>
      <c r="HZ36" s="545">
        <v>1.46</v>
      </c>
      <c r="IA36" s="545">
        <v>1.46</v>
      </c>
      <c r="IB36" s="545">
        <v>1.46</v>
      </c>
      <c r="IC36" s="545">
        <v>1.46</v>
      </c>
      <c r="ID36" s="545">
        <v>1.46</v>
      </c>
      <c r="IE36" s="545">
        <v>1.46</v>
      </c>
      <c r="IF36" s="545">
        <v>1.46</v>
      </c>
      <c r="IG36" s="545">
        <v>1.46</v>
      </c>
      <c r="IH36" s="545">
        <v>1.46</v>
      </c>
      <c r="II36" s="545">
        <v>1.46</v>
      </c>
      <c r="IJ36" s="545">
        <v>1.46</v>
      </c>
      <c r="IK36" s="545">
        <v>1.46</v>
      </c>
      <c r="IL36" s="545">
        <v>1.46</v>
      </c>
      <c r="IM36" s="545">
        <v>1.46</v>
      </c>
      <c r="IN36" s="546">
        <v>1.46</v>
      </c>
      <c r="IO36" s="547" t="s">
        <v>598</v>
      </c>
      <c r="IP36" s="545">
        <v>0</v>
      </c>
      <c r="IQ36" s="545">
        <v>0</v>
      </c>
      <c r="IR36" s="545">
        <v>0.02</v>
      </c>
      <c r="IS36" s="545">
        <v>0.01</v>
      </c>
      <c r="IT36" s="545">
        <v>0.02</v>
      </c>
      <c r="IU36" s="545">
        <v>0</v>
      </c>
      <c r="IV36" s="545">
        <v>0.01</v>
      </c>
      <c r="IW36" s="545">
        <v>0</v>
      </c>
      <c r="IX36" s="545">
        <v>0.02</v>
      </c>
      <c r="IY36" s="545">
        <v>0.08</v>
      </c>
      <c r="IZ36" s="545">
        <v>0.04</v>
      </c>
      <c r="JA36" s="545">
        <v>0.02</v>
      </c>
      <c r="JB36" s="545">
        <v>0.03</v>
      </c>
      <c r="JC36" s="545">
        <v>0.03</v>
      </c>
      <c r="JD36" s="545">
        <v>0.03</v>
      </c>
      <c r="JE36" s="545">
        <v>0.01</v>
      </c>
      <c r="JF36" s="545">
        <v>0.03</v>
      </c>
      <c r="JG36" s="548">
        <v>9.9999999999999985E-3</v>
      </c>
      <c r="JH36" s="549"/>
      <c r="JI36" s="550">
        <v>1.24</v>
      </c>
      <c r="JJ36" s="545">
        <v>1.24</v>
      </c>
      <c r="JK36" s="545">
        <v>1.24</v>
      </c>
      <c r="JL36" s="545">
        <v>1.24</v>
      </c>
      <c r="JM36" s="545">
        <v>1.24</v>
      </c>
      <c r="JN36" s="545">
        <v>1.24</v>
      </c>
      <c r="JO36" s="545">
        <v>1.24</v>
      </c>
      <c r="JP36" s="545">
        <v>1.24</v>
      </c>
      <c r="JQ36" s="545">
        <v>1.24</v>
      </c>
      <c r="JR36" s="545">
        <v>1.24</v>
      </c>
      <c r="JS36" s="545">
        <v>1.24</v>
      </c>
      <c r="JT36" s="545">
        <v>1.24</v>
      </c>
      <c r="JU36" s="545">
        <v>1.24</v>
      </c>
      <c r="JV36" s="545">
        <v>1.24</v>
      </c>
      <c r="JW36" s="545">
        <v>1.24</v>
      </c>
      <c r="JX36" s="545">
        <v>1.24</v>
      </c>
      <c r="JY36" s="545">
        <v>1.24</v>
      </c>
      <c r="JZ36" s="549"/>
      <c r="KA36" s="542" t="s">
        <v>461</v>
      </c>
      <c r="KB36" s="528"/>
      <c r="KC36" s="528"/>
      <c r="KD36" s="529" t="s">
        <v>461</v>
      </c>
      <c r="KE36" s="551" t="s">
        <v>445</v>
      </c>
      <c r="KF36" s="551" t="s">
        <v>689</v>
      </c>
      <c r="KG36" s="551" t="s">
        <v>653</v>
      </c>
      <c r="KH36" s="552"/>
      <c r="KI36" s="553"/>
      <c r="KJ36" s="554"/>
      <c r="KK36" s="555"/>
      <c r="KL36" s="556"/>
      <c r="KM36" s="552"/>
      <c r="KN36" s="554"/>
      <c r="KO36" s="555"/>
      <c r="KP36" s="556"/>
      <c r="KQ36" s="571"/>
      <c r="KR36" s="572"/>
      <c r="KS36" s="573"/>
      <c r="KT36" s="574"/>
      <c r="KU36" s="557"/>
    </row>
    <row r="37" spans="1:307">
      <c r="A37" s="518">
        <v>16</v>
      </c>
      <c r="B37" s="31" t="s">
        <v>699</v>
      </c>
      <c r="C37" s="569" t="s">
        <v>446</v>
      </c>
      <c r="D37" s="560" t="s">
        <v>262</v>
      </c>
      <c r="E37" s="520" t="s">
        <v>692</v>
      </c>
      <c r="F37" s="520" t="s">
        <v>692</v>
      </c>
      <c r="G37" s="520" t="s">
        <v>692</v>
      </c>
      <c r="H37" s="520" t="s">
        <v>692</v>
      </c>
      <c r="I37" s="520"/>
      <c r="J37" s="520" t="s">
        <v>692</v>
      </c>
      <c r="K37" s="521">
        <v>0</v>
      </c>
      <c r="L37" s="522">
        <v>50</v>
      </c>
      <c r="M37" s="523">
        <v>13.6</v>
      </c>
      <c r="N37" s="523">
        <v>13.95</v>
      </c>
      <c r="O37" s="523">
        <v>8.43</v>
      </c>
      <c r="P37" s="523">
        <v>15.01</v>
      </c>
      <c r="Q37" s="523">
        <v>18.920000000000002</v>
      </c>
      <c r="R37" s="524">
        <v>12.769211320657739</v>
      </c>
      <c r="S37" s="523">
        <v>22.39</v>
      </c>
      <c r="T37" s="523">
        <v>91.44</v>
      </c>
      <c r="U37" s="523">
        <v>37.119999999999997</v>
      </c>
      <c r="V37" s="523">
        <v>7.03</v>
      </c>
      <c r="W37" s="523">
        <v>28.1</v>
      </c>
      <c r="X37" s="523">
        <v>32.1</v>
      </c>
      <c r="Y37" s="523">
        <v>1310.89</v>
      </c>
      <c r="Z37" s="523">
        <v>1311.432</v>
      </c>
      <c r="AA37" s="525">
        <v>1311.277142857143</v>
      </c>
      <c r="AB37" s="526">
        <v>7.7428571428559474</v>
      </c>
      <c r="AC37" s="527">
        <v>48.13</v>
      </c>
      <c r="AD37" s="527">
        <v>50.98</v>
      </c>
      <c r="AE37" s="527">
        <v>0.2281</v>
      </c>
      <c r="AF37" s="527">
        <v>0.21010000000000001</v>
      </c>
      <c r="AG37" s="527">
        <v>0.19209999999999999</v>
      </c>
      <c r="AH37" s="527">
        <v>0.17949999999999999</v>
      </c>
      <c r="AI37" s="527">
        <v>4</v>
      </c>
      <c r="AJ37" s="527">
        <v>3.6</v>
      </c>
      <c r="AK37" s="527">
        <v>3.4</v>
      </c>
      <c r="AL37" s="527">
        <v>3.1</v>
      </c>
      <c r="AM37" s="527">
        <v>0.755</v>
      </c>
      <c r="AN37" s="527">
        <v>1.1639999999999999</v>
      </c>
      <c r="AO37" s="527">
        <v>1.276</v>
      </c>
      <c r="AP37" s="527">
        <v>1.3440000000000001</v>
      </c>
      <c r="AQ37" s="527">
        <v>1.407</v>
      </c>
      <c r="AR37" s="527">
        <v>0.128</v>
      </c>
      <c r="AS37" s="528"/>
      <c r="AT37" s="528"/>
      <c r="AU37" s="528"/>
      <c r="AV37" s="528"/>
      <c r="AW37" s="528"/>
      <c r="AX37" s="529"/>
      <c r="AY37" s="530" t="s">
        <v>431</v>
      </c>
      <c r="AZ37" s="531">
        <v>45297</v>
      </c>
      <c r="BA37" s="532">
        <v>13.4</v>
      </c>
      <c r="BB37" s="526">
        <v>-1.4705882352941124</v>
      </c>
      <c r="BC37" s="533">
        <v>13.59</v>
      </c>
      <c r="BD37" s="534">
        <v>-2.5806451612903185</v>
      </c>
      <c r="BE37" s="533">
        <v>8.51</v>
      </c>
      <c r="BF37" s="533">
        <v>15.12</v>
      </c>
      <c r="BG37" s="533">
        <v>19.04</v>
      </c>
      <c r="BH37" s="535">
        <v>12.796669440484555</v>
      </c>
      <c r="BI37" s="533">
        <v>22.54</v>
      </c>
      <c r="BJ37" s="533">
        <v>90.87</v>
      </c>
      <c r="BK37" s="533">
        <v>34.880000000000003</v>
      </c>
      <c r="BL37" s="533">
        <v>6.37</v>
      </c>
      <c r="BM37" s="533">
        <v>28.4</v>
      </c>
      <c r="BN37" s="533">
        <v>32.1</v>
      </c>
      <c r="BO37" s="536">
        <v>0.88473520249221171</v>
      </c>
      <c r="BP37" s="533">
        <v>1310.8969999999999</v>
      </c>
      <c r="BQ37" s="533">
        <v>1311.4359999999999</v>
      </c>
      <c r="BR37" s="535">
        <v>1311.2819999999999</v>
      </c>
      <c r="BS37" s="536">
        <v>7.6999999999998181</v>
      </c>
      <c r="BT37" s="533">
        <v>48</v>
      </c>
      <c r="BU37" s="533">
        <v>53.61</v>
      </c>
      <c r="BV37" s="528"/>
      <c r="BW37" s="533">
        <v>0.22439999999999999</v>
      </c>
      <c r="BX37" s="533">
        <v>0.20830000000000001</v>
      </c>
      <c r="BY37" s="533">
        <v>0.19209999999999999</v>
      </c>
      <c r="BZ37" s="533">
        <v>0.1724</v>
      </c>
      <c r="CA37" s="533">
        <v>4</v>
      </c>
      <c r="CB37" s="533">
        <v>3.6</v>
      </c>
      <c r="CC37" s="533">
        <v>3.3</v>
      </c>
      <c r="CD37" s="533">
        <v>3.1</v>
      </c>
      <c r="CE37" s="533">
        <v>0.754</v>
      </c>
      <c r="CF37" s="533">
        <v>1.163</v>
      </c>
      <c r="CG37" s="533">
        <v>1.2749999999999999</v>
      </c>
      <c r="CH37" s="533">
        <v>1.3420000000000001</v>
      </c>
      <c r="CI37" s="533">
        <v>1.405</v>
      </c>
      <c r="CJ37" s="533">
        <v>0.127</v>
      </c>
      <c r="CK37" s="537"/>
      <c r="CL37" s="528"/>
      <c r="CM37" s="528"/>
      <c r="CN37" s="528"/>
      <c r="CO37" s="528"/>
      <c r="CP37" s="528"/>
      <c r="CQ37" s="538"/>
      <c r="CR37" s="539">
        <v>6.999999999834472</v>
      </c>
      <c r="CS37" s="536">
        <v>3.9999999999054126</v>
      </c>
      <c r="CT37" s="540">
        <v>-2.0000000000000018E-3</v>
      </c>
      <c r="CU37" s="536">
        <v>0.63424947145876021</v>
      </c>
      <c r="CV37" s="528"/>
      <c r="CW37" s="528"/>
      <c r="CX37" s="536">
        <v>-1.7782633303936926</v>
      </c>
      <c r="CY37" s="528"/>
      <c r="CZ37" s="528"/>
      <c r="DA37" s="528"/>
      <c r="DB37" s="528"/>
      <c r="DC37" s="528"/>
      <c r="DD37" s="529"/>
      <c r="DE37" s="532">
        <v>-7.6929999999999996</v>
      </c>
      <c r="DF37" s="533">
        <v>-14.868</v>
      </c>
      <c r="DG37" s="533">
        <v>-22.574999999999999</v>
      </c>
      <c r="DH37" s="533">
        <v>-30.88</v>
      </c>
      <c r="DI37" s="533">
        <v>-39.546999999999997</v>
      </c>
      <c r="DJ37" s="533">
        <v>-47.636000000000003</v>
      </c>
      <c r="DK37" s="533">
        <v>-54.39</v>
      </c>
      <c r="DL37" s="533">
        <v>-59.886000000000003</v>
      </c>
      <c r="DM37" s="533">
        <v>-65.137</v>
      </c>
      <c r="DN37" s="533">
        <v>-70.311999999999998</v>
      </c>
      <c r="DO37" s="533">
        <v>-75.466999999999999</v>
      </c>
      <c r="DP37" s="533">
        <v>-85.933999999999997</v>
      </c>
      <c r="DQ37" s="533">
        <v>-96.131</v>
      </c>
      <c r="DR37" s="533">
        <v>-106.28100000000001</v>
      </c>
      <c r="DS37" s="533">
        <v>-36.658000000000001</v>
      </c>
      <c r="DT37" s="533">
        <v>-73.525999999999996</v>
      </c>
      <c r="DU37" s="533">
        <v>0</v>
      </c>
      <c r="DV37" s="533">
        <v>-0.54981100000000005</v>
      </c>
      <c r="DW37" s="533">
        <v>-1.4177139999999999</v>
      </c>
      <c r="DX37" s="533">
        <v>-2.7499549999999999</v>
      </c>
      <c r="DY37" s="533">
        <v>-4.8812990000000003</v>
      </c>
      <c r="DZ37" s="533">
        <v>-8.0898050000000001</v>
      </c>
      <c r="EA37" s="533">
        <v>-11.314514000000001</v>
      </c>
      <c r="EB37" s="533">
        <v>-12.976094</v>
      </c>
      <c r="EC37" s="533">
        <v>-14.007384</v>
      </c>
      <c r="ED37" s="533">
        <v>-14.905744</v>
      </c>
      <c r="EE37" s="533">
        <v>-15.794124</v>
      </c>
      <c r="EF37" s="533">
        <v>-17.526523999999998</v>
      </c>
      <c r="EG37" s="533">
        <v>-19.024263999999999</v>
      </c>
      <c r="EH37" s="533">
        <v>-20.141673999999998</v>
      </c>
      <c r="EI37" s="533">
        <v>-14.138</v>
      </c>
      <c r="EJ37" s="533">
        <v>-14.776</v>
      </c>
      <c r="EK37" s="533">
        <v>-14.468</v>
      </c>
      <c r="EL37" s="533">
        <v>-15.132</v>
      </c>
      <c r="EM37" s="533">
        <v>67</v>
      </c>
      <c r="EN37" s="533">
        <v>67</v>
      </c>
      <c r="EO37" s="533">
        <v>57.198999999999998</v>
      </c>
      <c r="EP37" s="533">
        <v>-0.187757491999999</v>
      </c>
      <c r="EQ37" s="533">
        <v>-0.168531417800001</v>
      </c>
      <c r="ER37" s="533">
        <v>-0.775268554700006</v>
      </c>
      <c r="ES37" s="533">
        <v>-0.71937413161720898</v>
      </c>
      <c r="ET37" s="533">
        <v>-0.53157408032803899</v>
      </c>
      <c r="EU37" s="533">
        <v>-0.148367105183623</v>
      </c>
      <c r="EV37" s="533">
        <v>0.48087009769262801</v>
      </c>
      <c r="EW37" s="533">
        <v>1.9231345067832799</v>
      </c>
      <c r="EX37" s="533">
        <v>3.1E-2</v>
      </c>
      <c r="EY37" s="533">
        <v>-0.44900000000000001</v>
      </c>
      <c r="EZ37" s="533">
        <v>-0.315</v>
      </c>
      <c r="FA37" s="533">
        <v>1.4E-2</v>
      </c>
      <c r="FB37" s="533">
        <v>-0.82299999999999995</v>
      </c>
      <c r="FC37" s="533">
        <v>-1.107</v>
      </c>
      <c r="FD37" s="533">
        <v>-1.266</v>
      </c>
      <c r="FE37" s="533">
        <v>-2.931</v>
      </c>
      <c r="FF37" s="533">
        <v>-2.3450000000000002</v>
      </c>
      <c r="FG37" s="535"/>
      <c r="FH37" s="535">
        <v>-0.19919872284999951</v>
      </c>
      <c r="FI37" s="535">
        <v>1.1441230850000511E-2</v>
      </c>
      <c r="FJ37" s="535">
        <v>1.6562461850002486E-2</v>
      </c>
      <c r="FK37" s="535">
        <v>1.4051383610957526</v>
      </c>
      <c r="FL37" s="533">
        <v>-1.675656</v>
      </c>
      <c r="FM37" s="535"/>
      <c r="FN37" s="535"/>
      <c r="FO37" s="535"/>
      <c r="FP37" s="535"/>
      <c r="FQ37" s="535"/>
      <c r="FR37" s="535"/>
      <c r="FS37" s="535"/>
      <c r="FT37" s="535"/>
      <c r="FU37" s="541" t="s">
        <v>532</v>
      </c>
      <c r="FV37" s="532">
        <v>0.51</v>
      </c>
      <c r="FW37" s="533">
        <v>0.9</v>
      </c>
      <c r="FX37" s="533">
        <v>1.1399999999999999</v>
      </c>
      <c r="FY37" s="533">
        <v>1.36</v>
      </c>
      <c r="FZ37" s="533">
        <v>312.74</v>
      </c>
      <c r="GA37" s="533">
        <v>30.1</v>
      </c>
      <c r="GB37" s="533">
        <v>31.9</v>
      </c>
      <c r="GC37" s="528"/>
      <c r="GD37" s="528"/>
      <c r="GE37" s="558"/>
      <c r="GF37" s="528"/>
      <c r="GG37" s="528"/>
      <c r="GH37" s="528"/>
      <c r="GI37" s="542">
        <v>26.313630996231723</v>
      </c>
      <c r="GJ37" s="528"/>
      <c r="GK37" s="528"/>
      <c r="GL37" s="528">
        <v>23.082132452834827</v>
      </c>
      <c r="GM37" s="528"/>
      <c r="GN37" s="528"/>
      <c r="GO37" s="528"/>
      <c r="GP37" s="528"/>
      <c r="GQ37" s="528"/>
      <c r="GR37" s="543" t="s">
        <v>549</v>
      </c>
      <c r="GS37" s="544">
        <v>0</v>
      </c>
      <c r="GT37" s="545">
        <v>0.33</v>
      </c>
      <c r="GU37" s="545">
        <v>-1.06</v>
      </c>
      <c r="GV37" s="545">
        <v>-4.3</v>
      </c>
      <c r="GW37" s="545">
        <v>-6.55</v>
      </c>
      <c r="GX37" s="545">
        <v>-8.9600000000000009</v>
      </c>
      <c r="GY37" s="545">
        <v>-9.3000000000000007</v>
      </c>
      <c r="GZ37" s="545">
        <v>-9.02</v>
      </c>
      <c r="HA37" s="545">
        <v>-9.14</v>
      </c>
      <c r="HB37" s="545">
        <v>-9.18</v>
      </c>
      <c r="HC37" s="545">
        <v>-8.73</v>
      </c>
      <c r="HD37" s="545">
        <v>-9.32</v>
      </c>
      <c r="HE37" s="545">
        <v>-9.14</v>
      </c>
      <c r="HF37" s="545">
        <v>-8.61</v>
      </c>
      <c r="HG37" s="545">
        <v>-8.61</v>
      </c>
      <c r="HH37" s="545">
        <v>-8.69</v>
      </c>
      <c r="HI37" s="545">
        <v>-8.73</v>
      </c>
      <c r="HJ37" s="545">
        <v>-8.9600000000000009</v>
      </c>
      <c r="HK37" s="545">
        <v>-8.94</v>
      </c>
      <c r="HL37" s="545">
        <v>-8.83</v>
      </c>
      <c r="HM37" s="545">
        <v>-9.1199999999999992</v>
      </c>
      <c r="HN37" s="545">
        <v>-8.61</v>
      </c>
      <c r="HO37" s="545">
        <v>-8.57</v>
      </c>
      <c r="HP37" s="545">
        <v>-8.6300000000000008</v>
      </c>
      <c r="HQ37" s="545">
        <v>1.47</v>
      </c>
      <c r="HR37" s="545">
        <v>1.47</v>
      </c>
      <c r="HS37" s="545">
        <v>1.47</v>
      </c>
      <c r="HT37" s="545">
        <v>1.47</v>
      </c>
      <c r="HU37" s="545">
        <v>1.47</v>
      </c>
      <c r="HV37" s="545">
        <v>1.47</v>
      </c>
      <c r="HW37" s="545">
        <v>1.47</v>
      </c>
      <c r="HX37" s="545">
        <v>1.47</v>
      </c>
      <c r="HY37" s="545">
        <v>1.47</v>
      </c>
      <c r="HZ37" s="545">
        <v>1.47</v>
      </c>
      <c r="IA37" s="545">
        <v>1.47</v>
      </c>
      <c r="IB37" s="545">
        <v>1.47</v>
      </c>
      <c r="IC37" s="545">
        <v>1.47</v>
      </c>
      <c r="ID37" s="545">
        <v>1.47</v>
      </c>
      <c r="IE37" s="545">
        <v>1.47</v>
      </c>
      <c r="IF37" s="545">
        <v>1.47</v>
      </c>
      <c r="IG37" s="545">
        <v>1.47</v>
      </c>
      <c r="IH37" s="545">
        <v>1.47</v>
      </c>
      <c r="II37" s="545">
        <v>1.47</v>
      </c>
      <c r="IJ37" s="545">
        <v>1.47</v>
      </c>
      <c r="IK37" s="545">
        <v>1.47</v>
      </c>
      <c r="IL37" s="545">
        <v>1.47</v>
      </c>
      <c r="IM37" s="545">
        <v>1.47</v>
      </c>
      <c r="IN37" s="546">
        <v>1.47</v>
      </c>
      <c r="IO37" s="547" t="s">
        <v>599</v>
      </c>
      <c r="IP37" s="545">
        <v>0</v>
      </c>
      <c r="IQ37" s="545">
        <v>-0.01</v>
      </c>
      <c r="IR37" s="545">
        <v>-0.01</v>
      </c>
      <c r="IS37" s="545">
        <v>0.01</v>
      </c>
      <c r="IT37" s="545">
        <v>0</v>
      </c>
      <c r="IU37" s="545">
        <v>-0.01</v>
      </c>
      <c r="IV37" s="545">
        <v>0.01</v>
      </c>
      <c r="IW37" s="545">
        <v>-0.02</v>
      </c>
      <c r="IX37" s="545">
        <v>-0.03</v>
      </c>
      <c r="IY37" s="545">
        <v>0</v>
      </c>
      <c r="IZ37" s="545">
        <v>-0.02</v>
      </c>
      <c r="JA37" s="545">
        <v>-0.01</v>
      </c>
      <c r="JB37" s="545">
        <v>-0.04</v>
      </c>
      <c r="JC37" s="545">
        <v>-0.03</v>
      </c>
      <c r="JD37" s="545">
        <v>-0.04</v>
      </c>
      <c r="JE37" s="545">
        <v>-0.04</v>
      </c>
      <c r="JF37" s="545">
        <v>-0.03</v>
      </c>
      <c r="JG37" s="548">
        <v>-0.03</v>
      </c>
      <c r="JH37" s="549"/>
      <c r="JI37" s="550">
        <v>1.25</v>
      </c>
      <c r="JJ37" s="545">
        <v>1.25</v>
      </c>
      <c r="JK37" s="545">
        <v>1.25</v>
      </c>
      <c r="JL37" s="545">
        <v>1.25</v>
      </c>
      <c r="JM37" s="545">
        <v>1.25</v>
      </c>
      <c r="JN37" s="545">
        <v>1.25</v>
      </c>
      <c r="JO37" s="545">
        <v>1.25</v>
      </c>
      <c r="JP37" s="545">
        <v>1.25</v>
      </c>
      <c r="JQ37" s="545">
        <v>1.25</v>
      </c>
      <c r="JR37" s="545">
        <v>1.25</v>
      </c>
      <c r="JS37" s="545">
        <v>1.25</v>
      </c>
      <c r="JT37" s="545">
        <v>1.25</v>
      </c>
      <c r="JU37" s="545">
        <v>1.25</v>
      </c>
      <c r="JV37" s="545">
        <v>1.25</v>
      </c>
      <c r="JW37" s="545">
        <v>1.25</v>
      </c>
      <c r="JX37" s="545">
        <v>1.25</v>
      </c>
      <c r="JY37" s="545">
        <v>1.25</v>
      </c>
      <c r="JZ37" s="549"/>
      <c r="KA37" s="542" t="s">
        <v>461</v>
      </c>
      <c r="KB37" s="528"/>
      <c r="KC37" s="528"/>
      <c r="KD37" s="529" t="s">
        <v>461</v>
      </c>
      <c r="KE37" s="551" t="s">
        <v>446</v>
      </c>
      <c r="KF37" s="551" t="s">
        <v>689</v>
      </c>
      <c r="KG37" s="551" t="s">
        <v>654</v>
      </c>
      <c r="KH37" s="552"/>
      <c r="KI37" s="553"/>
      <c r="KJ37" s="554"/>
      <c r="KK37" s="555"/>
      <c r="KL37" s="556"/>
      <c r="KM37" s="552"/>
      <c r="KN37" s="554"/>
      <c r="KO37" s="555"/>
      <c r="KP37" s="556"/>
      <c r="KQ37" s="571"/>
      <c r="KR37" s="572"/>
      <c r="KS37" s="573"/>
      <c r="KT37" s="574"/>
      <c r="KU37" s="557"/>
    </row>
    <row r="38" spans="1:307">
      <c r="A38" s="518">
        <v>17</v>
      </c>
      <c r="B38" s="31"/>
      <c r="C38" s="519" t="s">
        <v>447</v>
      </c>
      <c r="D38" s="560" t="s">
        <v>262</v>
      </c>
      <c r="E38" s="520" t="s">
        <v>692</v>
      </c>
      <c r="F38" s="520" t="s">
        <v>692</v>
      </c>
      <c r="G38" s="520" t="s">
        <v>692</v>
      </c>
      <c r="H38" s="520" t="s">
        <v>692</v>
      </c>
      <c r="I38" s="520"/>
      <c r="J38" s="520" t="s">
        <v>692</v>
      </c>
      <c r="K38" s="521">
        <v>0</v>
      </c>
      <c r="L38" s="522">
        <v>50</v>
      </c>
      <c r="M38" s="523">
        <v>13.4</v>
      </c>
      <c r="N38" s="523">
        <v>13.69</v>
      </c>
      <c r="O38" s="523">
        <v>8.41</v>
      </c>
      <c r="P38" s="523">
        <v>15.03</v>
      </c>
      <c r="Q38" s="523">
        <v>18.91</v>
      </c>
      <c r="R38" s="524">
        <v>12.766915288450397</v>
      </c>
      <c r="S38" s="523">
        <v>22.37</v>
      </c>
      <c r="T38" s="523">
        <v>91.31</v>
      </c>
      <c r="U38" s="523">
        <v>33.590000000000003</v>
      </c>
      <c r="V38" s="523">
        <v>6.17</v>
      </c>
      <c r="W38" s="523">
        <v>28.5</v>
      </c>
      <c r="X38" s="523">
        <v>31.6</v>
      </c>
      <c r="Y38" s="523">
        <v>1310.92</v>
      </c>
      <c r="Z38" s="523">
        <v>1311.4559999999999</v>
      </c>
      <c r="AA38" s="525">
        <v>1311.3028571428572</v>
      </c>
      <c r="AB38" s="526">
        <v>7.6571428571404407</v>
      </c>
      <c r="AC38" s="527">
        <v>49.58</v>
      </c>
      <c r="AD38" s="527">
        <v>53.34</v>
      </c>
      <c r="AE38" s="527">
        <v>0.2298</v>
      </c>
      <c r="AF38" s="527">
        <v>0.21190000000000001</v>
      </c>
      <c r="AG38" s="527">
        <v>0.19209999999999999</v>
      </c>
      <c r="AH38" s="527">
        <v>0.18129999999999999</v>
      </c>
      <c r="AI38" s="527">
        <v>4</v>
      </c>
      <c r="AJ38" s="527">
        <v>3.6</v>
      </c>
      <c r="AK38" s="527">
        <v>3.3</v>
      </c>
      <c r="AL38" s="527">
        <v>3.1</v>
      </c>
      <c r="AM38" s="527">
        <v>0.76</v>
      </c>
      <c r="AN38" s="527">
        <v>1.1639999999999999</v>
      </c>
      <c r="AO38" s="527">
        <v>1.2749999999999999</v>
      </c>
      <c r="AP38" s="527">
        <v>1.343</v>
      </c>
      <c r="AQ38" s="527">
        <v>1.405</v>
      </c>
      <c r="AR38" s="527">
        <v>0.123</v>
      </c>
      <c r="AS38" s="528"/>
      <c r="AT38" s="528"/>
      <c r="AU38" s="528"/>
      <c r="AV38" s="528"/>
      <c r="AW38" s="528"/>
      <c r="AX38" s="529"/>
      <c r="AY38" s="530" t="s">
        <v>431</v>
      </c>
      <c r="AZ38" s="531">
        <v>45297</v>
      </c>
      <c r="BA38" s="532">
        <v>13.2</v>
      </c>
      <c r="BB38" s="526">
        <v>-1.4925373134328437</v>
      </c>
      <c r="BC38" s="533">
        <v>13.4</v>
      </c>
      <c r="BD38" s="534">
        <v>-2.1183345507669769</v>
      </c>
      <c r="BE38" s="533">
        <v>8.49</v>
      </c>
      <c r="BF38" s="533">
        <v>15.11</v>
      </c>
      <c r="BG38" s="533">
        <v>19.07</v>
      </c>
      <c r="BH38" s="535">
        <v>12.803506930460054</v>
      </c>
      <c r="BI38" s="533">
        <v>22.63</v>
      </c>
      <c r="BJ38" s="533">
        <v>90.85</v>
      </c>
      <c r="BK38" s="533">
        <v>33.33</v>
      </c>
      <c r="BL38" s="533">
        <v>6.63</v>
      </c>
      <c r="BM38" s="533">
        <v>29.2</v>
      </c>
      <c r="BN38" s="533">
        <v>32.299999999999997</v>
      </c>
      <c r="BO38" s="536">
        <v>0.90402476780185759</v>
      </c>
      <c r="BP38" s="533">
        <v>1310.924</v>
      </c>
      <c r="BQ38" s="533">
        <v>1311.454</v>
      </c>
      <c r="BR38" s="535">
        <v>1311.3025714285714</v>
      </c>
      <c r="BS38" s="536">
        <v>7.5714285714281813</v>
      </c>
      <c r="BT38" s="533">
        <v>48.62</v>
      </c>
      <c r="BU38" s="533">
        <v>54.4</v>
      </c>
      <c r="BV38" s="528"/>
      <c r="BW38" s="533">
        <v>0.22620000000000001</v>
      </c>
      <c r="BX38" s="533">
        <v>0.20649999999999999</v>
      </c>
      <c r="BY38" s="533">
        <v>0.19389999999999999</v>
      </c>
      <c r="BZ38" s="533">
        <v>0.17780000000000001</v>
      </c>
      <c r="CA38" s="533">
        <v>4</v>
      </c>
      <c r="CB38" s="533">
        <v>3.6</v>
      </c>
      <c r="CC38" s="533">
        <v>3.3</v>
      </c>
      <c r="CD38" s="533">
        <v>3.1</v>
      </c>
      <c r="CE38" s="533">
        <v>0.754</v>
      </c>
      <c r="CF38" s="533">
        <v>1.163</v>
      </c>
      <c r="CG38" s="533">
        <v>1.274</v>
      </c>
      <c r="CH38" s="533">
        <v>1.341</v>
      </c>
      <c r="CI38" s="533">
        <v>1.4039999999999999</v>
      </c>
      <c r="CJ38" s="533">
        <v>0.11700000000000001</v>
      </c>
      <c r="CK38" s="537"/>
      <c r="CL38" s="528"/>
      <c r="CM38" s="528"/>
      <c r="CN38" s="528"/>
      <c r="CO38" s="528"/>
      <c r="CP38" s="528"/>
      <c r="CQ38" s="538"/>
      <c r="CR38" s="539">
        <v>3.9999999999054126</v>
      </c>
      <c r="CS38" s="536">
        <v>-1.9999999999527063</v>
      </c>
      <c r="CT38" s="540">
        <v>-2.0000000000000018E-3</v>
      </c>
      <c r="CU38" s="536">
        <v>0.84611316763617206</v>
      </c>
      <c r="CV38" s="528"/>
      <c r="CW38" s="528"/>
      <c r="CX38" s="536">
        <v>-1.7782633303936926</v>
      </c>
      <c r="CY38" s="528"/>
      <c r="CZ38" s="528"/>
      <c r="DA38" s="528"/>
      <c r="DB38" s="528"/>
      <c r="DC38" s="528"/>
      <c r="DD38" s="529"/>
      <c r="DE38" s="532">
        <v>-8.1539999999999999</v>
      </c>
      <c r="DF38" s="533">
        <v>-15.468999999999999</v>
      </c>
      <c r="DG38" s="533">
        <v>-23.27</v>
      </c>
      <c r="DH38" s="533">
        <v>-31.667999999999999</v>
      </c>
      <c r="DI38" s="533">
        <v>-40.348999999999997</v>
      </c>
      <c r="DJ38" s="533">
        <v>-48.27</v>
      </c>
      <c r="DK38" s="533">
        <v>-54.792000000000002</v>
      </c>
      <c r="DL38" s="533">
        <v>-60.194000000000003</v>
      </c>
      <c r="DM38" s="533">
        <v>-65.387</v>
      </c>
      <c r="DN38" s="533">
        <v>-70.537999999999997</v>
      </c>
      <c r="DO38" s="533">
        <v>-75.659000000000006</v>
      </c>
      <c r="DP38" s="533">
        <v>-86.064999999999998</v>
      </c>
      <c r="DQ38" s="533">
        <v>-96.227000000000004</v>
      </c>
      <c r="DR38" s="533">
        <v>-106.343</v>
      </c>
      <c r="DS38" s="533">
        <v>-36.61</v>
      </c>
      <c r="DT38" s="533">
        <v>-73.418999999999997</v>
      </c>
      <c r="DU38" s="533">
        <v>0</v>
      </c>
      <c r="DV38" s="533">
        <v>-0.61097199999999996</v>
      </c>
      <c r="DW38" s="533">
        <v>-1.540729</v>
      </c>
      <c r="DX38" s="533">
        <v>-2.9577110000000002</v>
      </c>
      <c r="DY38" s="533">
        <v>-5.2312409999999998</v>
      </c>
      <c r="DZ38" s="533">
        <v>-8.5703829999999996</v>
      </c>
      <c r="EA38" s="533">
        <v>-11.675083000000001</v>
      </c>
      <c r="EB38" s="533">
        <v>-13.193982999999999</v>
      </c>
      <c r="EC38" s="533">
        <v>-14.170823</v>
      </c>
      <c r="ED38" s="533">
        <v>-15.065182999999999</v>
      </c>
      <c r="EE38" s="533">
        <v>-15.963043000000001</v>
      </c>
      <c r="EF38" s="533">
        <v>-17.729583000000002</v>
      </c>
      <c r="EG38" s="533">
        <v>-19.281632999999999</v>
      </c>
      <c r="EH38" s="533">
        <v>-20.395433000000001</v>
      </c>
      <c r="EI38" s="533">
        <v>-13.33</v>
      </c>
      <c r="EJ38" s="533">
        <v>-15.178000000000001</v>
      </c>
      <c r="EK38" s="533">
        <v>-13.327999999999999</v>
      </c>
      <c r="EL38" s="533">
        <v>-15.218999999999999</v>
      </c>
      <c r="EM38" s="533">
        <v>67</v>
      </c>
      <c r="EN38" s="533">
        <v>67</v>
      </c>
      <c r="EO38" s="533">
        <v>42.322000000000003</v>
      </c>
      <c r="EP38" s="533">
        <v>-0.21035003660000101</v>
      </c>
      <c r="EQ38" s="533">
        <v>-0.19738578799999801</v>
      </c>
      <c r="ER38" s="533">
        <v>-1.1179046631</v>
      </c>
      <c r="ES38" s="533">
        <v>-0.65966723538132299</v>
      </c>
      <c r="ET38" s="533">
        <v>-0.51870380041724495</v>
      </c>
      <c r="EU38" s="533">
        <v>-0.11549356490856399</v>
      </c>
      <c r="EV38" s="533">
        <v>0.57562563486180895</v>
      </c>
      <c r="EW38" s="533">
        <v>2.6174109797945202</v>
      </c>
      <c r="EX38" s="533">
        <v>-0.182</v>
      </c>
      <c r="EY38" s="533">
        <v>-0.52400000000000002</v>
      </c>
      <c r="EZ38" s="533">
        <v>-0.65400000000000003</v>
      </c>
      <c r="FA38" s="533">
        <v>-0.30599999999999999</v>
      </c>
      <c r="FB38" s="533">
        <v>-1.0269999999999999</v>
      </c>
      <c r="FC38" s="533">
        <v>-0.95299999999999996</v>
      </c>
      <c r="FD38" s="533">
        <v>-1.7889999999999999</v>
      </c>
      <c r="FE38" s="533">
        <v>-3.5110000000000001</v>
      </c>
      <c r="FF38" s="533">
        <v>-2.4500000000000002</v>
      </c>
      <c r="FG38" s="535"/>
      <c r="FH38" s="535">
        <v>-0.19919872284999951</v>
      </c>
      <c r="FI38" s="535">
        <v>1.1151313750001501E-2</v>
      </c>
      <c r="FJ38" s="535">
        <v>1.6562461850002486E-2</v>
      </c>
      <c r="FK38" s="535">
        <v>1.4744981725441939</v>
      </c>
      <c r="FL38" s="533">
        <v>-2.1026370000000001</v>
      </c>
      <c r="FM38" s="535"/>
      <c r="FN38" s="535"/>
      <c r="FO38" s="535"/>
      <c r="FP38" s="535"/>
      <c r="FQ38" s="535"/>
      <c r="FR38" s="535"/>
      <c r="FS38" s="535"/>
      <c r="FT38" s="535"/>
      <c r="FU38" s="541" t="s">
        <v>533</v>
      </c>
      <c r="FV38" s="532">
        <v>0.49</v>
      </c>
      <c r="FW38" s="533">
        <v>0.85</v>
      </c>
      <c r="FX38" s="533">
        <v>1.08</v>
      </c>
      <c r="FY38" s="533">
        <v>1.28</v>
      </c>
      <c r="FZ38" s="533">
        <v>209.84</v>
      </c>
      <c r="GA38" s="533">
        <v>32.5</v>
      </c>
      <c r="GB38" s="533">
        <v>69.599999999999994</v>
      </c>
      <c r="GC38" s="528"/>
      <c r="GD38" s="528"/>
      <c r="GE38" s="558"/>
      <c r="GF38" s="528"/>
      <c r="GG38" s="528"/>
      <c r="GH38" s="528"/>
      <c r="GI38" s="542">
        <v>26.779379528621689</v>
      </c>
      <c r="GJ38" s="528"/>
      <c r="GK38" s="528"/>
      <c r="GL38" s="528">
        <v>24.795721785760833</v>
      </c>
      <c r="GM38" s="528"/>
      <c r="GN38" s="528"/>
      <c r="GO38" s="528"/>
      <c r="GP38" s="528"/>
      <c r="GQ38" s="528"/>
      <c r="GR38" s="543" t="s">
        <v>550</v>
      </c>
      <c r="GS38" s="544">
        <v>0</v>
      </c>
      <c r="GT38" s="545">
        <v>-0.57999999999999996</v>
      </c>
      <c r="GU38" s="545">
        <v>-1.1200000000000001</v>
      </c>
      <c r="GV38" s="545">
        <v>-4.79</v>
      </c>
      <c r="GW38" s="545">
        <v>-7.46</v>
      </c>
      <c r="GX38" s="545">
        <v>-8.6199999999999992</v>
      </c>
      <c r="GY38" s="545">
        <v>-9</v>
      </c>
      <c r="GZ38" s="545">
        <v>-9.67</v>
      </c>
      <c r="HA38" s="545">
        <v>-9.34</v>
      </c>
      <c r="HB38" s="545">
        <v>-9</v>
      </c>
      <c r="HC38" s="545">
        <v>-9.25</v>
      </c>
      <c r="HD38" s="545">
        <v>-9.52</v>
      </c>
      <c r="HE38" s="545">
        <v>-8.8000000000000007</v>
      </c>
      <c r="HF38" s="545">
        <v>-8.82</v>
      </c>
      <c r="HG38" s="545">
        <v>-8.91</v>
      </c>
      <c r="HH38" s="545">
        <v>-9.1999999999999993</v>
      </c>
      <c r="HI38" s="545">
        <v>-8.76</v>
      </c>
      <c r="HJ38" s="545">
        <v>-9.02</v>
      </c>
      <c r="HK38" s="545">
        <v>-8.82</v>
      </c>
      <c r="HL38" s="545">
        <v>-8.51</v>
      </c>
      <c r="HM38" s="545">
        <v>-8.51</v>
      </c>
      <c r="HN38" s="545">
        <v>-8.73</v>
      </c>
      <c r="HO38" s="545">
        <v>-8.51</v>
      </c>
      <c r="HP38" s="545">
        <v>-8.6199999999999992</v>
      </c>
      <c r="HQ38" s="545">
        <v>1.47</v>
      </c>
      <c r="HR38" s="545">
        <v>1.47</v>
      </c>
      <c r="HS38" s="545">
        <v>1.47</v>
      </c>
      <c r="HT38" s="545">
        <v>1.47</v>
      </c>
      <c r="HU38" s="545">
        <v>1.47</v>
      </c>
      <c r="HV38" s="545">
        <v>1.47</v>
      </c>
      <c r="HW38" s="545">
        <v>1.47</v>
      </c>
      <c r="HX38" s="545">
        <v>1.47</v>
      </c>
      <c r="HY38" s="545">
        <v>1.47</v>
      </c>
      <c r="HZ38" s="545">
        <v>1.47</v>
      </c>
      <c r="IA38" s="545">
        <v>1.47</v>
      </c>
      <c r="IB38" s="545">
        <v>1.47</v>
      </c>
      <c r="IC38" s="545">
        <v>1.47</v>
      </c>
      <c r="ID38" s="545">
        <v>1.47</v>
      </c>
      <c r="IE38" s="545">
        <v>1.47</v>
      </c>
      <c r="IF38" s="545">
        <v>1.47</v>
      </c>
      <c r="IG38" s="545">
        <v>1.47</v>
      </c>
      <c r="IH38" s="545">
        <v>1.47</v>
      </c>
      <c r="II38" s="545">
        <v>1.47</v>
      </c>
      <c r="IJ38" s="545">
        <v>1.47</v>
      </c>
      <c r="IK38" s="545">
        <v>1.47</v>
      </c>
      <c r="IL38" s="545">
        <v>1.47</v>
      </c>
      <c r="IM38" s="545">
        <v>1.47</v>
      </c>
      <c r="IN38" s="546">
        <v>1.47</v>
      </c>
      <c r="IO38" s="547" t="s">
        <v>600</v>
      </c>
      <c r="IP38" s="545">
        <v>0</v>
      </c>
      <c r="IQ38" s="545">
        <v>-0.01</v>
      </c>
      <c r="IR38" s="545">
        <v>-0.04</v>
      </c>
      <c r="IS38" s="545">
        <v>-0.05</v>
      </c>
      <c r="IT38" s="545">
        <v>-0.03</v>
      </c>
      <c r="IU38" s="545">
        <v>-0.04</v>
      </c>
      <c r="IV38" s="545">
        <v>-0.02</v>
      </c>
      <c r="IW38" s="545">
        <v>-0.05</v>
      </c>
      <c r="IX38" s="545">
        <v>-0.1</v>
      </c>
      <c r="IY38" s="545">
        <v>-0.05</v>
      </c>
      <c r="IZ38" s="545">
        <v>-7.0000000000000007E-2</v>
      </c>
      <c r="JA38" s="545">
        <v>-0.09</v>
      </c>
      <c r="JB38" s="545">
        <v>-0.12</v>
      </c>
      <c r="JC38" s="545">
        <v>-0.11</v>
      </c>
      <c r="JD38" s="545">
        <v>-7.0000000000000007E-2</v>
      </c>
      <c r="JE38" s="545">
        <v>-0.1</v>
      </c>
      <c r="JF38" s="545">
        <v>-0.1</v>
      </c>
      <c r="JG38" s="548">
        <v>-7.0000000000000007E-2</v>
      </c>
      <c r="JH38" s="549"/>
      <c r="JI38" s="550">
        <v>1.25</v>
      </c>
      <c r="JJ38" s="545">
        <v>1.25</v>
      </c>
      <c r="JK38" s="545">
        <v>1.25</v>
      </c>
      <c r="JL38" s="545">
        <v>1.25</v>
      </c>
      <c r="JM38" s="545">
        <v>1.25</v>
      </c>
      <c r="JN38" s="545">
        <v>1.25</v>
      </c>
      <c r="JO38" s="545">
        <v>1.25</v>
      </c>
      <c r="JP38" s="545">
        <v>1.25</v>
      </c>
      <c r="JQ38" s="545">
        <v>1.25</v>
      </c>
      <c r="JR38" s="545">
        <v>1.25</v>
      </c>
      <c r="JS38" s="545">
        <v>1.25</v>
      </c>
      <c r="JT38" s="545">
        <v>1.25</v>
      </c>
      <c r="JU38" s="545">
        <v>1.25</v>
      </c>
      <c r="JV38" s="545">
        <v>1.25</v>
      </c>
      <c r="JW38" s="545">
        <v>1.25</v>
      </c>
      <c r="JX38" s="545">
        <v>1.25</v>
      </c>
      <c r="JY38" s="545">
        <v>1.25</v>
      </c>
      <c r="JZ38" s="549"/>
      <c r="KA38" s="542" t="s">
        <v>461</v>
      </c>
      <c r="KB38" s="528"/>
      <c r="KC38" s="528"/>
      <c r="KD38" s="529" t="s">
        <v>461</v>
      </c>
      <c r="KE38" s="551" t="s">
        <v>447</v>
      </c>
      <c r="KF38" s="551" t="s">
        <v>689</v>
      </c>
      <c r="KG38" s="551" t="s">
        <v>655</v>
      </c>
      <c r="KH38" s="552"/>
      <c r="KI38" s="553"/>
      <c r="KJ38" s="554"/>
      <c r="KK38" s="555"/>
      <c r="KL38" s="556"/>
      <c r="KM38" s="552"/>
      <c r="KN38" s="554"/>
      <c r="KO38" s="555"/>
      <c r="KP38" s="556"/>
      <c r="KQ38" s="571"/>
      <c r="KR38" s="572"/>
      <c r="KS38" s="573"/>
      <c r="KT38" s="574"/>
      <c r="KU38" s="557"/>
    </row>
    <row r="39" spans="1:307">
      <c r="A39" s="518">
        <v>18</v>
      </c>
      <c r="B39" s="31"/>
      <c r="C39" s="519" t="s">
        <v>448</v>
      </c>
      <c r="D39" s="560" t="s">
        <v>262</v>
      </c>
      <c r="E39" s="520" t="s">
        <v>692</v>
      </c>
      <c r="F39" s="520" t="s">
        <v>692</v>
      </c>
      <c r="G39" s="520" t="s">
        <v>692</v>
      </c>
      <c r="H39" s="520" t="s">
        <v>692</v>
      </c>
      <c r="I39" s="520"/>
      <c r="J39" s="520" t="s">
        <v>692</v>
      </c>
      <c r="K39" s="521">
        <v>0</v>
      </c>
      <c r="L39" s="522">
        <v>50</v>
      </c>
      <c r="M39" s="523">
        <v>13.2</v>
      </c>
      <c r="N39" s="523">
        <v>13.59</v>
      </c>
      <c r="O39" s="523">
        <v>8.51</v>
      </c>
      <c r="P39" s="523">
        <v>15.23</v>
      </c>
      <c r="Q39" s="523">
        <v>19.2</v>
      </c>
      <c r="R39" s="524">
        <v>12.833012287035496</v>
      </c>
      <c r="S39" s="523">
        <v>22.82</v>
      </c>
      <c r="T39" s="523">
        <v>90.15</v>
      </c>
      <c r="U39" s="523">
        <v>32.33</v>
      </c>
      <c r="V39" s="523">
        <v>6.86</v>
      </c>
      <c r="W39" s="523">
        <v>28</v>
      </c>
      <c r="X39" s="523">
        <v>34.4</v>
      </c>
      <c r="Y39" s="523">
        <v>1310.982</v>
      </c>
      <c r="Z39" s="523">
        <v>1311.5170000000001</v>
      </c>
      <c r="AA39" s="525">
        <v>1311.364142857143</v>
      </c>
      <c r="AB39" s="526">
        <v>7.6428571428583121</v>
      </c>
      <c r="AC39" s="527">
        <v>47.62</v>
      </c>
      <c r="AD39" s="527">
        <v>53.51</v>
      </c>
      <c r="AE39" s="527">
        <v>0.23519999999999999</v>
      </c>
      <c r="AF39" s="527">
        <v>0.21729999999999999</v>
      </c>
      <c r="AG39" s="527">
        <v>0.19750000000000001</v>
      </c>
      <c r="AH39" s="527">
        <v>0.18490000000000001</v>
      </c>
      <c r="AI39" s="527">
        <v>4</v>
      </c>
      <c r="AJ39" s="527">
        <v>3.6</v>
      </c>
      <c r="AK39" s="527">
        <v>3.3</v>
      </c>
      <c r="AL39" s="527">
        <v>3.1</v>
      </c>
      <c r="AM39" s="527">
        <v>0.755</v>
      </c>
      <c r="AN39" s="527">
        <v>1.163</v>
      </c>
      <c r="AO39" s="527">
        <v>1.2749999999999999</v>
      </c>
      <c r="AP39" s="527">
        <v>1.3420000000000001</v>
      </c>
      <c r="AQ39" s="527">
        <v>1.4059999999999999</v>
      </c>
      <c r="AR39" s="527">
        <v>0.115</v>
      </c>
      <c r="AS39" s="528"/>
      <c r="AT39" s="528"/>
      <c r="AU39" s="528"/>
      <c r="AV39" s="528"/>
      <c r="AW39" s="528"/>
      <c r="AX39" s="529"/>
      <c r="AY39" s="530" t="s">
        <v>431</v>
      </c>
      <c r="AZ39" s="531">
        <v>45297</v>
      </c>
      <c r="BA39" s="532">
        <v>13.2</v>
      </c>
      <c r="BB39" s="526">
        <v>0</v>
      </c>
      <c r="BC39" s="533">
        <v>13.49</v>
      </c>
      <c r="BD39" s="534">
        <v>-0.73583517292126299</v>
      </c>
      <c r="BE39" s="533">
        <v>8.57</v>
      </c>
      <c r="BF39" s="533">
        <v>15.3</v>
      </c>
      <c r="BG39" s="533">
        <v>19.32</v>
      </c>
      <c r="BH39" s="535">
        <v>12.860071220794746</v>
      </c>
      <c r="BI39" s="533">
        <v>22.89</v>
      </c>
      <c r="BJ39" s="533">
        <v>89.69</v>
      </c>
      <c r="BK39" s="533">
        <v>32.31</v>
      </c>
      <c r="BL39" s="533">
        <v>6.8</v>
      </c>
      <c r="BM39" s="533">
        <v>28.4</v>
      </c>
      <c r="BN39" s="533">
        <v>34.200000000000003</v>
      </c>
      <c r="BO39" s="536">
        <v>0.83040935672514604</v>
      </c>
      <c r="BP39" s="533">
        <v>1310.9839999999999</v>
      </c>
      <c r="BQ39" s="533">
        <v>1311.511</v>
      </c>
      <c r="BR39" s="535">
        <v>1311.3604285714284</v>
      </c>
      <c r="BS39" s="536">
        <v>7.528571428572052</v>
      </c>
      <c r="BT39" s="533">
        <v>49.16</v>
      </c>
      <c r="BU39" s="533">
        <v>53.88</v>
      </c>
      <c r="BV39" s="528"/>
      <c r="BW39" s="533">
        <v>0.2298</v>
      </c>
      <c r="BX39" s="533">
        <v>0.20830000000000001</v>
      </c>
      <c r="BY39" s="533">
        <v>0.19750000000000001</v>
      </c>
      <c r="BZ39" s="533">
        <v>0.18129999999999999</v>
      </c>
      <c r="CA39" s="533">
        <v>4</v>
      </c>
      <c r="CB39" s="533">
        <v>3.6</v>
      </c>
      <c r="CC39" s="533">
        <v>3.3</v>
      </c>
      <c r="CD39" s="533">
        <v>3.1</v>
      </c>
      <c r="CE39" s="533">
        <v>0.751</v>
      </c>
      <c r="CF39" s="533">
        <v>1.1619999999999999</v>
      </c>
      <c r="CG39" s="533">
        <v>1.2729999999999999</v>
      </c>
      <c r="CH39" s="533">
        <v>1.341</v>
      </c>
      <c r="CI39" s="533">
        <v>1.4039999999999999</v>
      </c>
      <c r="CJ39" s="533">
        <v>0.124</v>
      </c>
      <c r="CK39" s="537"/>
      <c r="CL39" s="528"/>
      <c r="CM39" s="528"/>
      <c r="CN39" s="528"/>
      <c r="CO39" s="528"/>
      <c r="CP39" s="528"/>
      <c r="CQ39" s="538"/>
      <c r="CR39" s="539">
        <v>1.9999999999527063</v>
      </c>
      <c r="CS39" s="536">
        <v>-6.0000000000854925</v>
      </c>
      <c r="CT39" s="540">
        <v>-1.0000000000001119E-3</v>
      </c>
      <c r="CU39" s="536">
        <v>0.62500000000000522</v>
      </c>
      <c r="CV39" s="528"/>
      <c r="CW39" s="528"/>
      <c r="CX39" s="536">
        <v>-1.7782633303936926</v>
      </c>
      <c r="CY39" s="528"/>
      <c r="CZ39" s="528"/>
      <c r="DA39" s="528"/>
      <c r="DB39" s="528"/>
      <c r="DC39" s="528"/>
      <c r="DD39" s="529"/>
      <c r="DE39" s="532">
        <v>-7.8780000000000001</v>
      </c>
      <c r="DF39" s="533">
        <v>-15.141</v>
      </c>
      <c r="DG39" s="533">
        <v>-22.875</v>
      </c>
      <c r="DH39" s="533">
        <v>-31.209</v>
      </c>
      <c r="DI39" s="533">
        <v>-39.912999999999997</v>
      </c>
      <c r="DJ39" s="533">
        <v>-47.982999999999997</v>
      </c>
      <c r="DK39" s="533">
        <v>-54.646000000000001</v>
      </c>
      <c r="DL39" s="533">
        <v>-60.088999999999999</v>
      </c>
      <c r="DM39" s="533">
        <v>-65.311000000000007</v>
      </c>
      <c r="DN39" s="533">
        <v>-70.471999999999994</v>
      </c>
      <c r="DO39" s="533">
        <v>-75.599000000000004</v>
      </c>
      <c r="DP39" s="533">
        <v>-86.022000000000006</v>
      </c>
      <c r="DQ39" s="533">
        <v>-96.19</v>
      </c>
      <c r="DR39" s="533">
        <v>-106.295</v>
      </c>
      <c r="DS39" s="533">
        <v>-36.695</v>
      </c>
      <c r="DT39" s="533">
        <v>-73.593000000000004</v>
      </c>
      <c r="DU39" s="533">
        <v>0</v>
      </c>
      <c r="DV39" s="533">
        <v>-0.57629399999999997</v>
      </c>
      <c r="DW39" s="533">
        <v>-1.4706090000000001</v>
      </c>
      <c r="DX39" s="533">
        <v>-2.833002</v>
      </c>
      <c r="DY39" s="533">
        <v>-5.0026859999999997</v>
      </c>
      <c r="DZ39" s="533">
        <v>-8.2639390000000006</v>
      </c>
      <c r="EA39" s="533">
        <v>-11.446399</v>
      </c>
      <c r="EB39" s="533">
        <v>-13.079089</v>
      </c>
      <c r="EC39" s="533">
        <v>-14.084349</v>
      </c>
      <c r="ED39" s="533">
        <v>-14.972599000000001</v>
      </c>
      <c r="EE39" s="533">
        <v>-15.827178999999999</v>
      </c>
      <c r="EF39" s="533">
        <v>-17.494668999999998</v>
      </c>
      <c r="EG39" s="533">
        <v>-18.906258999999999</v>
      </c>
      <c r="EH39" s="533">
        <v>-19.906739000000002</v>
      </c>
      <c r="EI39" s="533">
        <v>-14.143000000000001</v>
      </c>
      <c r="EJ39" s="533">
        <v>-15.462999999999999</v>
      </c>
      <c r="EK39" s="533">
        <v>-14.44</v>
      </c>
      <c r="EL39" s="533">
        <v>-15.827</v>
      </c>
      <c r="EM39" s="533">
        <v>67</v>
      </c>
      <c r="EN39" s="533">
        <v>67</v>
      </c>
      <c r="EO39" s="533">
        <v>50.927999999999997</v>
      </c>
      <c r="EP39" s="533">
        <v>-0.2401733399</v>
      </c>
      <c r="EQ39" s="533">
        <v>-0.17864227289999901</v>
      </c>
      <c r="ER39" s="533">
        <v>-0.99990463259999995</v>
      </c>
      <c r="ES39" s="533">
        <v>-0.68357942706302299</v>
      </c>
      <c r="ET39" s="533">
        <v>-0.49439648401870201</v>
      </c>
      <c r="EU39" s="533">
        <v>-0.148367105183623</v>
      </c>
      <c r="EV39" s="533">
        <v>0.55766800420665597</v>
      </c>
      <c r="EW39" s="533">
        <v>2.3785167677552099</v>
      </c>
      <c r="EX39" s="533">
        <v>-0.06</v>
      </c>
      <c r="EY39" s="533">
        <v>-0.56599999999999995</v>
      </c>
      <c r="EZ39" s="533">
        <v>-0.63800000000000001</v>
      </c>
      <c r="FA39" s="533">
        <v>-0.27900000000000003</v>
      </c>
      <c r="FB39" s="533">
        <v>-0.94199999999999995</v>
      </c>
      <c r="FC39" s="533">
        <v>-1.0509999999999999</v>
      </c>
      <c r="FD39" s="533">
        <v>-1.617</v>
      </c>
      <c r="FE39" s="533">
        <v>-3.33</v>
      </c>
      <c r="FF39" s="533">
        <v>-2.9630000000000001</v>
      </c>
      <c r="FG39" s="535"/>
      <c r="FH39" s="535">
        <v>-0.19919872284999951</v>
      </c>
      <c r="FI39" s="535">
        <v>4.0974617050000495E-2</v>
      </c>
      <c r="FJ39" s="535">
        <v>1.6562461850002486E-2</v>
      </c>
      <c r="FK39" s="535">
        <v>1.4161043377305449</v>
      </c>
      <c r="FL39" s="533">
        <v>-2.341971</v>
      </c>
      <c r="FM39" s="535"/>
      <c r="FN39" s="535"/>
      <c r="FO39" s="535"/>
      <c r="FP39" s="535"/>
      <c r="FQ39" s="535"/>
      <c r="FR39" s="535"/>
      <c r="FS39" s="535"/>
      <c r="FT39" s="535"/>
      <c r="FU39" s="541" t="s">
        <v>532</v>
      </c>
      <c r="FV39" s="532">
        <v>0.55000000000000004</v>
      </c>
      <c r="FW39" s="533">
        <v>0.97</v>
      </c>
      <c r="FX39" s="533">
        <v>1.23</v>
      </c>
      <c r="FY39" s="533">
        <v>1.47</v>
      </c>
      <c r="FZ39" s="533">
        <v>-67.59</v>
      </c>
      <c r="GA39" s="533">
        <v>15.8</v>
      </c>
      <c r="GB39" s="533">
        <v>38.6</v>
      </c>
      <c r="GC39" s="528"/>
      <c r="GD39" s="528"/>
      <c r="GE39" s="558"/>
      <c r="GF39" s="528"/>
      <c r="GG39" s="528"/>
      <c r="GH39" s="528"/>
      <c r="GI39" s="542">
        <v>26.768100603919709</v>
      </c>
      <c r="GJ39" s="528"/>
      <c r="GK39" s="528"/>
      <c r="GL39" s="528">
        <v>21.762683417820895</v>
      </c>
      <c r="GM39" s="528"/>
      <c r="GN39" s="528"/>
      <c r="GO39" s="528"/>
      <c r="GP39" s="528"/>
      <c r="GQ39" s="528"/>
      <c r="GR39" s="543" t="s">
        <v>551</v>
      </c>
      <c r="GS39" s="544">
        <v>0</v>
      </c>
      <c r="GT39" s="545">
        <v>-0.28000000000000003</v>
      </c>
      <c r="GU39" s="545">
        <v>-1.58</v>
      </c>
      <c r="GV39" s="545">
        <v>-6.84</v>
      </c>
      <c r="GW39" s="545">
        <v>-10.210000000000001</v>
      </c>
      <c r="GX39" s="545">
        <v>-12.28</v>
      </c>
      <c r="GY39" s="545">
        <v>-13.08</v>
      </c>
      <c r="GZ39" s="545">
        <v>-13.32</v>
      </c>
      <c r="HA39" s="545">
        <v>-13.42</v>
      </c>
      <c r="HB39" s="545">
        <v>-13.26</v>
      </c>
      <c r="HC39" s="545">
        <v>-13.21</v>
      </c>
      <c r="HD39" s="545">
        <v>-13</v>
      </c>
      <c r="HE39" s="545">
        <v>-13.14</v>
      </c>
      <c r="HF39" s="545">
        <v>-13.03</v>
      </c>
      <c r="HG39" s="545">
        <v>-13.08</v>
      </c>
      <c r="HH39" s="545">
        <v>-13.02</v>
      </c>
      <c r="HI39" s="545">
        <v>-12.87</v>
      </c>
      <c r="HJ39" s="545">
        <v>-12.86</v>
      </c>
      <c r="HK39" s="545">
        <v>-12.83</v>
      </c>
      <c r="HL39" s="545">
        <v>-12.97</v>
      </c>
      <c r="HM39" s="545">
        <v>-12.92</v>
      </c>
      <c r="HN39" s="545">
        <v>-13.01</v>
      </c>
      <c r="HO39" s="545">
        <v>-12.84</v>
      </c>
      <c r="HP39" s="545">
        <v>-13.17</v>
      </c>
      <c r="HQ39" s="545">
        <v>1.48</v>
      </c>
      <c r="HR39" s="545">
        <v>1.48</v>
      </c>
      <c r="HS39" s="545">
        <v>1.48</v>
      </c>
      <c r="HT39" s="545">
        <v>1.48</v>
      </c>
      <c r="HU39" s="545">
        <v>1.48</v>
      </c>
      <c r="HV39" s="545">
        <v>1.48</v>
      </c>
      <c r="HW39" s="545">
        <v>1.48</v>
      </c>
      <c r="HX39" s="545">
        <v>1.48</v>
      </c>
      <c r="HY39" s="545">
        <v>1.48</v>
      </c>
      <c r="HZ39" s="545">
        <v>1.48</v>
      </c>
      <c r="IA39" s="545">
        <v>1.48</v>
      </c>
      <c r="IB39" s="545">
        <v>1.48</v>
      </c>
      <c r="IC39" s="545">
        <v>1.48</v>
      </c>
      <c r="ID39" s="545">
        <v>1.48</v>
      </c>
      <c r="IE39" s="545">
        <v>1.48</v>
      </c>
      <c r="IF39" s="545">
        <v>1.48</v>
      </c>
      <c r="IG39" s="545">
        <v>1.48</v>
      </c>
      <c r="IH39" s="545">
        <v>1.48</v>
      </c>
      <c r="II39" s="545">
        <v>1.48</v>
      </c>
      <c r="IJ39" s="545">
        <v>1.48</v>
      </c>
      <c r="IK39" s="545">
        <v>1.48</v>
      </c>
      <c r="IL39" s="545">
        <v>1.48</v>
      </c>
      <c r="IM39" s="545">
        <v>1.48</v>
      </c>
      <c r="IN39" s="546">
        <v>1.48</v>
      </c>
      <c r="IO39" s="547" t="s">
        <v>601</v>
      </c>
      <c r="IP39" s="545">
        <v>0</v>
      </c>
      <c r="IQ39" s="545">
        <v>-0.02</v>
      </c>
      <c r="IR39" s="545">
        <v>0.01</v>
      </c>
      <c r="IS39" s="545">
        <v>0.01</v>
      </c>
      <c r="IT39" s="545">
        <v>-0.02</v>
      </c>
      <c r="IU39" s="545">
        <v>0</v>
      </c>
      <c r="IV39" s="545">
        <v>-0.01</v>
      </c>
      <c r="IW39" s="545">
        <v>-0.04</v>
      </c>
      <c r="IX39" s="545">
        <v>-0.05</v>
      </c>
      <c r="IY39" s="545">
        <v>-0.03</v>
      </c>
      <c r="IZ39" s="545">
        <v>-0.05</v>
      </c>
      <c r="JA39" s="545">
        <v>-0.05</v>
      </c>
      <c r="JB39" s="545">
        <v>-0.06</v>
      </c>
      <c r="JC39" s="545">
        <v>-7.0000000000000007E-2</v>
      </c>
      <c r="JD39" s="545">
        <v>-0.06</v>
      </c>
      <c r="JE39" s="545">
        <v>-7.0000000000000007E-2</v>
      </c>
      <c r="JF39" s="545">
        <v>-0.06</v>
      </c>
      <c r="JG39" s="548">
        <v>-3.9999999999999994E-2</v>
      </c>
      <c r="JH39" s="549"/>
      <c r="JI39" s="550">
        <v>1.25</v>
      </c>
      <c r="JJ39" s="545">
        <v>1.25</v>
      </c>
      <c r="JK39" s="545">
        <v>1.25</v>
      </c>
      <c r="JL39" s="545">
        <v>1.25</v>
      </c>
      <c r="JM39" s="545">
        <v>1.25</v>
      </c>
      <c r="JN39" s="545">
        <v>1.25</v>
      </c>
      <c r="JO39" s="545">
        <v>1.25</v>
      </c>
      <c r="JP39" s="545">
        <v>1.25</v>
      </c>
      <c r="JQ39" s="545">
        <v>1.25</v>
      </c>
      <c r="JR39" s="545">
        <v>1.25</v>
      </c>
      <c r="JS39" s="545">
        <v>1.25</v>
      </c>
      <c r="JT39" s="545">
        <v>1.25</v>
      </c>
      <c r="JU39" s="545">
        <v>1.25</v>
      </c>
      <c r="JV39" s="545">
        <v>1.25</v>
      </c>
      <c r="JW39" s="545">
        <v>1.25</v>
      </c>
      <c r="JX39" s="545">
        <v>1.25</v>
      </c>
      <c r="JY39" s="545">
        <v>1.25</v>
      </c>
      <c r="JZ39" s="549"/>
      <c r="KA39" s="542" t="s">
        <v>461</v>
      </c>
      <c r="KB39" s="528"/>
      <c r="KC39" s="528"/>
      <c r="KD39" s="529" t="s">
        <v>461</v>
      </c>
      <c r="KE39" s="551" t="s">
        <v>448</v>
      </c>
      <c r="KF39" s="551" t="s">
        <v>689</v>
      </c>
      <c r="KG39" s="551" t="s">
        <v>656</v>
      </c>
      <c r="KH39" s="552"/>
      <c r="KI39" s="553"/>
      <c r="KJ39" s="554"/>
      <c r="KK39" s="555"/>
      <c r="KL39" s="556"/>
      <c r="KM39" s="552"/>
      <c r="KN39" s="554"/>
      <c r="KO39" s="555"/>
      <c r="KP39" s="556"/>
      <c r="KQ39" s="571"/>
      <c r="KR39" s="572"/>
      <c r="KS39" s="573"/>
      <c r="KT39" s="574"/>
      <c r="KU39" s="557"/>
    </row>
    <row r="40" spans="1:307">
      <c r="A40" s="518">
        <v>19</v>
      </c>
      <c r="B40" s="31"/>
      <c r="C40" s="519" t="s">
        <v>449</v>
      </c>
      <c r="D40" s="560" t="s">
        <v>262</v>
      </c>
      <c r="E40" s="520" t="s">
        <v>692</v>
      </c>
      <c r="F40" s="520" t="s">
        <v>692</v>
      </c>
      <c r="G40" s="520" t="s">
        <v>692</v>
      </c>
      <c r="H40" s="520" t="s">
        <v>692</v>
      </c>
      <c r="I40" s="520"/>
      <c r="J40" s="520" t="s">
        <v>692</v>
      </c>
      <c r="K40" s="521">
        <v>0</v>
      </c>
      <c r="L40" s="522">
        <v>50</v>
      </c>
      <c r="M40" s="523">
        <v>13.4</v>
      </c>
      <c r="N40" s="523">
        <v>13.55</v>
      </c>
      <c r="O40" s="523">
        <v>8.56</v>
      </c>
      <c r="P40" s="523">
        <v>15.33</v>
      </c>
      <c r="Q40" s="523">
        <v>19.34</v>
      </c>
      <c r="R40" s="524">
        <v>12.864564697469827</v>
      </c>
      <c r="S40" s="523">
        <v>22.83</v>
      </c>
      <c r="T40" s="523">
        <v>89.55</v>
      </c>
      <c r="U40" s="523">
        <v>34.590000000000003</v>
      </c>
      <c r="V40" s="523">
        <v>8.44</v>
      </c>
      <c r="W40" s="523">
        <v>29.6</v>
      </c>
      <c r="X40" s="523">
        <v>33.5</v>
      </c>
      <c r="Y40" s="523">
        <v>1311.046</v>
      </c>
      <c r="Z40" s="523">
        <v>1311.578</v>
      </c>
      <c r="AA40" s="525">
        <v>1311.4259999999999</v>
      </c>
      <c r="AB40" s="526">
        <v>7.5999999999989347</v>
      </c>
      <c r="AC40" s="527">
        <v>50.9</v>
      </c>
      <c r="AD40" s="527">
        <v>51.59</v>
      </c>
      <c r="AE40" s="527">
        <v>0.23519999999999999</v>
      </c>
      <c r="AF40" s="527">
        <v>0.2155</v>
      </c>
      <c r="AG40" s="527">
        <v>0.19570000000000001</v>
      </c>
      <c r="AH40" s="527">
        <v>0.17780000000000001</v>
      </c>
      <c r="AI40" s="527">
        <v>4</v>
      </c>
      <c r="AJ40" s="527">
        <v>3.6</v>
      </c>
      <c r="AK40" s="527">
        <v>3.3</v>
      </c>
      <c r="AL40" s="527">
        <v>3.1</v>
      </c>
      <c r="AM40" s="527">
        <v>0.75700000000000001</v>
      </c>
      <c r="AN40" s="527">
        <v>1.1639999999999999</v>
      </c>
      <c r="AO40" s="527">
        <v>1.276</v>
      </c>
      <c r="AP40" s="527">
        <v>1.343</v>
      </c>
      <c r="AQ40" s="527">
        <v>1.4059999999999999</v>
      </c>
      <c r="AR40" s="527">
        <v>0.11700000000000001</v>
      </c>
      <c r="AS40" s="528"/>
      <c r="AT40" s="528"/>
      <c r="AU40" s="528"/>
      <c r="AV40" s="528"/>
      <c r="AW40" s="528"/>
      <c r="AX40" s="529"/>
      <c r="AY40" s="530" t="s">
        <v>431</v>
      </c>
      <c r="AZ40" s="531">
        <v>45297</v>
      </c>
      <c r="BA40" s="532">
        <v>13.2</v>
      </c>
      <c r="BB40" s="526">
        <v>-1.4925373134328437</v>
      </c>
      <c r="BC40" s="533">
        <v>13.57</v>
      </c>
      <c r="BD40" s="534">
        <v>0.14760147601475698</v>
      </c>
      <c r="BE40" s="533">
        <v>8.49</v>
      </c>
      <c r="BF40" s="533">
        <v>15.24</v>
      </c>
      <c r="BG40" s="533">
        <v>19.27</v>
      </c>
      <c r="BH40" s="535">
        <v>12.848817146554529</v>
      </c>
      <c r="BI40" s="533">
        <v>22.8</v>
      </c>
      <c r="BJ40" s="533">
        <v>89.96</v>
      </c>
      <c r="BK40" s="533">
        <v>35.11</v>
      </c>
      <c r="BL40" s="533">
        <v>7.68</v>
      </c>
      <c r="BM40" s="533">
        <v>29.7</v>
      </c>
      <c r="BN40" s="533">
        <v>33.4</v>
      </c>
      <c r="BO40" s="536">
        <v>0.88922155688622762</v>
      </c>
      <c r="BP40" s="533">
        <v>1311.0429999999999</v>
      </c>
      <c r="BQ40" s="533">
        <v>1311.568</v>
      </c>
      <c r="BR40" s="535">
        <v>1311.4179999999999</v>
      </c>
      <c r="BS40" s="536">
        <v>7.5000000000012994</v>
      </c>
      <c r="BT40" s="533">
        <v>49.45</v>
      </c>
      <c r="BU40" s="533">
        <v>51.38</v>
      </c>
      <c r="BV40" s="528"/>
      <c r="BW40" s="533">
        <v>0.2298</v>
      </c>
      <c r="BX40" s="533">
        <v>0.21190000000000001</v>
      </c>
      <c r="BY40" s="533">
        <v>0.1993</v>
      </c>
      <c r="BZ40" s="533">
        <v>0.17599999999999999</v>
      </c>
      <c r="CA40" s="533">
        <v>4</v>
      </c>
      <c r="CB40" s="533">
        <v>3.6</v>
      </c>
      <c r="CC40" s="533">
        <v>3.3</v>
      </c>
      <c r="CD40" s="533">
        <v>3.1</v>
      </c>
      <c r="CE40" s="533">
        <v>0.74299999999999999</v>
      </c>
      <c r="CF40" s="533">
        <v>1.163</v>
      </c>
      <c r="CG40" s="533">
        <v>1.274</v>
      </c>
      <c r="CH40" s="533">
        <v>1.3420000000000001</v>
      </c>
      <c r="CI40" s="533">
        <v>1.405</v>
      </c>
      <c r="CJ40" s="533">
        <v>0.111</v>
      </c>
      <c r="CK40" s="537"/>
      <c r="CL40" s="528"/>
      <c r="CM40" s="528"/>
      <c r="CN40" s="528"/>
      <c r="CO40" s="528"/>
      <c r="CP40" s="528"/>
      <c r="CQ40" s="538"/>
      <c r="CR40" s="539">
        <v>-3.0000000001564331</v>
      </c>
      <c r="CS40" s="536">
        <v>-9.9999999999909051</v>
      </c>
      <c r="CT40" s="540">
        <v>-9.9999999999988987E-4</v>
      </c>
      <c r="CU40" s="536">
        <v>-0.36194415718717832</v>
      </c>
      <c r="CV40" s="528"/>
      <c r="CW40" s="528"/>
      <c r="CX40" s="536">
        <v>-1.7782633303936926</v>
      </c>
      <c r="CY40" s="528"/>
      <c r="CZ40" s="528"/>
      <c r="DA40" s="528"/>
      <c r="DB40" s="528"/>
      <c r="DC40" s="528"/>
      <c r="DD40" s="529"/>
      <c r="DE40" s="532">
        <v>-7.8650000000000002</v>
      </c>
      <c r="DF40" s="533">
        <v>-15.17</v>
      </c>
      <c r="DG40" s="533">
        <v>-22.952999999999999</v>
      </c>
      <c r="DH40" s="533">
        <v>-31.292999999999999</v>
      </c>
      <c r="DI40" s="533">
        <v>-39.962000000000003</v>
      </c>
      <c r="DJ40" s="533">
        <v>-48.006999999999998</v>
      </c>
      <c r="DK40" s="533">
        <v>-54.655000000000001</v>
      </c>
      <c r="DL40" s="533">
        <v>-60.106999999999999</v>
      </c>
      <c r="DM40" s="533">
        <v>-65.341999999999999</v>
      </c>
      <c r="DN40" s="533">
        <v>-70.501999999999995</v>
      </c>
      <c r="DO40" s="533">
        <v>-75.635000000000005</v>
      </c>
      <c r="DP40" s="533">
        <v>-86.07</v>
      </c>
      <c r="DQ40" s="533">
        <v>-96.26</v>
      </c>
      <c r="DR40" s="533">
        <v>-106.38</v>
      </c>
      <c r="DS40" s="533">
        <v>-36.802</v>
      </c>
      <c r="DT40" s="533">
        <v>-73.793999999999997</v>
      </c>
      <c r="DU40" s="533">
        <v>0</v>
      </c>
      <c r="DV40" s="533">
        <v>-0.56903199999999998</v>
      </c>
      <c r="DW40" s="533">
        <v>-1.4680580000000001</v>
      </c>
      <c r="DX40" s="533">
        <v>-2.849971</v>
      </c>
      <c r="DY40" s="533">
        <v>-5.0490269999999997</v>
      </c>
      <c r="DZ40" s="533">
        <v>-8.309609</v>
      </c>
      <c r="EA40" s="533">
        <v>-11.429905</v>
      </c>
      <c r="EB40" s="533">
        <v>-13.013755</v>
      </c>
      <c r="EC40" s="533">
        <v>-14.027255</v>
      </c>
      <c r="ED40" s="533">
        <v>-14.938694999999999</v>
      </c>
      <c r="EE40" s="533">
        <v>-15.828215</v>
      </c>
      <c r="EF40" s="533">
        <v>-17.580784999999999</v>
      </c>
      <c r="EG40" s="533">
        <v>-19.087994999999999</v>
      </c>
      <c r="EH40" s="533">
        <v>-20.220015</v>
      </c>
      <c r="EI40" s="533">
        <v>-13.928000000000001</v>
      </c>
      <c r="EJ40" s="533">
        <v>-14.97</v>
      </c>
      <c r="EK40" s="533">
        <v>-14.175000000000001</v>
      </c>
      <c r="EL40" s="533">
        <v>-15.265000000000001</v>
      </c>
      <c r="EM40" s="533">
        <v>67</v>
      </c>
      <c r="EN40" s="533">
        <v>67</v>
      </c>
      <c r="EO40" s="533">
        <v>54.234999999999999</v>
      </c>
      <c r="EP40" s="533">
        <v>-0.228956222500003</v>
      </c>
      <c r="EQ40" s="533">
        <v>-0.16534996029999899</v>
      </c>
      <c r="ER40" s="533">
        <v>-0.74000930780000096</v>
      </c>
      <c r="ES40" s="533">
        <v>-0.67387968327612102</v>
      </c>
      <c r="ET40" s="533">
        <v>-0.42339430095151698</v>
      </c>
      <c r="EU40" s="533">
        <v>-0.148367105183623</v>
      </c>
      <c r="EV40" s="533">
        <v>0.51256891373369295</v>
      </c>
      <c r="EW40" s="533">
        <v>2.3785167677552099</v>
      </c>
      <c r="EX40" s="533">
        <v>0.17399999999999999</v>
      </c>
      <c r="EY40" s="533">
        <v>-0.51600000000000001</v>
      </c>
      <c r="EZ40" s="533">
        <v>-0.79</v>
      </c>
      <c r="FA40" s="533">
        <v>-0.127</v>
      </c>
      <c r="FB40" s="533">
        <v>-0.80600000000000005</v>
      </c>
      <c r="FC40" s="533">
        <v>-0.87</v>
      </c>
      <c r="FD40" s="533">
        <v>-1.2350000000000001</v>
      </c>
      <c r="FE40" s="533">
        <v>-3.0129999999999999</v>
      </c>
      <c r="FF40" s="533">
        <v>-3.4980000000000002</v>
      </c>
      <c r="FG40" s="535"/>
      <c r="FH40" s="535">
        <v>-0.19919872284999951</v>
      </c>
      <c r="FI40" s="535">
        <v>2.9757499650003488E-2</v>
      </c>
      <c r="FJ40" s="535">
        <v>1.6562461850002486E-2</v>
      </c>
      <c r="FK40" s="535">
        <v>1.4171873180987011</v>
      </c>
      <c r="FL40" s="533">
        <v>-1.578945</v>
      </c>
      <c r="FM40" s="535"/>
      <c r="FN40" s="535"/>
      <c r="FO40" s="535"/>
      <c r="FP40" s="535"/>
      <c r="FQ40" s="535"/>
      <c r="FR40" s="535"/>
      <c r="FS40" s="535"/>
      <c r="FT40" s="535"/>
      <c r="FU40" s="541" t="s">
        <v>533</v>
      </c>
      <c r="FV40" s="532">
        <v>0.68</v>
      </c>
      <c r="FW40" s="533">
        <v>1.18</v>
      </c>
      <c r="FX40" s="533">
        <v>1.5</v>
      </c>
      <c r="FY40" s="533">
        <v>1.79</v>
      </c>
      <c r="FZ40" s="533">
        <v>-45.25</v>
      </c>
      <c r="GA40" s="533">
        <v>27.2</v>
      </c>
      <c r="GB40" s="533">
        <v>25.2</v>
      </c>
      <c r="GC40" s="528"/>
      <c r="GD40" s="528"/>
      <c r="GE40" s="558"/>
      <c r="GF40" s="528"/>
      <c r="GG40" s="528"/>
      <c r="GH40" s="528"/>
      <c r="GI40" s="542">
        <v>26.705483575793334</v>
      </c>
      <c r="GJ40" s="528"/>
      <c r="GK40" s="528"/>
      <c r="GL40" s="528">
        <v>17.803655717195532</v>
      </c>
      <c r="GM40" s="528"/>
      <c r="GN40" s="528"/>
      <c r="GO40" s="528"/>
      <c r="GP40" s="528"/>
      <c r="GQ40" s="528"/>
      <c r="GR40" s="543" t="s">
        <v>552</v>
      </c>
      <c r="GS40" s="544">
        <v>0</v>
      </c>
      <c r="GT40" s="545">
        <v>-0.21</v>
      </c>
      <c r="GU40" s="545">
        <v>-1.88</v>
      </c>
      <c r="GV40" s="545">
        <v>-8.0500000000000007</v>
      </c>
      <c r="GW40" s="545">
        <v>-11.74</v>
      </c>
      <c r="GX40" s="545">
        <v>-14.75</v>
      </c>
      <c r="GY40" s="545">
        <v>-15.66</v>
      </c>
      <c r="GZ40" s="545">
        <v>-15.97</v>
      </c>
      <c r="HA40" s="545">
        <v>-16.2</v>
      </c>
      <c r="HB40" s="545">
        <v>-16.32</v>
      </c>
      <c r="HC40" s="545">
        <v>-16.32</v>
      </c>
      <c r="HD40" s="545">
        <v>-16.2</v>
      </c>
      <c r="HE40" s="545">
        <v>-16.420000000000002</v>
      </c>
      <c r="HF40" s="545">
        <v>-16.61</v>
      </c>
      <c r="HG40" s="545">
        <v>-16.440000000000001</v>
      </c>
      <c r="HH40" s="545">
        <v>-16.41</v>
      </c>
      <c r="HI40" s="545">
        <v>-16.41</v>
      </c>
      <c r="HJ40" s="545">
        <v>-16.39</v>
      </c>
      <c r="HK40" s="545">
        <v>-16.36</v>
      </c>
      <c r="HL40" s="545">
        <v>-16.41</v>
      </c>
      <c r="HM40" s="545">
        <v>-16.600000000000001</v>
      </c>
      <c r="HN40" s="545">
        <v>-16.309999999999999</v>
      </c>
      <c r="HO40" s="545">
        <v>-16.5</v>
      </c>
      <c r="HP40" s="545">
        <v>-16.64</v>
      </c>
      <c r="HQ40" s="545">
        <v>1.48</v>
      </c>
      <c r="HR40" s="545">
        <v>1.48</v>
      </c>
      <c r="HS40" s="545">
        <v>1.48</v>
      </c>
      <c r="HT40" s="545">
        <v>1.48</v>
      </c>
      <c r="HU40" s="545">
        <v>1.48</v>
      </c>
      <c r="HV40" s="545">
        <v>1.48</v>
      </c>
      <c r="HW40" s="545">
        <v>1.48</v>
      </c>
      <c r="HX40" s="545">
        <v>1.48</v>
      </c>
      <c r="HY40" s="545">
        <v>1.48</v>
      </c>
      <c r="HZ40" s="545">
        <v>1.48</v>
      </c>
      <c r="IA40" s="545">
        <v>1.48</v>
      </c>
      <c r="IB40" s="545">
        <v>1.48</v>
      </c>
      <c r="IC40" s="545">
        <v>1.48</v>
      </c>
      <c r="ID40" s="545">
        <v>1.48</v>
      </c>
      <c r="IE40" s="545">
        <v>1.48</v>
      </c>
      <c r="IF40" s="545">
        <v>1.48</v>
      </c>
      <c r="IG40" s="545">
        <v>1.48</v>
      </c>
      <c r="IH40" s="545">
        <v>1.48</v>
      </c>
      <c r="II40" s="545">
        <v>1.48</v>
      </c>
      <c r="IJ40" s="545">
        <v>1.48</v>
      </c>
      <c r="IK40" s="545">
        <v>1.48</v>
      </c>
      <c r="IL40" s="545">
        <v>1.48</v>
      </c>
      <c r="IM40" s="545">
        <v>1.48</v>
      </c>
      <c r="IN40" s="546">
        <v>1.48</v>
      </c>
      <c r="IO40" s="547" t="s">
        <v>602</v>
      </c>
      <c r="IP40" s="545">
        <v>0</v>
      </c>
      <c r="IQ40" s="545">
        <v>0.01</v>
      </c>
      <c r="IR40" s="545">
        <v>-0.01</v>
      </c>
      <c r="IS40" s="545">
        <v>0</v>
      </c>
      <c r="IT40" s="545">
        <v>0</v>
      </c>
      <c r="IU40" s="545">
        <v>-0.01</v>
      </c>
      <c r="IV40" s="545">
        <v>0</v>
      </c>
      <c r="IW40" s="545">
        <v>-0.01</v>
      </c>
      <c r="IX40" s="545">
        <v>-0.03</v>
      </c>
      <c r="IY40" s="545">
        <v>-0.02</v>
      </c>
      <c r="IZ40" s="545">
        <v>-0.02</v>
      </c>
      <c r="JA40" s="545">
        <v>-0.02</v>
      </c>
      <c r="JB40" s="545">
        <v>-0.01</v>
      </c>
      <c r="JC40" s="545">
        <v>0.01</v>
      </c>
      <c r="JD40" s="545">
        <v>0.01</v>
      </c>
      <c r="JE40" s="545">
        <v>0</v>
      </c>
      <c r="JF40" s="545">
        <v>0.04</v>
      </c>
      <c r="JG40" s="548">
        <v>0.04</v>
      </c>
      <c r="JH40" s="549"/>
      <c r="JI40" s="550">
        <v>1.25</v>
      </c>
      <c r="JJ40" s="545">
        <v>1.25</v>
      </c>
      <c r="JK40" s="545">
        <v>1.25</v>
      </c>
      <c r="JL40" s="545">
        <v>1.25</v>
      </c>
      <c r="JM40" s="545">
        <v>1.25</v>
      </c>
      <c r="JN40" s="545">
        <v>1.25</v>
      </c>
      <c r="JO40" s="545">
        <v>1.25</v>
      </c>
      <c r="JP40" s="545">
        <v>1.25</v>
      </c>
      <c r="JQ40" s="545">
        <v>1.25</v>
      </c>
      <c r="JR40" s="545">
        <v>1.25</v>
      </c>
      <c r="JS40" s="545">
        <v>1.25</v>
      </c>
      <c r="JT40" s="545">
        <v>1.25</v>
      </c>
      <c r="JU40" s="545">
        <v>1.25</v>
      </c>
      <c r="JV40" s="545">
        <v>1.25</v>
      </c>
      <c r="JW40" s="545">
        <v>1.25</v>
      </c>
      <c r="JX40" s="545">
        <v>1.25</v>
      </c>
      <c r="JY40" s="545">
        <v>1.25</v>
      </c>
      <c r="JZ40" s="549"/>
      <c r="KA40" s="542" t="s">
        <v>461</v>
      </c>
      <c r="KB40" s="528"/>
      <c r="KC40" s="528"/>
      <c r="KD40" s="529" t="s">
        <v>461</v>
      </c>
      <c r="KE40" s="551" t="s">
        <v>449</v>
      </c>
      <c r="KF40" s="551" t="s">
        <v>689</v>
      </c>
      <c r="KG40" s="551" t="s">
        <v>657</v>
      </c>
      <c r="KH40" s="552"/>
      <c r="KI40" s="553"/>
      <c r="KJ40" s="554"/>
      <c r="KK40" s="555"/>
      <c r="KL40" s="556"/>
      <c r="KM40" s="552"/>
      <c r="KN40" s="554"/>
      <c r="KO40" s="555"/>
      <c r="KP40" s="556"/>
      <c r="KQ40" s="571"/>
      <c r="KR40" s="572"/>
      <c r="KS40" s="573"/>
      <c r="KT40" s="574"/>
      <c r="KU40" s="557"/>
    </row>
    <row r="41" spans="1:307">
      <c r="A41" s="518">
        <v>20</v>
      </c>
      <c r="B41" s="31"/>
      <c r="C41" s="519" t="s">
        <v>450</v>
      </c>
      <c r="D41" s="560" t="s">
        <v>262</v>
      </c>
      <c r="E41" s="520" t="s">
        <v>692</v>
      </c>
      <c r="F41" s="520" t="s">
        <v>692</v>
      </c>
      <c r="G41" s="520" t="s">
        <v>692</v>
      </c>
      <c r="H41" s="520" t="s">
        <v>692</v>
      </c>
      <c r="I41" s="520"/>
      <c r="J41" s="520" t="s">
        <v>692</v>
      </c>
      <c r="K41" s="521">
        <v>0</v>
      </c>
      <c r="L41" s="522">
        <v>50</v>
      </c>
      <c r="M41" s="523">
        <v>13.6</v>
      </c>
      <c r="N41" s="523">
        <v>13.94</v>
      </c>
      <c r="O41" s="523">
        <v>8.25</v>
      </c>
      <c r="P41" s="523">
        <v>14.48</v>
      </c>
      <c r="Q41" s="523">
        <v>18.13</v>
      </c>
      <c r="R41" s="524">
        <v>12.583978040955085</v>
      </c>
      <c r="S41" s="523">
        <v>21.31</v>
      </c>
      <c r="T41" s="523">
        <v>95.25</v>
      </c>
      <c r="U41" s="523">
        <v>39.06</v>
      </c>
      <c r="V41" s="523">
        <v>6.42</v>
      </c>
      <c r="W41" s="523">
        <v>28.9</v>
      </c>
      <c r="X41" s="523">
        <v>32.799999999999997</v>
      </c>
      <c r="Y41" s="523">
        <v>1310.655</v>
      </c>
      <c r="Z41" s="523">
        <v>1311.1990000000001</v>
      </c>
      <c r="AA41" s="525">
        <v>1311.0435714285716</v>
      </c>
      <c r="AB41" s="526">
        <v>7.7714285714299489</v>
      </c>
      <c r="AC41" s="527">
        <v>42.99</v>
      </c>
      <c r="AD41" s="527">
        <v>49.43</v>
      </c>
      <c r="AE41" s="527">
        <v>0.22259999999999999</v>
      </c>
      <c r="AF41" s="527">
        <v>0.2029</v>
      </c>
      <c r="AG41" s="527">
        <v>0.18129999999999999</v>
      </c>
      <c r="AH41" s="527">
        <v>0.16700000000000001</v>
      </c>
      <c r="AI41" s="527">
        <v>4</v>
      </c>
      <c r="AJ41" s="527">
        <v>3.6</v>
      </c>
      <c r="AK41" s="527">
        <v>3.3</v>
      </c>
      <c r="AL41" s="527">
        <v>3.1</v>
      </c>
      <c r="AM41" s="527">
        <v>0.76100000000000001</v>
      </c>
      <c r="AN41" s="527">
        <v>1.1639999999999999</v>
      </c>
      <c r="AO41" s="527">
        <v>1.276</v>
      </c>
      <c r="AP41" s="527">
        <v>1.3440000000000001</v>
      </c>
      <c r="AQ41" s="527">
        <v>1.407</v>
      </c>
      <c r="AR41" s="527">
        <v>0.127</v>
      </c>
      <c r="AS41" s="528"/>
      <c r="AT41" s="528"/>
      <c r="AU41" s="528"/>
      <c r="AV41" s="528"/>
      <c r="AW41" s="528"/>
      <c r="AX41" s="529"/>
      <c r="AY41" s="530" t="s">
        <v>431</v>
      </c>
      <c r="AZ41" s="531">
        <v>45297</v>
      </c>
      <c r="BA41" s="532">
        <v>13.4</v>
      </c>
      <c r="BB41" s="526">
        <v>-1.4705882352941124</v>
      </c>
      <c r="BC41" s="533">
        <v>13.7</v>
      </c>
      <c r="BD41" s="534">
        <v>-1.7216642754662856</v>
      </c>
      <c r="BE41" s="533">
        <v>8.32</v>
      </c>
      <c r="BF41" s="533">
        <v>14.64</v>
      </c>
      <c r="BG41" s="533">
        <v>18.32</v>
      </c>
      <c r="BH41" s="535">
        <v>12.629254693318316</v>
      </c>
      <c r="BI41" s="533">
        <v>21.5</v>
      </c>
      <c r="BJ41" s="533">
        <v>94.16</v>
      </c>
      <c r="BK41" s="533">
        <v>38.89</v>
      </c>
      <c r="BL41" s="533">
        <v>6.34</v>
      </c>
      <c r="BM41" s="533">
        <v>28.4</v>
      </c>
      <c r="BN41" s="533">
        <v>33.700000000000003</v>
      </c>
      <c r="BO41" s="536">
        <v>0.84272997032640939</v>
      </c>
      <c r="BP41" s="533">
        <v>1310.655</v>
      </c>
      <c r="BQ41" s="533">
        <v>1311.1949999999999</v>
      </c>
      <c r="BR41" s="535">
        <v>1311.0407142857143</v>
      </c>
      <c r="BS41" s="536">
        <v>7.7142857142851948</v>
      </c>
      <c r="BT41" s="533">
        <v>45.47</v>
      </c>
      <c r="BU41" s="533">
        <v>50.49</v>
      </c>
      <c r="BV41" s="528"/>
      <c r="BW41" s="533">
        <v>0.219</v>
      </c>
      <c r="BX41" s="533">
        <v>0.2011</v>
      </c>
      <c r="BY41" s="533">
        <v>0.18129999999999999</v>
      </c>
      <c r="BZ41" s="533">
        <v>0.16339999999999999</v>
      </c>
      <c r="CA41" s="533">
        <v>4</v>
      </c>
      <c r="CB41" s="533">
        <v>3.6</v>
      </c>
      <c r="CC41" s="533">
        <v>3.3</v>
      </c>
      <c r="CD41" s="533">
        <v>3.1</v>
      </c>
      <c r="CE41" s="533">
        <v>0.755</v>
      </c>
      <c r="CF41" s="533">
        <v>1.163</v>
      </c>
      <c r="CG41" s="533">
        <v>1.2749999999999999</v>
      </c>
      <c r="CH41" s="533">
        <v>1.3420000000000001</v>
      </c>
      <c r="CI41" s="533">
        <v>1.405</v>
      </c>
      <c r="CJ41" s="533">
        <v>0.13300000000000001</v>
      </c>
      <c r="CK41" s="537"/>
      <c r="CL41" s="528"/>
      <c r="CM41" s="528"/>
      <c r="CN41" s="528"/>
      <c r="CO41" s="528"/>
      <c r="CP41" s="528"/>
      <c r="CQ41" s="538"/>
      <c r="CR41" s="539">
        <v>0</v>
      </c>
      <c r="CS41" s="536">
        <v>-4.0000000001327862</v>
      </c>
      <c r="CT41" s="540">
        <v>-2.0000000000000018E-3</v>
      </c>
      <c r="CU41" s="536">
        <v>1.0479867622724837</v>
      </c>
      <c r="CV41" s="528"/>
      <c r="CW41" s="528"/>
      <c r="CX41" s="536">
        <v>-1.7782633303936926</v>
      </c>
      <c r="CY41" s="528"/>
      <c r="CZ41" s="528"/>
      <c r="DA41" s="528"/>
      <c r="DB41" s="528"/>
      <c r="DC41" s="528"/>
      <c r="DD41" s="529"/>
      <c r="DE41" s="532">
        <v>-8.2910000000000004</v>
      </c>
      <c r="DF41" s="533">
        <v>-15.679</v>
      </c>
      <c r="DG41" s="533">
        <v>-23.558</v>
      </c>
      <c r="DH41" s="533">
        <v>-31.97</v>
      </c>
      <c r="DI41" s="533">
        <v>-40.531999999999996</v>
      </c>
      <c r="DJ41" s="533">
        <v>-48.197000000000003</v>
      </c>
      <c r="DK41" s="533">
        <v>-54.531999999999996</v>
      </c>
      <c r="DL41" s="533">
        <v>-59.942</v>
      </c>
      <c r="DM41" s="533">
        <v>-65.19</v>
      </c>
      <c r="DN41" s="533">
        <v>-70.388999999999996</v>
      </c>
      <c r="DO41" s="533">
        <v>-75.558999999999997</v>
      </c>
      <c r="DP41" s="533">
        <v>-86.087000000000003</v>
      </c>
      <c r="DQ41" s="533">
        <v>-96.36</v>
      </c>
      <c r="DR41" s="533">
        <v>-106.605</v>
      </c>
      <c r="DS41" s="533">
        <v>-36.76</v>
      </c>
      <c r="DT41" s="533">
        <v>-73.716999999999999</v>
      </c>
      <c r="DU41" s="533">
        <v>0</v>
      </c>
      <c r="DV41" s="533">
        <v>-0.63596200000000003</v>
      </c>
      <c r="DW41" s="533">
        <v>-1.6284749999999999</v>
      </c>
      <c r="DX41" s="533">
        <v>-3.164142</v>
      </c>
      <c r="DY41" s="533">
        <v>-5.618258</v>
      </c>
      <c r="DZ41" s="533">
        <v>-9.0573750000000004</v>
      </c>
      <c r="EA41" s="533">
        <v>-11.909345</v>
      </c>
      <c r="EB41" s="533">
        <v>-13.329155</v>
      </c>
      <c r="EC41" s="533">
        <v>-14.278065</v>
      </c>
      <c r="ED41" s="533">
        <v>-15.150725</v>
      </c>
      <c r="EE41" s="533">
        <v>-16.031624999999998</v>
      </c>
      <c r="EF41" s="533">
        <v>-17.726555000000001</v>
      </c>
      <c r="EG41" s="533">
        <v>-19.129075</v>
      </c>
      <c r="EH41" s="533">
        <v>-20.088805000000001</v>
      </c>
      <c r="EI41" s="533">
        <v>-14.14</v>
      </c>
      <c r="EJ41" s="533">
        <v>-15.851000000000001</v>
      </c>
      <c r="EK41" s="533">
        <v>-13.817</v>
      </c>
      <c r="EL41" s="533">
        <v>-15.496</v>
      </c>
      <c r="EM41" s="533">
        <v>67</v>
      </c>
      <c r="EN41" s="533">
        <v>67</v>
      </c>
      <c r="EO41" s="533">
        <v>55.302999999999997</v>
      </c>
      <c r="EP41" s="533">
        <v>0.19048309320000101</v>
      </c>
      <c r="EQ41" s="533">
        <v>-0.14219284059999601</v>
      </c>
      <c r="ER41" s="533">
        <v>-0.72547149660000099</v>
      </c>
      <c r="ES41" s="533">
        <v>-0.70465076522080405</v>
      </c>
      <c r="ET41" s="533">
        <v>-0.445806571963416</v>
      </c>
      <c r="EU41" s="533">
        <v>-3.6025727700318297E-2</v>
      </c>
      <c r="EV41" s="533">
        <v>0.69460026752281601</v>
      </c>
      <c r="EW41" s="533">
        <v>2.4251275305554301</v>
      </c>
      <c r="EX41" s="533">
        <v>8.8999999999999996E-2</v>
      </c>
      <c r="EY41" s="533">
        <v>-0.56799999999999995</v>
      </c>
      <c r="EZ41" s="533">
        <v>-0.54800000000000004</v>
      </c>
      <c r="FA41" s="533">
        <v>-7.3999999999999996E-2</v>
      </c>
      <c r="FB41" s="533">
        <v>-1.0509999999999999</v>
      </c>
      <c r="FC41" s="533">
        <v>-1.369</v>
      </c>
      <c r="FD41" s="533">
        <v>-1.202</v>
      </c>
      <c r="FE41" s="533">
        <v>-2.8149999999999999</v>
      </c>
      <c r="FF41" s="533">
        <v>-2.6850000000000001</v>
      </c>
      <c r="FG41" s="535"/>
      <c r="FH41" s="535">
        <v>-0.19919872284999951</v>
      </c>
      <c r="FI41" s="535">
        <v>0.38968181605000052</v>
      </c>
      <c r="FJ41" s="535">
        <v>1.6562461850002486E-2</v>
      </c>
      <c r="FK41" s="535">
        <v>1.5472015411983255</v>
      </c>
      <c r="FL41" s="533">
        <v>-2.450205</v>
      </c>
      <c r="FM41" s="535"/>
      <c r="FN41" s="535"/>
      <c r="FO41" s="535"/>
      <c r="FP41" s="535"/>
      <c r="FQ41" s="535"/>
      <c r="FR41" s="535"/>
      <c r="FS41" s="535"/>
      <c r="FT41" s="535"/>
      <c r="FU41" s="541" t="s">
        <v>532</v>
      </c>
      <c r="FV41" s="532">
        <v>0.64</v>
      </c>
      <c r="FW41" s="533">
        <v>1.1100000000000001</v>
      </c>
      <c r="FX41" s="533">
        <v>1.38</v>
      </c>
      <c r="FY41" s="533">
        <v>1.64</v>
      </c>
      <c r="FZ41" s="533">
        <v>100</v>
      </c>
      <c r="GA41" s="533">
        <v>15.8</v>
      </c>
      <c r="GB41" s="533">
        <v>35.299999999999997</v>
      </c>
      <c r="GC41" s="528"/>
      <c r="GD41" s="528"/>
      <c r="GE41" s="558"/>
      <c r="GF41" s="528"/>
      <c r="GG41" s="528"/>
      <c r="GH41" s="528"/>
      <c r="GI41" s="542">
        <v>26.160474889904549</v>
      </c>
      <c r="GJ41" s="528"/>
      <c r="GK41" s="528"/>
      <c r="GL41" s="528">
        <v>18.956865862249639</v>
      </c>
      <c r="GM41" s="528"/>
      <c r="GN41" s="528"/>
      <c r="GO41" s="528"/>
      <c r="GP41" s="528"/>
      <c r="GQ41" s="528"/>
      <c r="GR41" s="543" t="s">
        <v>553</v>
      </c>
      <c r="GS41" s="544">
        <v>0</v>
      </c>
      <c r="GT41" s="545">
        <v>0</v>
      </c>
      <c r="GU41" s="545">
        <v>-1.62</v>
      </c>
      <c r="GV41" s="545">
        <v>-7.45</v>
      </c>
      <c r="GW41" s="545">
        <v>-10.73</v>
      </c>
      <c r="GX41" s="545">
        <v>-13.77</v>
      </c>
      <c r="GY41" s="545">
        <v>-14.69</v>
      </c>
      <c r="GZ41" s="545">
        <v>-15.12</v>
      </c>
      <c r="HA41" s="545">
        <v>-15.09</v>
      </c>
      <c r="HB41" s="545">
        <v>-14.93</v>
      </c>
      <c r="HC41" s="545">
        <v>-14.96</v>
      </c>
      <c r="HD41" s="545">
        <v>-15.01</v>
      </c>
      <c r="HE41" s="545">
        <v>-14.75</v>
      </c>
      <c r="HF41" s="545">
        <v>-14.79</v>
      </c>
      <c r="HG41" s="545">
        <v>-15.05</v>
      </c>
      <c r="HH41" s="545">
        <v>-14.82</v>
      </c>
      <c r="HI41" s="545">
        <v>-14.79</v>
      </c>
      <c r="HJ41" s="545">
        <v>-14.83</v>
      </c>
      <c r="HK41" s="545">
        <v>-14.82</v>
      </c>
      <c r="HL41" s="545">
        <v>-14.75</v>
      </c>
      <c r="HM41" s="545">
        <v>-14.92</v>
      </c>
      <c r="HN41" s="545">
        <v>-14.98</v>
      </c>
      <c r="HO41" s="545">
        <v>-15.05</v>
      </c>
      <c r="HP41" s="545">
        <v>-15.09</v>
      </c>
      <c r="HQ41" s="545">
        <v>1.49</v>
      </c>
      <c r="HR41" s="545">
        <v>1.49</v>
      </c>
      <c r="HS41" s="545">
        <v>1.49</v>
      </c>
      <c r="HT41" s="545">
        <v>1.49</v>
      </c>
      <c r="HU41" s="545">
        <v>1.49</v>
      </c>
      <c r="HV41" s="545">
        <v>1.49</v>
      </c>
      <c r="HW41" s="545">
        <v>1.49</v>
      </c>
      <c r="HX41" s="545">
        <v>1.49</v>
      </c>
      <c r="HY41" s="545">
        <v>1.49</v>
      </c>
      <c r="HZ41" s="545">
        <v>1.49</v>
      </c>
      <c r="IA41" s="545">
        <v>1.49</v>
      </c>
      <c r="IB41" s="545">
        <v>1.49</v>
      </c>
      <c r="IC41" s="545">
        <v>1.49</v>
      </c>
      <c r="ID41" s="545">
        <v>1.49</v>
      </c>
      <c r="IE41" s="545">
        <v>1.49</v>
      </c>
      <c r="IF41" s="545">
        <v>1.49</v>
      </c>
      <c r="IG41" s="545">
        <v>1.49</v>
      </c>
      <c r="IH41" s="545">
        <v>1.49</v>
      </c>
      <c r="II41" s="545">
        <v>1.49</v>
      </c>
      <c r="IJ41" s="545">
        <v>1.49</v>
      </c>
      <c r="IK41" s="545">
        <v>1.49</v>
      </c>
      <c r="IL41" s="545">
        <v>1.49</v>
      </c>
      <c r="IM41" s="545">
        <v>1.49</v>
      </c>
      <c r="IN41" s="546">
        <v>1.49</v>
      </c>
      <c r="IO41" s="547" t="s">
        <v>603</v>
      </c>
      <c r="IP41" s="545">
        <v>0</v>
      </c>
      <c r="IQ41" s="545">
        <v>-0.02</v>
      </c>
      <c r="IR41" s="545">
        <v>-0.02</v>
      </c>
      <c r="IS41" s="545">
        <v>-0.02</v>
      </c>
      <c r="IT41" s="545">
        <v>-0.03</v>
      </c>
      <c r="IU41" s="545">
        <v>-0.05</v>
      </c>
      <c r="IV41" s="545">
        <v>-0.03</v>
      </c>
      <c r="IW41" s="545">
        <v>-0.05</v>
      </c>
      <c r="IX41" s="545">
        <v>-0.05</v>
      </c>
      <c r="IY41" s="545">
        <v>-0.04</v>
      </c>
      <c r="IZ41" s="545">
        <v>-0.02</v>
      </c>
      <c r="JA41" s="545">
        <v>-0.02</v>
      </c>
      <c r="JB41" s="545">
        <v>-0.03</v>
      </c>
      <c r="JC41" s="545">
        <v>-0.04</v>
      </c>
      <c r="JD41" s="545">
        <v>-0.02</v>
      </c>
      <c r="JE41" s="545">
        <v>-0.01</v>
      </c>
      <c r="JF41" s="545">
        <v>0</v>
      </c>
      <c r="JG41" s="548">
        <v>0.03</v>
      </c>
      <c r="JH41" s="549"/>
      <c r="JI41" s="550">
        <v>1.26</v>
      </c>
      <c r="JJ41" s="545">
        <v>1.26</v>
      </c>
      <c r="JK41" s="545">
        <v>1.26</v>
      </c>
      <c r="JL41" s="545">
        <v>1.26</v>
      </c>
      <c r="JM41" s="545">
        <v>1.26</v>
      </c>
      <c r="JN41" s="545">
        <v>1.26</v>
      </c>
      <c r="JO41" s="545">
        <v>1.26</v>
      </c>
      <c r="JP41" s="545">
        <v>1.26</v>
      </c>
      <c r="JQ41" s="545">
        <v>1.26</v>
      </c>
      <c r="JR41" s="545">
        <v>1.26</v>
      </c>
      <c r="JS41" s="545">
        <v>1.26</v>
      </c>
      <c r="JT41" s="545">
        <v>1.26</v>
      </c>
      <c r="JU41" s="545">
        <v>1.26</v>
      </c>
      <c r="JV41" s="545">
        <v>1.26</v>
      </c>
      <c r="JW41" s="545">
        <v>1.26</v>
      </c>
      <c r="JX41" s="545">
        <v>1.26</v>
      </c>
      <c r="JY41" s="545">
        <v>1.26</v>
      </c>
      <c r="JZ41" s="549"/>
      <c r="KA41" s="542" t="s">
        <v>461</v>
      </c>
      <c r="KB41" s="528"/>
      <c r="KC41" s="528"/>
      <c r="KD41" s="529" t="s">
        <v>461</v>
      </c>
      <c r="KE41" s="551" t="s">
        <v>450</v>
      </c>
      <c r="KF41" s="551" t="s">
        <v>689</v>
      </c>
      <c r="KG41" s="551" t="s">
        <v>658</v>
      </c>
      <c r="KH41" s="552"/>
      <c r="KI41" s="553"/>
      <c r="KJ41" s="554"/>
      <c r="KK41" s="555"/>
      <c r="KL41" s="556"/>
      <c r="KM41" s="552"/>
      <c r="KN41" s="554"/>
      <c r="KO41" s="555"/>
      <c r="KP41" s="556"/>
      <c r="KQ41" s="571"/>
      <c r="KR41" s="572"/>
      <c r="KS41" s="573"/>
      <c r="KT41" s="574"/>
      <c r="KU41" s="557"/>
    </row>
    <row r="42" spans="1:307">
      <c r="A42" s="518">
        <v>21</v>
      </c>
      <c r="B42" s="31" t="s">
        <v>695</v>
      </c>
      <c r="C42" s="565" t="s">
        <v>451</v>
      </c>
      <c r="D42" s="560" t="s">
        <v>262</v>
      </c>
      <c r="E42" s="520" t="s">
        <v>692</v>
      </c>
      <c r="F42" s="520" t="s">
        <v>692</v>
      </c>
      <c r="G42" s="520" t="s">
        <v>692</v>
      </c>
      <c r="H42" s="520" t="s">
        <v>692</v>
      </c>
      <c r="I42" s="520"/>
      <c r="J42" s="520" t="s">
        <v>692</v>
      </c>
      <c r="K42" s="521">
        <v>0</v>
      </c>
      <c r="L42" s="522">
        <v>50</v>
      </c>
      <c r="M42" s="523">
        <v>14.4</v>
      </c>
      <c r="N42" s="523">
        <v>14.54</v>
      </c>
      <c r="O42" s="523">
        <v>8.3000000000000007</v>
      </c>
      <c r="P42" s="523">
        <v>14.81</v>
      </c>
      <c r="Q42" s="523">
        <v>18.600000000000001</v>
      </c>
      <c r="R42" s="524">
        <v>12.695129442179162</v>
      </c>
      <c r="S42" s="523">
        <v>21.98</v>
      </c>
      <c r="T42" s="523">
        <v>92.76</v>
      </c>
      <c r="U42" s="523">
        <v>35.61</v>
      </c>
      <c r="V42" s="523">
        <v>6.52</v>
      </c>
      <c r="W42" s="523">
        <v>29</v>
      </c>
      <c r="X42" s="523">
        <v>30.8</v>
      </c>
      <c r="Y42" s="523">
        <v>1308.7380000000001</v>
      </c>
      <c r="Z42" s="523">
        <v>1309.2909999999999</v>
      </c>
      <c r="AA42" s="525">
        <v>1309.133</v>
      </c>
      <c r="AB42" s="526">
        <v>7.8999999999983368</v>
      </c>
      <c r="AC42" s="527">
        <v>47.9</v>
      </c>
      <c r="AD42" s="527">
        <v>51.02</v>
      </c>
      <c r="AE42" s="527">
        <v>0.22800000000000001</v>
      </c>
      <c r="AF42" s="527">
        <v>0.20649999999999999</v>
      </c>
      <c r="AG42" s="527">
        <v>0.1885</v>
      </c>
      <c r="AH42" s="527">
        <v>0.1724</v>
      </c>
      <c r="AI42" s="527">
        <v>4.0999999999999996</v>
      </c>
      <c r="AJ42" s="527">
        <v>3.6</v>
      </c>
      <c r="AK42" s="527">
        <v>3.3</v>
      </c>
      <c r="AL42" s="527">
        <v>3.1</v>
      </c>
      <c r="AM42" s="527">
        <v>0.752</v>
      </c>
      <c r="AN42" s="527">
        <v>1.17</v>
      </c>
      <c r="AO42" s="527">
        <v>1.282</v>
      </c>
      <c r="AP42" s="527">
        <v>1.351</v>
      </c>
      <c r="AQ42" s="527">
        <v>1.413</v>
      </c>
      <c r="AR42" s="527">
        <v>0.13</v>
      </c>
      <c r="AS42" s="528"/>
      <c r="AT42" s="528"/>
      <c r="AU42" s="528"/>
      <c r="AV42" s="528"/>
      <c r="AW42" s="528"/>
      <c r="AX42" s="529"/>
      <c r="AY42" s="530" t="s">
        <v>431</v>
      </c>
      <c r="AZ42" s="531">
        <v>45297</v>
      </c>
      <c r="BA42" s="532">
        <v>14</v>
      </c>
      <c r="BB42" s="526">
        <v>-2.7777777777777803</v>
      </c>
      <c r="BC42" s="533">
        <v>14.37</v>
      </c>
      <c r="BD42" s="534">
        <v>-1.1691884456671247</v>
      </c>
      <c r="BE42" s="533">
        <v>8.44</v>
      </c>
      <c r="BF42" s="533">
        <v>15.03</v>
      </c>
      <c r="BG42" s="533">
        <v>18.82</v>
      </c>
      <c r="BH42" s="535">
        <v>12.74619619091238</v>
      </c>
      <c r="BI42" s="533">
        <v>22.2</v>
      </c>
      <c r="BJ42" s="533">
        <v>91.72</v>
      </c>
      <c r="BK42" s="533">
        <v>35.11</v>
      </c>
      <c r="BL42" s="533">
        <v>5.39</v>
      </c>
      <c r="BM42" s="533">
        <v>29.3</v>
      </c>
      <c r="BN42" s="533">
        <v>31</v>
      </c>
      <c r="BO42" s="536">
        <v>0.94516129032258067</v>
      </c>
      <c r="BP42" s="533">
        <v>1308.7090000000001</v>
      </c>
      <c r="BQ42" s="533">
        <v>1309.2539999999999</v>
      </c>
      <c r="BR42" s="535">
        <v>1309.0982857142856</v>
      </c>
      <c r="BS42" s="536">
        <v>7.7857142857120767</v>
      </c>
      <c r="BT42" s="533">
        <v>49.07</v>
      </c>
      <c r="BU42" s="533">
        <v>53.83</v>
      </c>
      <c r="BV42" s="528"/>
      <c r="BW42" s="533">
        <v>0.22800000000000001</v>
      </c>
      <c r="BX42" s="533">
        <v>0.20649999999999999</v>
      </c>
      <c r="BY42" s="533">
        <v>0.1885</v>
      </c>
      <c r="BZ42" s="533">
        <v>0.1706</v>
      </c>
      <c r="CA42" s="533">
        <v>4</v>
      </c>
      <c r="CB42" s="533">
        <v>3.6</v>
      </c>
      <c r="CC42" s="533">
        <v>3.3</v>
      </c>
      <c r="CD42" s="533">
        <v>3.1</v>
      </c>
      <c r="CE42" s="533">
        <v>0.751</v>
      </c>
      <c r="CF42" s="533">
        <v>1.1679999999999999</v>
      </c>
      <c r="CG42" s="533">
        <v>1.2809999999999999</v>
      </c>
      <c r="CH42" s="533">
        <v>1.3480000000000001</v>
      </c>
      <c r="CI42" s="533">
        <v>1.411</v>
      </c>
      <c r="CJ42" s="533">
        <v>0.11899999999999999</v>
      </c>
      <c r="CK42" s="537"/>
      <c r="CL42" s="528"/>
      <c r="CM42" s="528"/>
      <c r="CN42" s="528"/>
      <c r="CO42" s="528"/>
      <c r="CP42" s="528"/>
      <c r="CQ42" s="538"/>
      <c r="CR42" s="539">
        <v>-28.999999999996362</v>
      </c>
      <c r="CS42" s="536">
        <v>-37.000000000034561</v>
      </c>
      <c r="CT42" s="540">
        <v>-2.9999999999998916E-3</v>
      </c>
      <c r="CU42" s="536">
        <v>1.182795698924725</v>
      </c>
      <c r="CV42" s="528"/>
      <c r="CW42" s="528"/>
      <c r="CX42" s="536">
        <v>-2.1344556397943331</v>
      </c>
      <c r="CY42" s="528"/>
      <c r="CZ42" s="528"/>
      <c r="DA42" s="528"/>
      <c r="DB42" s="528"/>
      <c r="DC42" s="528"/>
      <c r="DD42" s="529"/>
      <c r="DE42" s="532">
        <v>-7.1280000000000001</v>
      </c>
      <c r="DF42" s="533">
        <v>-14.22</v>
      </c>
      <c r="DG42" s="533">
        <v>-21.76</v>
      </c>
      <c r="DH42" s="533">
        <v>-29.891999999999999</v>
      </c>
      <c r="DI42" s="533">
        <v>-38.380000000000003</v>
      </c>
      <c r="DJ42" s="533">
        <v>-46.494</v>
      </c>
      <c r="DK42" s="533">
        <v>-53.561999999999998</v>
      </c>
      <c r="DL42" s="533">
        <v>-59.24</v>
      </c>
      <c r="DM42" s="533">
        <v>-64.555999999999997</v>
      </c>
      <c r="DN42" s="533">
        <v>-69.778000000000006</v>
      </c>
      <c r="DO42" s="533">
        <v>-74.932000000000002</v>
      </c>
      <c r="DP42" s="533">
        <v>-85.391999999999996</v>
      </c>
      <c r="DQ42" s="533">
        <v>-95.555000000000007</v>
      </c>
      <c r="DR42" s="533">
        <v>-105.649</v>
      </c>
      <c r="DS42" s="533">
        <v>-36.566000000000003</v>
      </c>
      <c r="DT42" s="533">
        <v>-73.322999999999993</v>
      </c>
      <c r="DU42" s="533">
        <v>0</v>
      </c>
      <c r="DV42" s="533">
        <v>-0.48174899999999998</v>
      </c>
      <c r="DW42" s="533">
        <v>-1.2052700000000001</v>
      </c>
      <c r="DX42" s="533">
        <v>-2.3191730000000002</v>
      </c>
      <c r="DY42" s="533">
        <v>-4.0853080000000004</v>
      </c>
      <c r="DZ42" s="533">
        <v>-6.683624</v>
      </c>
      <c r="EA42" s="533">
        <v>-9.6524900000000002</v>
      </c>
      <c r="EB42" s="533">
        <v>-11.441632</v>
      </c>
      <c r="EC42" s="533">
        <v>-12.521763</v>
      </c>
      <c r="ED42" s="533">
        <v>-13.394663</v>
      </c>
      <c r="EE42" s="533">
        <v>-14.180343000000001</v>
      </c>
      <c r="EF42" s="533">
        <v>-15.575543</v>
      </c>
      <c r="EG42" s="533">
        <v>-16.702403</v>
      </c>
      <c r="EH42" s="533">
        <v>-17.599502999999999</v>
      </c>
      <c r="EI42" s="533">
        <v>-13.705</v>
      </c>
      <c r="EJ42" s="533">
        <v>-14.993</v>
      </c>
      <c r="EK42" s="533">
        <v>-14.262</v>
      </c>
      <c r="EL42" s="533">
        <v>-15.702999999999999</v>
      </c>
      <c r="EM42" s="533">
        <v>67</v>
      </c>
      <c r="EN42" s="533">
        <v>67</v>
      </c>
      <c r="EO42" s="533">
        <v>57.570999999999998</v>
      </c>
      <c r="EP42" s="533">
        <v>-0.20382308960000001</v>
      </c>
      <c r="EQ42" s="533">
        <v>-0.183300018300002</v>
      </c>
      <c r="ER42" s="533">
        <v>-0.55245208739999896</v>
      </c>
      <c r="ES42" s="533">
        <v>-0.92546564233990902</v>
      </c>
      <c r="ET42" s="533">
        <v>-0.57597415095762505</v>
      </c>
      <c r="EU42" s="533">
        <v>-0.20918524560485599</v>
      </c>
      <c r="EV42" s="533">
        <v>0.19868094795107999</v>
      </c>
      <c r="EW42" s="533">
        <v>1.13487022087759</v>
      </c>
      <c r="EX42" s="533">
        <v>7.0999999999999994E-2</v>
      </c>
      <c r="EY42" s="533">
        <v>-0.19800000000000001</v>
      </c>
      <c r="EZ42" s="533">
        <v>-0.28799999999999998</v>
      </c>
      <c r="FA42" s="533">
        <v>0.16500000000000001</v>
      </c>
      <c r="FB42" s="533">
        <v>-0.34</v>
      </c>
      <c r="FC42" s="533">
        <v>-8.8999999999999996E-2</v>
      </c>
      <c r="FD42" s="533">
        <v>-1.099</v>
      </c>
      <c r="FE42" s="533">
        <v>-2.4510000000000001</v>
      </c>
      <c r="FF42" s="533">
        <v>-2.169</v>
      </c>
      <c r="FG42" s="535"/>
      <c r="FH42" s="535">
        <v>-0.19919872284999951</v>
      </c>
      <c r="FI42" s="535">
        <v>4.624366750000497E-3</v>
      </c>
      <c r="FJ42" s="535">
        <v>1.6562461850002486E-2</v>
      </c>
      <c r="FK42" s="535">
        <v>1.3312253870369537</v>
      </c>
      <c r="FL42" s="533">
        <v>2.507263</v>
      </c>
      <c r="FM42" s="535"/>
      <c r="FN42" s="535"/>
      <c r="FO42" s="535"/>
      <c r="FP42" s="535"/>
      <c r="FQ42" s="535"/>
      <c r="FR42" s="535"/>
      <c r="FS42" s="535"/>
      <c r="FT42" s="535"/>
      <c r="FU42" s="541" t="s">
        <v>533</v>
      </c>
      <c r="FV42" s="532">
        <v>0.54</v>
      </c>
      <c r="FW42" s="533">
        <v>0.95</v>
      </c>
      <c r="FX42" s="533">
        <v>1.2</v>
      </c>
      <c r="FY42" s="533">
        <v>1.43</v>
      </c>
      <c r="FZ42" s="533">
        <v>63.92</v>
      </c>
      <c r="GA42" s="533">
        <v>28.3</v>
      </c>
      <c r="GB42" s="533">
        <v>32.700000000000003</v>
      </c>
      <c r="GC42" s="528"/>
      <c r="GD42" s="528"/>
      <c r="GE42" s="558"/>
      <c r="GF42" s="528"/>
      <c r="GG42" s="528"/>
      <c r="GH42" s="528"/>
      <c r="GI42" s="542">
        <v>25.570672960494026</v>
      </c>
      <c r="GJ42" s="528"/>
      <c r="GK42" s="528"/>
      <c r="GL42" s="528">
        <v>21.308894133745003</v>
      </c>
      <c r="GM42" s="528"/>
      <c r="GN42" s="528"/>
      <c r="GO42" s="528"/>
      <c r="GP42" s="528"/>
      <c r="GQ42" s="528"/>
      <c r="GR42" s="543" t="s">
        <v>554</v>
      </c>
      <c r="GS42" s="544">
        <v>0</v>
      </c>
      <c r="GT42" s="545">
        <v>-0.28999999999999998</v>
      </c>
      <c r="GU42" s="545">
        <v>-1.76</v>
      </c>
      <c r="GV42" s="545">
        <v>-8.3000000000000007</v>
      </c>
      <c r="GW42" s="545">
        <v>-11.96</v>
      </c>
      <c r="GX42" s="545">
        <v>-14.49</v>
      </c>
      <c r="GY42" s="545">
        <v>-15.35</v>
      </c>
      <c r="GZ42" s="545">
        <v>-15.6</v>
      </c>
      <c r="HA42" s="545">
        <v>-15.64</v>
      </c>
      <c r="HB42" s="545">
        <v>-15.68</v>
      </c>
      <c r="HC42" s="545">
        <v>-15.5</v>
      </c>
      <c r="HD42" s="545">
        <v>-15.58</v>
      </c>
      <c r="HE42" s="545">
        <v>-15.56</v>
      </c>
      <c r="HF42" s="545">
        <v>-15.31</v>
      </c>
      <c r="HG42" s="545">
        <v>-15.38</v>
      </c>
      <c r="HH42" s="545">
        <v>-15.44</v>
      </c>
      <c r="HI42" s="545">
        <v>-15.22</v>
      </c>
      <c r="HJ42" s="545">
        <v>-15.42</v>
      </c>
      <c r="HK42" s="545">
        <v>-15.39</v>
      </c>
      <c r="HL42" s="545">
        <v>-15.36</v>
      </c>
      <c r="HM42" s="545">
        <v>-15.36</v>
      </c>
      <c r="HN42" s="545">
        <v>-15.38</v>
      </c>
      <c r="HO42" s="545">
        <v>-15.15</v>
      </c>
      <c r="HP42" s="545">
        <v>-15.22</v>
      </c>
      <c r="HQ42" s="545">
        <v>1.48</v>
      </c>
      <c r="HR42" s="545">
        <v>1.48</v>
      </c>
      <c r="HS42" s="545">
        <v>1.48</v>
      </c>
      <c r="HT42" s="545">
        <v>1.48</v>
      </c>
      <c r="HU42" s="545">
        <v>1.47</v>
      </c>
      <c r="HV42" s="545">
        <v>1.47</v>
      </c>
      <c r="HW42" s="545">
        <v>1.47</v>
      </c>
      <c r="HX42" s="545">
        <v>1.47</v>
      </c>
      <c r="HY42" s="545">
        <v>1.47</v>
      </c>
      <c r="HZ42" s="545">
        <v>1.47</v>
      </c>
      <c r="IA42" s="545">
        <v>1.47</v>
      </c>
      <c r="IB42" s="545">
        <v>1.47</v>
      </c>
      <c r="IC42" s="545">
        <v>1.47</v>
      </c>
      <c r="ID42" s="545">
        <v>1.47</v>
      </c>
      <c r="IE42" s="545">
        <v>1.47</v>
      </c>
      <c r="IF42" s="545">
        <v>1.47</v>
      </c>
      <c r="IG42" s="545">
        <v>1.47</v>
      </c>
      <c r="IH42" s="545">
        <v>1.47</v>
      </c>
      <c r="II42" s="545">
        <v>1.47</v>
      </c>
      <c r="IJ42" s="545">
        <v>1.47</v>
      </c>
      <c r="IK42" s="545">
        <v>1.47</v>
      </c>
      <c r="IL42" s="545">
        <v>1.47</v>
      </c>
      <c r="IM42" s="545">
        <v>1.47</v>
      </c>
      <c r="IN42" s="546">
        <v>1.47</v>
      </c>
      <c r="IO42" s="547" t="s">
        <v>604</v>
      </c>
      <c r="IP42" s="545">
        <v>0</v>
      </c>
      <c r="IQ42" s="545">
        <v>0</v>
      </c>
      <c r="IR42" s="545">
        <v>0</v>
      </c>
      <c r="IS42" s="545">
        <v>0.01</v>
      </c>
      <c r="IT42" s="545">
        <v>0</v>
      </c>
      <c r="IU42" s="545">
        <v>-0.02</v>
      </c>
      <c r="IV42" s="545">
        <v>-0.02</v>
      </c>
      <c r="IW42" s="545">
        <v>-0.05</v>
      </c>
      <c r="IX42" s="545">
        <v>-0.05</v>
      </c>
      <c r="IY42" s="545">
        <v>-0.06</v>
      </c>
      <c r="IZ42" s="545">
        <v>-0.06</v>
      </c>
      <c r="JA42" s="545">
        <v>-7.0000000000000007E-2</v>
      </c>
      <c r="JB42" s="545">
        <v>-7.0000000000000007E-2</v>
      </c>
      <c r="JC42" s="545">
        <v>-0.06</v>
      </c>
      <c r="JD42" s="545">
        <v>-0.08</v>
      </c>
      <c r="JE42" s="545">
        <v>-7.0000000000000007E-2</v>
      </c>
      <c r="JF42" s="545">
        <v>-0.04</v>
      </c>
      <c r="JG42" s="548">
        <v>-0.04</v>
      </c>
      <c r="JH42" s="549"/>
      <c r="JI42" s="550">
        <v>1.26</v>
      </c>
      <c r="JJ42" s="545">
        <v>1.26</v>
      </c>
      <c r="JK42" s="545">
        <v>1.26</v>
      </c>
      <c r="JL42" s="545">
        <v>1.26</v>
      </c>
      <c r="JM42" s="545">
        <v>1.26</v>
      </c>
      <c r="JN42" s="545">
        <v>1.26</v>
      </c>
      <c r="JO42" s="545">
        <v>1.26</v>
      </c>
      <c r="JP42" s="545">
        <v>1.26</v>
      </c>
      <c r="JQ42" s="545">
        <v>1.26</v>
      </c>
      <c r="JR42" s="545">
        <v>1.26</v>
      </c>
      <c r="JS42" s="545">
        <v>1.26</v>
      </c>
      <c r="JT42" s="545">
        <v>1.26</v>
      </c>
      <c r="JU42" s="545">
        <v>1.26</v>
      </c>
      <c r="JV42" s="545">
        <v>1.26</v>
      </c>
      <c r="JW42" s="545">
        <v>1.26</v>
      </c>
      <c r="JX42" s="545">
        <v>1.26</v>
      </c>
      <c r="JY42" s="545">
        <v>1.26</v>
      </c>
      <c r="JZ42" s="549"/>
      <c r="KA42" s="542" t="s">
        <v>461</v>
      </c>
      <c r="KB42" s="528"/>
      <c r="KC42" s="528"/>
      <c r="KD42" s="529" t="s">
        <v>461</v>
      </c>
      <c r="KE42" s="551" t="s">
        <v>451</v>
      </c>
      <c r="KF42" s="551" t="s">
        <v>689</v>
      </c>
      <c r="KG42" s="551" t="s">
        <v>659</v>
      </c>
      <c r="KH42" s="552">
        <v>-3.9732499999999999E-7</v>
      </c>
      <c r="KI42" s="553">
        <v>-4.23567E-7</v>
      </c>
      <c r="KJ42" s="554">
        <v>-4.2904799999999999E-7</v>
      </c>
      <c r="KK42" s="576">
        <v>6.6046687220789035</v>
      </c>
      <c r="KL42" s="577">
        <v>7.9841439627508963</v>
      </c>
      <c r="KM42" s="552">
        <v>-4.1557299999999999E-7</v>
      </c>
      <c r="KN42" s="554">
        <v>-4.2729200000000001E-7</v>
      </c>
      <c r="KO42" s="576">
        <v>4.5927137733593391</v>
      </c>
      <c r="KP42" s="577">
        <v>7.5421883848235112</v>
      </c>
      <c r="KQ42" s="571"/>
      <c r="KR42" s="572"/>
      <c r="KS42" s="573"/>
      <c r="KT42" s="574"/>
      <c r="KU42" s="557"/>
    </row>
    <row r="43" spans="1:307">
      <c r="A43" s="518">
        <v>22</v>
      </c>
      <c r="B43" s="31" t="s">
        <v>696</v>
      </c>
      <c r="C43" s="566" t="s">
        <v>452</v>
      </c>
      <c r="D43" s="560" t="s">
        <v>262</v>
      </c>
      <c r="E43" s="520" t="s">
        <v>692</v>
      </c>
      <c r="F43" s="520" t="s">
        <v>692</v>
      </c>
      <c r="G43" s="520" t="s">
        <v>692</v>
      </c>
      <c r="H43" s="520" t="s">
        <v>692</v>
      </c>
      <c r="I43" s="520"/>
      <c r="J43" s="520" t="s">
        <v>692</v>
      </c>
      <c r="K43" s="521">
        <v>0</v>
      </c>
      <c r="L43" s="522">
        <v>50</v>
      </c>
      <c r="M43" s="523">
        <v>14.2</v>
      </c>
      <c r="N43" s="523">
        <v>14.56</v>
      </c>
      <c r="O43" s="523">
        <v>8.43</v>
      </c>
      <c r="P43" s="523">
        <v>15.14</v>
      </c>
      <c r="Q43" s="523">
        <v>19.05</v>
      </c>
      <c r="R43" s="524">
        <v>12.798949800116379</v>
      </c>
      <c r="S43" s="523">
        <v>22.58</v>
      </c>
      <c r="T43" s="523">
        <v>90.78</v>
      </c>
      <c r="U43" s="523">
        <v>36.299999999999997</v>
      </c>
      <c r="V43" s="523">
        <v>8.42</v>
      </c>
      <c r="W43" s="523">
        <v>28.6</v>
      </c>
      <c r="X43" s="523">
        <v>30.6</v>
      </c>
      <c r="Y43" s="523">
        <v>1309.4390000000001</v>
      </c>
      <c r="Z43" s="523">
        <v>1309.98</v>
      </c>
      <c r="AA43" s="525">
        <v>1309.8254285714286</v>
      </c>
      <c r="AB43" s="526">
        <v>7.7285714285705707</v>
      </c>
      <c r="AC43" s="527">
        <v>49.47</v>
      </c>
      <c r="AD43" s="527">
        <v>52.71</v>
      </c>
      <c r="AE43" s="527">
        <v>0.23519999999999999</v>
      </c>
      <c r="AF43" s="527">
        <v>0.21190000000000001</v>
      </c>
      <c r="AG43" s="527">
        <v>0.2011</v>
      </c>
      <c r="AH43" s="527">
        <v>0.18490000000000001</v>
      </c>
      <c r="AI43" s="527">
        <v>4.0999999999999996</v>
      </c>
      <c r="AJ43" s="527">
        <v>3.6</v>
      </c>
      <c r="AK43" s="527">
        <v>3.4</v>
      </c>
      <c r="AL43" s="527">
        <v>3.1</v>
      </c>
      <c r="AM43" s="527">
        <v>0.754</v>
      </c>
      <c r="AN43" s="527">
        <v>1.169</v>
      </c>
      <c r="AO43" s="527">
        <v>1.282</v>
      </c>
      <c r="AP43" s="527">
        <v>1.349</v>
      </c>
      <c r="AQ43" s="527">
        <v>1.4119999999999999</v>
      </c>
      <c r="AR43" s="527">
        <v>0.11600000000000001</v>
      </c>
      <c r="AS43" s="528"/>
      <c r="AT43" s="528"/>
      <c r="AU43" s="528"/>
      <c r="AV43" s="528"/>
      <c r="AW43" s="528"/>
      <c r="AX43" s="529"/>
      <c r="AY43" s="530" t="s">
        <v>431</v>
      </c>
      <c r="AZ43" s="531">
        <v>45297</v>
      </c>
      <c r="BA43" s="532">
        <v>14</v>
      </c>
      <c r="BB43" s="526">
        <v>-1.4084507042253471</v>
      </c>
      <c r="BC43" s="533">
        <v>14.19</v>
      </c>
      <c r="BD43" s="534">
        <v>-2.5412087912087982</v>
      </c>
      <c r="BE43" s="533">
        <v>8.57</v>
      </c>
      <c r="BF43" s="533">
        <v>15.31</v>
      </c>
      <c r="BG43" s="533">
        <v>19.29</v>
      </c>
      <c r="BH43" s="535">
        <v>12.853322276438844</v>
      </c>
      <c r="BI43" s="533">
        <v>22.86</v>
      </c>
      <c r="BJ43" s="533">
        <v>89.7</v>
      </c>
      <c r="BK43" s="533">
        <v>35.340000000000003</v>
      </c>
      <c r="BL43" s="533">
        <v>7.03</v>
      </c>
      <c r="BM43" s="533">
        <v>28.6</v>
      </c>
      <c r="BN43" s="533">
        <v>30.6</v>
      </c>
      <c r="BO43" s="536">
        <v>0.934640522875817</v>
      </c>
      <c r="BP43" s="533">
        <v>1309.4169999999999</v>
      </c>
      <c r="BQ43" s="533">
        <v>1309.952</v>
      </c>
      <c r="BR43" s="535">
        <v>1309.7991428571429</v>
      </c>
      <c r="BS43" s="536">
        <v>7.6428571428583121</v>
      </c>
      <c r="BT43" s="533">
        <v>48.16</v>
      </c>
      <c r="BU43" s="533">
        <v>51.16</v>
      </c>
      <c r="BV43" s="528"/>
      <c r="BW43" s="533">
        <v>0.2316</v>
      </c>
      <c r="BX43" s="533">
        <v>0.21010000000000001</v>
      </c>
      <c r="BY43" s="533">
        <v>0.19570000000000001</v>
      </c>
      <c r="BZ43" s="533">
        <v>0.18129999999999999</v>
      </c>
      <c r="CA43" s="533">
        <v>4</v>
      </c>
      <c r="CB43" s="533">
        <v>3.6</v>
      </c>
      <c r="CC43" s="533">
        <v>3.3</v>
      </c>
      <c r="CD43" s="533">
        <v>3.1</v>
      </c>
      <c r="CE43" s="533">
        <v>0.755</v>
      </c>
      <c r="CF43" s="533">
        <v>1.167</v>
      </c>
      <c r="CG43" s="533">
        <v>1.2789999999999999</v>
      </c>
      <c r="CH43" s="533">
        <v>1.347</v>
      </c>
      <c r="CI43" s="533">
        <v>1.409</v>
      </c>
      <c r="CJ43" s="533">
        <v>0.123</v>
      </c>
      <c r="CK43" s="537"/>
      <c r="CL43" s="528"/>
      <c r="CM43" s="528"/>
      <c r="CN43" s="528"/>
      <c r="CO43" s="528"/>
      <c r="CP43" s="528"/>
      <c r="CQ43" s="538"/>
      <c r="CR43" s="539">
        <v>-22.00000000016189</v>
      </c>
      <c r="CS43" s="536">
        <v>-28.000000000020009</v>
      </c>
      <c r="CT43" s="540">
        <v>-2.0000000000000018E-3</v>
      </c>
      <c r="CU43" s="536">
        <v>1.2598425196850311</v>
      </c>
      <c r="CV43" s="528"/>
      <c r="CW43" s="528"/>
      <c r="CX43" s="536">
        <v>-2.1344556397943331</v>
      </c>
      <c r="CY43" s="528"/>
      <c r="CZ43" s="528"/>
      <c r="DA43" s="528"/>
      <c r="DB43" s="528"/>
      <c r="DC43" s="528"/>
      <c r="DD43" s="529"/>
      <c r="DE43" s="532">
        <v>-7.069</v>
      </c>
      <c r="DF43" s="533">
        <v>-14.111000000000001</v>
      </c>
      <c r="DG43" s="533">
        <v>-21.606000000000002</v>
      </c>
      <c r="DH43" s="533">
        <v>-29.704000000000001</v>
      </c>
      <c r="DI43" s="533">
        <v>-38.264000000000003</v>
      </c>
      <c r="DJ43" s="533">
        <v>-46.591000000000001</v>
      </c>
      <c r="DK43" s="533">
        <v>-53.877000000000002</v>
      </c>
      <c r="DL43" s="533">
        <v>-59.610999999999997</v>
      </c>
      <c r="DM43" s="533">
        <v>-64.923000000000002</v>
      </c>
      <c r="DN43" s="533">
        <v>-70.12</v>
      </c>
      <c r="DO43" s="533">
        <v>-75.262</v>
      </c>
      <c r="DP43" s="533">
        <v>-85.697000000000003</v>
      </c>
      <c r="DQ43" s="533">
        <v>-95.858999999999995</v>
      </c>
      <c r="DR43" s="533">
        <v>-106.00700000000001</v>
      </c>
      <c r="DS43" s="533">
        <v>-36.728999999999999</v>
      </c>
      <c r="DT43" s="533">
        <v>-73.646000000000001</v>
      </c>
      <c r="DU43" s="533">
        <v>0</v>
      </c>
      <c r="DV43" s="533">
        <v>-0.48896630000000002</v>
      </c>
      <c r="DW43" s="533">
        <v>-1.2247722999999999</v>
      </c>
      <c r="DX43" s="533">
        <v>-2.3614362999999998</v>
      </c>
      <c r="DY43" s="533">
        <v>-4.1439092999999998</v>
      </c>
      <c r="DZ43" s="533">
        <v>-6.8056672999999996</v>
      </c>
      <c r="EA43" s="533">
        <v>-9.9640733000000008</v>
      </c>
      <c r="EB43" s="533">
        <v>-11.9591633</v>
      </c>
      <c r="EC43" s="533">
        <v>-13.124833300000001</v>
      </c>
      <c r="ED43" s="533">
        <v>-14.0684533</v>
      </c>
      <c r="EE43" s="533">
        <v>-14.958353300000001</v>
      </c>
      <c r="EF43" s="533">
        <v>-16.6208633</v>
      </c>
      <c r="EG43" s="533">
        <v>-18.0151833</v>
      </c>
      <c r="EH43" s="533">
        <v>-19.098193299999998</v>
      </c>
      <c r="EI43" s="533">
        <v>-14.131</v>
      </c>
      <c r="EJ43" s="533">
        <v>-15.218</v>
      </c>
      <c r="EK43" s="533">
        <v>-15.067</v>
      </c>
      <c r="EL43" s="533">
        <v>-16.315000000000001</v>
      </c>
      <c r="EM43" s="533">
        <v>67</v>
      </c>
      <c r="EN43" s="533">
        <v>67</v>
      </c>
      <c r="EO43" s="533">
        <v>57.722000000000001</v>
      </c>
      <c r="EP43" s="533">
        <v>-0.253818511999995</v>
      </c>
      <c r="EQ43" s="533">
        <v>-0.160476684599999</v>
      </c>
      <c r="ER43" s="533">
        <v>-0.71591186519999905</v>
      </c>
      <c r="ES43" s="533">
        <v>-0.71011330356913205</v>
      </c>
      <c r="ET43" s="533">
        <v>-0.49439648401870201</v>
      </c>
      <c r="EU43" s="533">
        <v>-0.21477734716237001</v>
      </c>
      <c r="EV43" s="533">
        <v>0.246054503697093</v>
      </c>
      <c r="EW43" s="533">
        <v>1.5503855004089899</v>
      </c>
      <c r="EX43" s="533">
        <v>4.5999999999999999E-2</v>
      </c>
      <c r="EY43" s="533">
        <v>-0.251</v>
      </c>
      <c r="EZ43" s="533">
        <v>-0.23899999999999999</v>
      </c>
      <c r="FA43" s="533">
        <v>-4.9000000000000002E-2</v>
      </c>
      <c r="FB43" s="533">
        <v>-0.372</v>
      </c>
      <c r="FC43" s="533">
        <v>-0.378</v>
      </c>
      <c r="FD43" s="533">
        <v>-1.1850000000000001</v>
      </c>
      <c r="FE43" s="533">
        <v>-2.806</v>
      </c>
      <c r="FF43" s="533">
        <v>-3.0680000000000001</v>
      </c>
      <c r="FG43" s="535"/>
      <c r="FH43" s="535">
        <v>-0.19919872284999951</v>
      </c>
      <c r="FI43" s="535">
        <v>5.461978914999549E-2</v>
      </c>
      <c r="FJ43" s="535">
        <v>1.6562461850002486E-2</v>
      </c>
      <c r="FK43" s="535">
        <v>1.2932721037536332</v>
      </c>
      <c r="FL43" s="533">
        <v>-0.88875669999999996</v>
      </c>
      <c r="FM43" s="535"/>
      <c r="FN43" s="535"/>
      <c r="FO43" s="535"/>
      <c r="FP43" s="535"/>
      <c r="FQ43" s="535"/>
      <c r="FR43" s="535"/>
      <c r="FS43" s="535"/>
      <c r="FT43" s="535"/>
      <c r="FU43" s="541" t="s">
        <v>532</v>
      </c>
      <c r="FV43" s="532">
        <v>0.57999999999999996</v>
      </c>
      <c r="FW43" s="533">
        <v>1.01</v>
      </c>
      <c r="FX43" s="533">
        <v>1.27</v>
      </c>
      <c r="FY43" s="533">
        <v>1.51</v>
      </c>
      <c r="FZ43" s="533">
        <v>-78.819999999999993</v>
      </c>
      <c r="GA43" s="533">
        <v>23.3</v>
      </c>
      <c r="GB43" s="533">
        <v>32.200000000000003</v>
      </c>
      <c r="GC43" s="528"/>
      <c r="GD43" s="528"/>
      <c r="GE43" s="558"/>
      <c r="GF43" s="528"/>
      <c r="GG43" s="528"/>
      <c r="GH43" s="528"/>
      <c r="GI43" s="542">
        <v>25.981213876412866</v>
      </c>
      <c r="GJ43" s="528"/>
      <c r="GK43" s="528"/>
      <c r="GL43" s="528">
        <v>20.457648721584963</v>
      </c>
      <c r="GM43" s="528"/>
      <c r="GN43" s="528"/>
      <c r="GO43" s="528"/>
      <c r="GP43" s="528"/>
      <c r="GQ43" s="528"/>
      <c r="GR43" s="543" t="s">
        <v>555</v>
      </c>
      <c r="GS43" s="544">
        <v>0</v>
      </c>
      <c r="GT43" s="545">
        <v>-0.16</v>
      </c>
      <c r="GU43" s="545">
        <v>-1.66</v>
      </c>
      <c r="GV43" s="545">
        <v>-7.82</v>
      </c>
      <c r="GW43" s="545">
        <v>-11.67</v>
      </c>
      <c r="GX43" s="545">
        <v>-14.8</v>
      </c>
      <c r="GY43" s="545">
        <v>-15.32</v>
      </c>
      <c r="GZ43" s="545">
        <v>-15.77</v>
      </c>
      <c r="HA43" s="545">
        <v>-15.71</v>
      </c>
      <c r="HB43" s="545">
        <v>-15.72</v>
      </c>
      <c r="HC43" s="545">
        <v>-15.63</v>
      </c>
      <c r="HD43" s="545">
        <v>-15.37</v>
      </c>
      <c r="HE43" s="545">
        <v>-15.37</v>
      </c>
      <c r="HF43" s="545">
        <v>-15.33</v>
      </c>
      <c r="HG43" s="545">
        <v>-15.68</v>
      </c>
      <c r="HH43" s="545">
        <v>-15.21</v>
      </c>
      <c r="HI43" s="545">
        <v>-15.07</v>
      </c>
      <c r="HJ43" s="545">
        <v>-15.38</v>
      </c>
      <c r="HK43" s="545">
        <v>-15.37</v>
      </c>
      <c r="HL43" s="545">
        <v>-15.2</v>
      </c>
      <c r="HM43" s="545">
        <v>-15.35</v>
      </c>
      <c r="HN43" s="545">
        <v>-15.26</v>
      </c>
      <c r="HO43" s="545">
        <v>-15.25</v>
      </c>
      <c r="HP43" s="545">
        <v>-15.47</v>
      </c>
      <c r="HQ43" s="545">
        <v>1.48</v>
      </c>
      <c r="HR43" s="545">
        <v>1.48</v>
      </c>
      <c r="HS43" s="545">
        <v>1.48</v>
      </c>
      <c r="HT43" s="545">
        <v>1.48</v>
      </c>
      <c r="HU43" s="545">
        <v>1.48</v>
      </c>
      <c r="HV43" s="545">
        <v>1.48</v>
      </c>
      <c r="HW43" s="545">
        <v>1.48</v>
      </c>
      <c r="HX43" s="545">
        <v>1.48</v>
      </c>
      <c r="HY43" s="545">
        <v>1.48</v>
      </c>
      <c r="HZ43" s="545">
        <v>1.48</v>
      </c>
      <c r="IA43" s="545">
        <v>1.48</v>
      </c>
      <c r="IB43" s="545">
        <v>1.48</v>
      </c>
      <c r="IC43" s="545">
        <v>1.48</v>
      </c>
      <c r="ID43" s="545">
        <v>1.48</v>
      </c>
      <c r="IE43" s="545">
        <v>1.48</v>
      </c>
      <c r="IF43" s="545">
        <v>1.48</v>
      </c>
      <c r="IG43" s="545">
        <v>1.48</v>
      </c>
      <c r="IH43" s="545">
        <v>1.48</v>
      </c>
      <c r="II43" s="545">
        <v>1.48</v>
      </c>
      <c r="IJ43" s="545">
        <v>1.48</v>
      </c>
      <c r="IK43" s="545">
        <v>1.48</v>
      </c>
      <c r="IL43" s="545">
        <v>1.48</v>
      </c>
      <c r="IM43" s="545">
        <v>1.48</v>
      </c>
      <c r="IN43" s="546">
        <v>1.48</v>
      </c>
      <c r="IO43" s="547" t="s">
        <v>605</v>
      </c>
      <c r="IP43" s="545">
        <v>0</v>
      </c>
      <c r="IQ43" s="545">
        <v>-0.01</v>
      </c>
      <c r="IR43" s="545">
        <v>0</v>
      </c>
      <c r="IS43" s="545">
        <v>0</v>
      </c>
      <c r="IT43" s="545">
        <v>-0.01</v>
      </c>
      <c r="IU43" s="545">
        <v>-0.02</v>
      </c>
      <c r="IV43" s="545">
        <v>-0.02</v>
      </c>
      <c r="IW43" s="545">
        <v>-0.04</v>
      </c>
      <c r="IX43" s="545">
        <v>-0.02</v>
      </c>
      <c r="IY43" s="545">
        <v>0.01</v>
      </c>
      <c r="IZ43" s="545">
        <v>-0.02</v>
      </c>
      <c r="JA43" s="545">
        <v>-0.01</v>
      </c>
      <c r="JB43" s="545">
        <v>-0.03</v>
      </c>
      <c r="JC43" s="545">
        <v>-0.03</v>
      </c>
      <c r="JD43" s="545">
        <v>-0.05</v>
      </c>
      <c r="JE43" s="545">
        <v>-0.01</v>
      </c>
      <c r="JF43" s="545">
        <v>-0.02</v>
      </c>
      <c r="JG43" s="548">
        <v>-0.01</v>
      </c>
      <c r="JH43" s="549"/>
      <c r="JI43" s="550">
        <v>1.26</v>
      </c>
      <c r="JJ43" s="545">
        <v>1.26</v>
      </c>
      <c r="JK43" s="545">
        <v>1.26</v>
      </c>
      <c r="JL43" s="545">
        <v>1.26</v>
      </c>
      <c r="JM43" s="545">
        <v>1.26</v>
      </c>
      <c r="JN43" s="545">
        <v>1.26</v>
      </c>
      <c r="JO43" s="545">
        <v>1.26</v>
      </c>
      <c r="JP43" s="545">
        <v>1.26</v>
      </c>
      <c r="JQ43" s="545">
        <v>1.26</v>
      </c>
      <c r="JR43" s="545">
        <v>1.26</v>
      </c>
      <c r="JS43" s="545">
        <v>1.26</v>
      </c>
      <c r="JT43" s="545">
        <v>1.26</v>
      </c>
      <c r="JU43" s="545">
        <v>1.26</v>
      </c>
      <c r="JV43" s="545">
        <v>1.26</v>
      </c>
      <c r="JW43" s="545">
        <v>1.26</v>
      </c>
      <c r="JX43" s="545">
        <v>1.26</v>
      </c>
      <c r="JY43" s="545">
        <v>1.26</v>
      </c>
      <c r="JZ43" s="549"/>
      <c r="KA43" s="542" t="s">
        <v>461</v>
      </c>
      <c r="KB43" s="528"/>
      <c r="KC43" s="528"/>
      <c r="KD43" s="529" t="s">
        <v>461</v>
      </c>
      <c r="KE43" s="551" t="s">
        <v>452</v>
      </c>
      <c r="KF43" s="551" t="s">
        <v>689</v>
      </c>
      <c r="KG43" s="551" t="s">
        <v>660</v>
      </c>
      <c r="KH43" s="552"/>
      <c r="KI43" s="553"/>
      <c r="KJ43" s="554"/>
      <c r="KK43" s="555"/>
      <c r="KL43" s="556"/>
      <c r="KM43" s="552"/>
      <c r="KN43" s="554"/>
      <c r="KO43" s="555"/>
      <c r="KP43" s="556"/>
      <c r="KQ43" s="571">
        <v>7.1999999999999995E-2</v>
      </c>
      <c r="KR43" s="572" t="s">
        <v>724</v>
      </c>
      <c r="KS43" s="573">
        <v>9.1999999999999998E-2</v>
      </c>
      <c r="KT43" s="574" t="s">
        <v>724</v>
      </c>
      <c r="KU43" s="557"/>
    </row>
    <row r="44" spans="1:307">
      <c r="A44" s="518">
        <v>23</v>
      </c>
      <c r="B44" s="31" t="s">
        <v>697</v>
      </c>
      <c r="C44" s="567" t="s">
        <v>453</v>
      </c>
      <c r="D44" s="560" t="s">
        <v>262</v>
      </c>
      <c r="E44" s="520" t="s">
        <v>692</v>
      </c>
      <c r="F44" s="520" t="s">
        <v>692</v>
      </c>
      <c r="G44" s="520" t="s">
        <v>692</v>
      </c>
      <c r="H44" s="520" t="s">
        <v>692</v>
      </c>
      <c r="I44" s="520"/>
      <c r="J44" s="520" t="s">
        <v>692</v>
      </c>
      <c r="K44" s="521">
        <v>0</v>
      </c>
      <c r="L44" s="522">
        <v>50</v>
      </c>
      <c r="M44" s="523">
        <v>14.2</v>
      </c>
      <c r="N44" s="523">
        <v>14.53</v>
      </c>
      <c r="O44" s="523">
        <v>8.16</v>
      </c>
      <c r="P44" s="523">
        <v>14.5</v>
      </c>
      <c r="Q44" s="523">
        <v>18.23</v>
      </c>
      <c r="R44" s="524">
        <v>12.607866686549762</v>
      </c>
      <c r="S44" s="523">
        <v>21.45</v>
      </c>
      <c r="T44" s="523">
        <v>94.81</v>
      </c>
      <c r="U44" s="523">
        <v>39.53</v>
      </c>
      <c r="V44" s="523">
        <v>6.89</v>
      </c>
      <c r="W44" s="523">
        <v>28.6</v>
      </c>
      <c r="X44" s="523">
        <v>31.2</v>
      </c>
      <c r="Y44" s="523">
        <v>1309.739</v>
      </c>
      <c r="Z44" s="523">
        <v>1310.2860000000001</v>
      </c>
      <c r="AA44" s="525">
        <v>1310.1297142857143</v>
      </c>
      <c r="AB44" s="526">
        <v>7.8142857142860782</v>
      </c>
      <c r="AC44" s="527">
        <v>46.93</v>
      </c>
      <c r="AD44" s="527">
        <v>49.52</v>
      </c>
      <c r="AE44" s="527">
        <v>0.22259999999999999</v>
      </c>
      <c r="AF44" s="527">
        <v>0.2029</v>
      </c>
      <c r="AG44" s="527">
        <v>0.18310000000000001</v>
      </c>
      <c r="AH44" s="527">
        <v>0.16520000000000001</v>
      </c>
      <c r="AI44" s="527">
        <v>4</v>
      </c>
      <c r="AJ44" s="527">
        <v>3.6</v>
      </c>
      <c r="AK44" s="527">
        <v>3.4</v>
      </c>
      <c r="AL44" s="527">
        <v>3.1</v>
      </c>
      <c r="AM44" s="527">
        <v>0.75800000000000001</v>
      </c>
      <c r="AN44" s="527">
        <v>1.1679999999999999</v>
      </c>
      <c r="AO44" s="527">
        <v>1.28</v>
      </c>
      <c r="AP44" s="527">
        <v>1.3480000000000001</v>
      </c>
      <c r="AQ44" s="527">
        <v>1.411</v>
      </c>
      <c r="AR44" s="527">
        <v>0.126</v>
      </c>
      <c r="AS44" s="528"/>
      <c r="AT44" s="528"/>
      <c r="AU44" s="528"/>
      <c r="AV44" s="528"/>
      <c r="AW44" s="528"/>
      <c r="AX44" s="529"/>
      <c r="AY44" s="530" t="s">
        <v>431</v>
      </c>
      <c r="AZ44" s="531">
        <v>45297</v>
      </c>
      <c r="BA44" s="532">
        <v>13.79</v>
      </c>
      <c r="BB44" s="526">
        <v>-2.8873239436619729</v>
      </c>
      <c r="BC44" s="533">
        <v>14.16</v>
      </c>
      <c r="BD44" s="534">
        <v>-2.5464556090846471</v>
      </c>
      <c r="BE44" s="533">
        <v>8.31</v>
      </c>
      <c r="BF44" s="533">
        <v>14.77</v>
      </c>
      <c r="BG44" s="533">
        <v>18.5</v>
      </c>
      <c r="BH44" s="535">
        <v>12.671717284030136</v>
      </c>
      <c r="BI44" s="533">
        <v>21.8</v>
      </c>
      <c r="BJ44" s="533">
        <v>93.24</v>
      </c>
      <c r="BK44" s="533">
        <v>39.06</v>
      </c>
      <c r="BL44" s="533">
        <v>7.05</v>
      </c>
      <c r="BM44" s="533">
        <v>28.7</v>
      </c>
      <c r="BN44" s="533">
        <v>30.7</v>
      </c>
      <c r="BO44" s="536">
        <v>0.93485342019543971</v>
      </c>
      <c r="BP44" s="533">
        <v>1309.7049999999999</v>
      </c>
      <c r="BQ44" s="533">
        <v>1310.249</v>
      </c>
      <c r="BR44" s="535">
        <v>1310.0935714285715</v>
      </c>
      <c r="BS44" s="536">
        <v>7.7714285714299489</v>
      </c>
      <c r="BT44" s="533">
        <v>49.65</v>
      </c>
      <c r="BU44" s="533">
        <v>52.87</v>
      </c>
      <c r="BV44" s="528"/>
      <c r="BW44" s="533">
        <v>0.2208</v>
      </c>
      <c r="BX44" s="533">
        <v>0.2029</v>
      </c>
      <c r="BY44" s="533">
        <v>0.18129999999999999</v>
      </c>
      <c r="BZ44" s="533">
        <v>0.16880000000000001</v>
      </c>
      <c r="CA44" s="533">
        <v>4</v>
      </c>
      <c r="CB44" s="533">
        <v>3.6</v>
      </c>
      <c r="CC44" s="533">
        <v>3.3</v>
      </c>
      <c r="CD44" s="533">
        <v>3.1</v>
      </c>
      <c r="CE44" s="533">
        <v>0.75600000000000001</v>
      </c>
      <c r="CF44" s="533">
        <v>1.1659999999999999</v>
      </c>
      <c r="CG44" s="533">
        <v>1.278</v>
      </c>
      <c r="CH44" s="533">
        <v>1.3460000000000001</v>
      </c>
      <c r="CI44" s="533">
        <v>1.4079999999999999</v>
      </c>
      <c r="CJ44" s="533">
        <v>0.122</v>
      </c>
      <c r="CK44" s="537"/>
      <c r="CL44" s="528"/>
      <c r="CM44" s="528"/>
      <c r="CN44" s="528"/>
      <c r="CO44" s="528"/>
      <c r="CP44" s="528"/>
      <c r="CQ44" s="538"/>
      <c r="CR44" s="539">
        <v>-34.000000000105501</v>
      </c>
      <c r="CS44" s="536">
        <v>-37.000000000034561</v>
      </c>
      <c r="CT44" s="540">
        <v>-2.0000000000000018E-3</v>
      </c>
      <c r="CU44" s="536">
        <v>1.4810751508502444</v>
      </c>
      <c r="CV44" s="528"/>
      <c r="CW44" s="528"/>
      <c r="CX44" s="536">
        <v>-2.1344556397943331</v>
      </c>
      <c r="CY44" s="528"/>
      <c r="CZ44" s="528"/>
      <c r="DA44" s="528"/>
      <c r="DB44" s="528"/>
      <c r="DC44" s="528"/>
      <c r="DD44" s="529"/>
      <c r="DE44" s="532">
        <v>-7.4379999999999997</v>
      </c>
      <c r="DF44" s="533">
        <v>-14.561999999999999</v>
      </c>
      <c r="DG44" s="533">
        <v>-22.175999999999998</v>
      </c>
      <c r="DH44" s="533">
        <v>-30.422999999999998</v>
      </c>
      <c r="DI44" s="533">
        <v>-39.145000000000003</v>
      </c>
      <c r="DJ44" s="533">
        <v>-47.384999999999998</v>
      </c>
      <c r="DK44" s="533">
        <v>-54.313000000000002</v>
      </c>
      <c r="DL44" s="533">
        <v>-59.877000000000002</v>
      </c>
      <c r="DM44" s="533">
        <v>-65.14</v>
      </c>
      <c r="DN44" s="533">
        <v>-70.332999999999998</v>
      </c>
      <c r="DO44" s="533">
        <v>-75.489999999999995</v>
      </c>
      <c r="DP44" s="533">
        <v>-85.992999999999995</v>
      </c>
      <c r="DQ44" s="533">
        <v>-96.242000000000004</v>
      </c>
      <c r="DR44" s="533">
        <v>-106.44199999999999</v>
      </c>
      <c r="DS44" s="533">
        <v>-36.731000000000002</v>
      </c>
      <c r="DT44" s="533">
        <v>-73.661000000000001</v>
      </c>
      <c r="DU44" s="533">
        <v>0</v>
      </c>
      <c r="DV44" s="533">
        <v>-0.53545799999999999</v>
      </c>
      <c r="DW44" s="533">
        <v>-1.360908</v>
      </c>
      <c r="DX44" s="533">
        <v>-2.6061000000000001</v>
      </c>
      <c r="DY44" s="533">
        <v>-4.5980840000000001</v>
      </c>
      <c r="DZ44" s="533">
        <v>-7.6115269999999997</v>
      </c>
      <c r="EA44" s="533">
        <v>-10.832538</v>
      </c>
      <c r="EB44" s="533">
        <v>-12.589257999999999</v>
      </c>
      <c r="EC44" s="533">
        <v>-13.654448</v>
      </c>
      <c r="ED44" s="533">
        <v>-14.597678</v>
      </c>
      <c r="EE44" s="533">
        <v>-15.521798</v>
      </c>
      <c r="EF44" s="533">
        <v>-17.302067999999998</v>
      </c>
      <c r="EG44" s="533">
        <v>-18.856628000000001</v>
      </c>
      <c r="EH44" s="533">
        <v>-20.023098000000001</v>
      </c>
      <c r="EI44" s="533">
        <v>-14.003</v>
      </c>
      <c r="EJ44" s="533">
        <v>-17.498000000000001</v>
      </c>
      <c r="EK44" s="533">
        <v>-14.564</v>
      </c>
      <c r="EL44" s="533">
        <v>-18.45</v>
      </c>
      <c r="EM44" s="533">
        <v>67</v>
      </c>
      <c r="EN44" s="533">
        <v>67</v>
      </c>
      <c r="EO44" s="533">
        <v>58.191000000000003</v>
      </c>
      <c r="EP44" s="533">
        <v>-0.18151092529999599</v>
      </c>
      <c r="EQ44" s="533">
        <v>-0.13893508909999899</v>
      </c>
      <c r="ER44" s="533">
        <v>-0.74119186400000103</v>
      </c>
      <c r="ES44" s="533">
        <v>-0.71937413161720898</v>
      </c>
      <c r="ET44" s="533">
        <v>-0.53157408032803899</v>
      </c>
      <c r="EU44" s="533">
        <v>-0.17540720046059299</v>
      </c>
      <c r="EV44" s="533">
        <v>0.421131360296434</v>
      </c>
      <c r="EW44" s="533">
        <v>1.6339286741469801</v>
      </c>
      <c r="EX44" s="533">
        <v>0.06</v>
      </c>
      <c r="EY44" s="533">
        <v>-0.20399999999999999</v>
      </c>
      <c r="EZ44" s="533">
        <v>-0.38700000000000001</v>
      </c>
      <c r="FA44" s="533">
        <v>1.7999999999999999E-2</v>
      </c>
      <c r="FB44" s="533">
        <v>-0.495</v>
      </c>
      <c r="FC44" s="533">
        <v>-0.74199999999999999</v>
      </c>
      <c r="FD44" s="533">
        <v>-1.22</v>
      </c>
      <c r="FE44" s="533">
        <v>-2.8220000000000001</v>
      </c>
      <c r="FF44" s="533">
        <v>-2.8559999999999999</v>
      </c>
      <c r="FG44" s="535"/>
      <c r="FH44" s="535">
        <v>-0.19919872284999951</v>
      </c>
      <c r="FI44" s="535">
        <v>1.768779755000352E-2</v>
      </c>
      <c r="FJ44" s="535">
        <v>1.6562461850002486E-2</v>
      </c>
      <c r="FK44" s="535">
        <v>1.4003065077880423</v>
      </c>
      <c r="FL44" s="533">
        <v>-1.705902</v>
      </c>
      <c r="FM44" s="535"/>
      <c r="FN44" s="535"/>
      <c r="FO44" s="535"/>
      <c r="FP44" s="535"/>
      <c r="FQ44" s="535"/>
      <c r="FR44" s="535"/>
      <c r="FS44" s="535"/>
      <c r="FT44" s="535"/>
      <c r="FU44" s="541" t="s">
        <v>532</v>
      </c>
      <c r="FV44" s="532">
        <v>0.55000000000000004</v>
      </c>
      <c r="FW44" s="533">
        <v>0.97</v>
      </c>
      <c r="FX44" s="533">
        <v>1.22</v>
      </c>
      <c r="FY44" s="533">
        <v>1.46</v>
      </c>
      <c r="FZ44" s="533">
        <v>-92.44</v>
      </c>
      <c r="GA44" s="533">
        <v>27.7</v>
      </c>
      <c r="GB44" s="533">
        <v>30.7</v>
      </c>
      <c r="GC44" s="528"/>
      <c r="GD44" s="528"/>
      <c r="GE44" s="558"/>
      <c r="GF44" s="528"/>
      <c r="GG44" s="528"/>
      <c r="GH44" s="528"/>
      <c r="GI44" s="542">
        <v>25.538911266424876</v>
      </c>
      <c r="GJ44" s="528"/>
      <c r="GK44" s="528"/>
      <c r="GL44" s="528">
        <v>20.933533824938444</v>
      </c>
      <c r="GM44" s="528"/>
      <c r="GN44" s="528"/>
      <c r="GO44" s="528"/>
      <c r="GP44" s="528"/>
      <c r="GQ44" s="528"/>
      <c r="GR44" s="543" t="s">
        <v>556</v>
      </c>
      <c r="GS44" s="544">
        <v>0</v>
      </c>
      <c r="GT44" s="545">
        <v>-0.24</v>
      </c>
      <c r="GU44" s="545">
        <v>-1.66</v>
      </c>
      <c r="GV44" s="545">
        <v>-7.93</v>
      </c>
      <c r="GW44" s="545">
        <v>-11.67</v>
      </c>
      <c r="GX44" s="545">
        <v>-14.34</v>
      </c>
      <c r="GY44" s="545">
        <v>-15.22</v>
      </c>
      <c r="GZ44" s="545">
        <v>-15.25</v>
      </c>
      <c r="HA44" s="545">
        <v>-15.36</v>
      </c>
      <c r="HB44" s="545">
        <v>-15.31</v>
      </c>
      <c r="HC44" s="545">
        <v>-15.13</v>
      </c>
      <c r="HD44" s="545">
        <v>-15.2</v>
      </c>
      <c r="HE44" s="545">
        <v>-14.94</v>
      </c>
      <c r="HF44" s="545">
        <v>-14.81</v>
      </c>
      <c r="HG44" s="545">
        <v>-15.18</v>
      </c>
      <c r="HH44" s="545">
        <v>-15.14</v>
      </c>
      <c r="HI44" s="545">
        <v>-14.75</v>
      </c>
      <c r="HJ44" s="545">
        <v>-14.9</v>
      </c>
      <c r="HK44" s="545">
        <v>-14.99</v>
      </c>
      <c r="HL44" s="545">
        <v>-14.86</v>
      </c>
      <c r="HM44" s="545">
        <v>-14.99</v>
      </c>
      <c r="HN44" s="545">
        <v>-14.81</v>
      </c>
      <c r="HO44" s="545">
        <v>-14.92</v>
      </c>
      <c r="HP44" s="545">
        <v>-15.04</v>
      </c>
      <c r="HQ44" s="545">
        <v>1.48</v>
      </c>
      <c r="HR44" s="545">
        <v>1.48</v>
      </c>
      <c r="HS44" s="545">
        <v>1.48</v>
      </c>
      <c r="HT44" s="545">
        <v>1.48</v>
      </c>
      <c r="HU44" s="545">
        <v>1.48</v>
      </c>
      <c r="HV44" s="545">
        <v>1.48</v>
      </c>
      <c r="HW44" s="545">
        <v>1.48</v>
      </c>
      <c r="HX44" s="545">
        <v>1.48</v>
      </c>
      <c r="HY44" s="545">
        <v>1.48</v>
      </c>
      <c r="HZ44" s="545">
        <v>1.47</v>
      </c>
      <c r="IA44" s="545">
        <v>1.48</v>
      </c>
      <c r="IB44" s="545">
        <v>1.47</v>
      </c>
      <c r="IC44" s="545">
        <v>1.48</v>
      </c>
      <c r="ID44" s="545">
        <v>1.47</v>
      </c>
      <c r="IE44" s="545">
        <v>1.47</v>
      </c>
      <c r="IF44" s="545">
        <v>1.48</v>
      </c>
      <c r="IG44" s="545">
        <v>1.47</v>
      </c>
      <c r="IH44" s="545">
        <v>1.48</v>
      </c>
      <c r="II44" s="545">
        <v>1.47</v>
      </c>
      <c r="IJ44" s="545">
        <v>1.47</v>
      </c>
      <c r="IK44" s="545">
        <v>1.48</v>
      </c>
      <c r="IL44" s="545">
        <v>1.48</v>
      </c>
      <c r="IM44" s="545">
        <v>1.47</v>
      </c>
      <c r="IN44" s="546">
        <v>1.47</v>
      </c>
      <c r="IO44" s="547" t="s">
        <v>606</v>
      </c>
      <c r="IP44" s="545">
        <v>0</v>
      </c>
      <c r="IQ44" s="545">
        <v>0</v>
      </c>
      <c r="IR44" s="545">
        <v>0</v>
      </c>
      <c r="IS44" s="545">
        <v>0.01</v>
      </c>
      <c r="IT44" s="545">
        <v>0</v>
      </c>
      <c r="IU44" s="545">
        <v>-0.02</v>
      </c>
      <c r="IV44" s="545">
        <v>-0.03</v>
      </c>
      <c r="IW44" s="545">
        <v>-0.04</v>
      </c>
      <c r="IX44" s="545">
        <v>-7.0000000000000007E-2</v>
      </c>
      <c r="IY44" s="545">
        <v>-0.06</v>
      </c>
      <c r="IZ44" s="545">
        <v>-0.06</v>
      </c>
      <c r="JA44" s="545">
        <v>-0.09</v>
      </c>
      <c r="JB44" s="545">
        <v>-7.0000000000000007E-2</v>
      </c>
      <c r="JC44" s="545">
        <v>-0.06</v>
      </c>
      <c r="JD44" s="545">
        <v>-0.05</v>
      </c>
      <c r="JE44" s="545">
        <v>-0.08</v>
      </c>
      <c r="JF44" s="545">
        <v>-0.04</v>
      </c>
      <c r="JG44" s="548">
        <v>-0.04</v>
      </c>
      <c r="JH44" s="549"/>
      <c r="JI44" s="550">
        <v>1.26</v>
      </c>
      <c r="JJ44" s="545">
        <v>1.26</v>
      </c>
      <c r="JK44" s="545">
        <v>1.26</v>
      </c>
      <c r="JL44" s="545">
        <v>1.26</v>
      </c>
      <c r="JM44" s="545">
        <v>1.26</v>
      </c>
      <c r="JN44" s="545">
        <v>1.26</v>
      </c>
      <c r="JO44" s="545">
        <v>1.25</v>
      </c>
      <c r="JP44" s="545">
        <v>1.25</v>
      </c>
      <c r="JQ44" s="545">
        <v>1.26</v>
      </c>
      <c r="JR44" s="545">
        <v>1.25</v>
      </c>
      <c r="JS44" s="545">
        <v>1.25</v>
      </c>
      <c r="JT44" s="545">
        <v>1.25</v>
      </c>
      <c r="JU44" s="545">
        <v>1.25</v>
      </c>
      <c r="JV44" s="545">
        <v>1.25</v>
      </c>
      <c r="JW44" s="545">
        <v>1.26</v>
      </c>
      <c r="JX44" s="545">
        <v>1.25</v>
      </c>
      <c r="JY44" s="545">
        <v>1.25</v>
      </c>
      <c r="JZ44" s="549"/>
      <c r="KA44" s="542" t="s">
        <v>461</v>
      </c>
      <c r="KB44" s="528"/>
      <c r="KC44" s="528"/>
      <c r="KD44" s="529" t="s">
        <v>461</v>
      </c>
      <c r="KE44" s="551" t="s">
        <v>453</v>
      </c>
      <c r="KF44" s="551" t="s">
        <v>689</v>
      </c>
      <c r="KG44" s="551" t="s">
        <v>661</v>
      </c>
      <c r="KH44" s="552"/>
      <c r="KI44" s="553"/>
      <c r="KJ44" s="554"/>
      <c r="KK44" s="555"/>
      <c r="KL44" s="556"/>
      <c r="KM44" s="552"/>
      <c r="KN44" s="554"/>
      <c r="KO44" s="555"/>
      <c r="KP44" s="556"/>
      <c r="KQ44" s="571"/>
      <c r="KR44" s="572"/>
      <c r="KS44" s="573"/>
      <c r="KT44" s="574"/>
      <c r="KU44" s="557"/>
    </row>
    <row r="45" spans="1:307">
      <c r="A45" s="518">
        <v>24</v>
      </c>
      <c r="B45" s="31" t="s">
        <v>698</v>
      </c>
      <c r="C45" s="568" t="s">
        <v>454</v>
      </c>
      <c r="D45" s="560" t="s">
        <v>262</v>
      </c>
      <c r="E45" s="520" t="s">
        <v>692</v>
      </c>
      <c r="F45" s="520" t="s">
        <v>692</v>
      </c>
      <c r="G45" s="520" t="s">
        <v>692</v>
      </c>
      <c r="H45" s="520" t="s">
        <v>692</v>
      </c>
      <c r="I45" s="520"/>
      <c r="J45" s="520" t="s">
        <v>692</v>
      </c>
      <c r="K45" s="521">
        <v>0</v>
      </c>
      <c r="L45" s="522">
        <v>50</v>
      </c>
      <c r="M45" s="523">
        <v>14.2</v>
      </c>
      <c r="N45" s="523">
        <v>14.35</v>
      </c>
      <c r="O45" s="523">
        <v>8.2200000000000006</v>
      </c>
      <c r="P45" s="523">
        <v>14.57</v>
      </c>
      <c r="Q45" s="523">
        <v>18.23</v>
      </c>
      <c r="R45" s="524">
        <v>12.607866686549762</v>
      </c>
      <c r="S45" s="523">
        <v>21.39</v>
      </c>
      <c r="T45" s="523">
        <v>94.67</v>
      </c>
      <c r="U45" s="523">
        <v>38.46</v>
      </c>
      <c r="V45" s="523">
        <v>7.01</v>
      </c>
      <c r="W45" s="523">
        <v>29.6</v>
      </c>
      <c r="X45" s="523">
        <v>29.3</v>
      </c>
      <c r="Y45" s="523">
        <v>1309.7909999999999</v>
      </c>
      <c r="Z45" s="523">
        <v>1310.3510000000001</v>
      </c>
      <c r="AA45" s="525">
        <v>1310.191</v>
      </c>
      <c r="AB45" s="526">
        <v>8.0000000000024691</v>
      </c>
      <c r="AC45" s="527">
        <v>48.52</v>
      </c>
      <c r="AD45" s="527">
        <v>52.78</v>
      </c>
      <c r="AE45" s="527">
        <v>0.22439999999999999</v>
      </c>
      <c r="AF45" s="527">
        <v>0.2011</v>
      </c>
      <c r="AG45" s="527">
        <v>0.17949999999999999</v>
      </c>
      <c r="AH45" s="527">
        <v>0.16520000000000001</v>
      </c>
      <c r="AI45" s="527">
        <v>4.0999999999999996</v>
      </c>
      <c r="AJ45" s="527">
        <v>3.6</v>
      </c>
      <c r="AK45" s="527">
        <v>3.3</v>
      </c>
      <c r="AL45" s="527">
        <v>3.1</v>
      </c>
      <c r="AM45" s="527">
        <v>0.75700000000000001</v>
      </c>
      <c r="AN45" s="527">
        <v>1.1679999999999999</v>
      </c>
      <c r="AO45" s="527">
        <v>1.2809999999999999</v>
      </c>
      <c r="AP45" s="527">
        <v>1.349</v>
      </c>
      <c r="AQ45" s="527">
        <v>1.4119999999999999</v>
      </c>
      <c r="AR45" s="527">
        <v>0.128</v>
      </c>
      <c r="AS45" s="528"/>
      <c r="AT45" s="528"/>
      <c r="AU45" s="528"/>
      <c r="AV45" s="528"/>
      <c r="AW45" s="528"/>
      <c r="AX45" s="529"/>
      <c r="AY45" s="530" t="s">
        <v>431</v>
      </c>
      <c r="AZ45" s="531">
        <v>45297</v>
      </c>
      <c r="BA45" s="532">
        <v>13.79</v>
      </c>
      <c r="BB45" s="526">
        <v>-2.8873239436619729</v>
      </c>
      <c r="BC45" s="533">
        <v>14.1</v>
      </c>
      <c r="BD45" s="534">
        <v>-1.7421602787456447</v>
      </c>
      <c r="BE45" s="533">
        <v>8.34</v>
      </c>
      <c r="BF45" s="533">
        <v>14.79</v>
      </c>
      <c r="BG45" s="533">
        <v>18.510000000000002</v>
      </c>
      <c r="BH45" s="535">
        <v>12.674064187529041</v>
      </c>
      <c r="BI45" s="533">
        <v>21.75</v>
      </c>
      <c r="BJ45" s="533">
        <v>93.19</v>
      </c>
      <c r="BK45" s="533">
        <v>37.5</v>
      </c>
      <c r="BL45" s="533">
        <v>6.88</v>
      </c>
      <c r="BM45" s="533">
        <v>29.5</v>
      </c>
      <c r="BN45" s="533">
        <v>29.5</v>
      </c>
      <c r="BO45" s="536">
        <v>1</v>
      </c>
      <c r="BP45" s="533">
        <v>1309.77</v>
      </c>
      <c r="BQ45" s="533">
        <v>1310.32</v>
      </c>
      <c r="BR45" s="535">
        <v>1310.1628571428571</v>
      </c>
      <c r="BS45" s="536">
        <v>7.8571428571422075</v>
      </c>
      <c r="BT45" s="533">
        <v>50.11</v>
      </c>
      <c r="BU45" s="533">
        <v>53.81</v>
      </c>
      <c r="BV45" s="528"/>
      <c r="BW45" s="533">
        <v>0.22259999999999999</v>
      </c>
      <c r="BX45" s="533">
        <v>0.2029</v>
      </c>
      <c r="BY45" s="533">
        <v>0.18129999999999999</v>
      </c>
      <c r="BZ45" s="533">
        <v>0.16520000000000001</v>
      </c>
      <c r="CA45" s="533">
        <v>4</v>
      </c>
      <c r="CB45" s="533">
        <v>3.6</v>
      </c>
      <c r="CC45" s="533">
        <v>3.3</v>
      </c>
      <c r="CD45" s="533">
        <v>3.1</v>
      </c>
      <c r="CE45" s="533">
        <v>0.76400000000000001</v>
      </c>
      <c r="CF45" s="533">
        <v>1.167</v>
      </c>
      <c r="CG45" s="533">
        <v>1.2789999999999999</v>
      </c>
      <c r="CH45" s="533">
        <v>1.347</v>
      </c>
      <c r="CI45" s="533">
        <v>1.41</v>
      </c>
      <c r="CJ45" s="533">
        <v>0.121</v>
      </c>
      <c r="CK45" s="537"/>
      <c r="CL45" s="528"/>
      <c r="CM45" s="528"/>
      <c r="CN45" s="528"/>
      <c r="CO45" s="528"/>
      <c r="CP45" s="528"/>
      <c r="CQ45" s="538"/>
      <c r="CR45" s="539">
        <v>-20.999999999958163</v>
      </c>
      <c r="CS45" s="536">
        <v>-31.000000000176442</v>
      </c>
      <c r="CT45" s="540">
        <v>-2.0000000000000018E-3</v>
      </c>
      <c r="CU45" s="536">
        <v>1.5359297860669288</v>
      </c>
      <c r="CV45" s="528"/>
      <c r="CW45" s="528"/>
      <c r="CX45" s="536">
        <v>-2.1344556397943331</v>
      </c>
      <c r="CY45" s="528"/>
      <c r="CZ45" s="528"/>
      <c r="DA45" s="528"/>
      <c r="DB45" s="528"/>
      <c r="DC45" s="528"/>
      <c r="DD45" s="529"/>
      <c r="DE45" s="532">
        <v>-7.6890000000000001</v>
      </c>
      <c r="DF45" s="533">
        <v>-14.901</v>
      </c>
      <c r="DG45" s="533">
        <v>-22.585999999999999</v>
      </c>
      <c r="DH45" s="533">
        <v>-30.856999999999999</v>
      </c>
      <c r="DI45" s="533">
        <v>-39.468000000000004</v>
      </c>
      <c r="DJ45" s="533">
        <v>-47.451000000000001</v>
      </c>
      <c r="DK45" s="533">
        <v>-54.134999999999998</v>
      </c>
      <c r="DL45" s="533">
        <v>-59.634999999999998</v>
      </c>
      <c r="DM45" s="533">
        <v>-64.867999999999995</v>
      </c>
      <c r="DN45" s="533">
        <v>-70.061999999999998</v>
      </c>
      <c r="DO45" s="533">
        <v>-75.213999999999999</v>
      </c>
      <c r="DP45" s="533">
        <v>-85.706999999999994</v>
      </c>
      <c r="DQ45" s="533">
        <v>-95.947000000000003</v>
      </c>
      <c r="DR45" s="533">
        <v>-106.145</v>
      </c>
      <c r="DS45" s="533">
        <v>-36.712000000000003</v>
      </c>
      <c r="DT45" s="533">
        <v>-73.614000000000004</v>
      </c>
      <c r="DU45" s="533">
        <v>0</v>
      </c>
      <c r="DV45" s="533">
        <v>-0.56615700000000002</v>
      </c>
      <c r="DW45" s="533">
        <v>-1.4444920000000001</v>
      </c>
      <c r="DX45" s="533">
        <v>-2.7800039999999999</v>
      </c>
      <c r="DY45" s="533">
        <v>-4.8876730000000004</v>
      </c>
      <c r="DZ45" s="533">
        <v>-8.0106760000000001</v>
      </c>
      <c r="EA45" s="533">
        <v>-11.089722999999999</v>
      </c>
      <c r="EB45" s="533">
        <v>-12.676453</v>
      </c>
      <c r="EC45" s="533">
        <v>-13.667942999999999</v>
      </c>
      <c r="ED45" s="533">
        <v>-14.564313</v>
      </c>
      <c r="EE45" s="533">
        <v>-15.443253</v>
      </c>
      <c r="EF45" s="533">
        <v>-17.179303000000001</v>
      </c>
      <c r="EG45" s="533">
        <v>-18.731023</v>
      </c>
      <c r="EH45" s="533">
        <v>-19.933443</v>
      </c>
      <c r="EI45" s="533">
        <v>-13.804</v>
      </c>
      <c r="EJ45" s="533">
        <v>-15.426</v>
      </c>
      <c r="EK45" s="533">
        <v>-14.016999999999999</v>
      </c>
      <c r="EL45" s="533">
        <v>-15.722</v>
      </c>
      <c r="EM45" s="533">
        <v>67</v>
      </c>
      <c r="EN45" s="533">
        <v>67</v>
      </c>
      <c r="EO45" s="533">
        <v>55.805</v>
      </c>
      <c r="EP45" s="533">
        <v>-0.19866561890000201</v>
      </c>
      <c r="EQ45" s="533">
        <v>-0.166049957299997</v>
      </c>
      <c r="ER45" s="533">
        <v>-0.66099166870000703</v>
      </c>
      <c r="ES45" s="533">
        <v>-0.71937413161720898</v>
      </c>
      <c r="ET45" s="533">
        <v>-0.49439648401870201</v>
      </c>
      <c r="EU45" s="533">
        <v>-0.15365316932974901</v>
      </c>
      <c r="EV45" s="533">
        <v>0.53774462247411703</v>
      </c>
      <c r="EW45" s="533">
        <v>2.2652311996355299</v>
      </c>
      <c r="EX45" s="533">
        <v>5.5E-2</v>
      </c>
      <c r="EY45" s="533">
        <v>-0.31900000000000001</v>
      </c>
      <c r="EZ45" s="533">
        <v>-0.39400000000000002</v>
      </c>
      <c r="FA45" s="533">
        <v>4.0000000000000001E-3</v>
      </c>
      <c r="FB45" s="533">
        <v>-0.63500000000000001</v>
      </c>
      <c r="FC45" s="533">
        <v>-0.60199999999999998</v>
      </c>
      <c r="FD45" s="533">
        <v>-1.24</v>
      </c>
      <c r="FE45" s="533">
        <v>-2.76</v>
      </c>
      <c r="FF45" s="533">
        <v>-2.9569999999999999</v>
      </c>
      <c r="FG45" s="535"/>
      <c r="FH45" s="535">
        <v>-0.19919872284999951</v>
      </c>
      <c r="FI45" s="535">
        <v>5.3310394999750432E-4</v>
      </c>
      <c r="FJ45" s="535">
        <v>1.6562461850002486E-2</v>
      </c>
      <c r="FK45" s="535">
        <v>1.4397855264784689</v>
      </c>
      <c r="FL45" s="533">
        <v>-1.786427</v>
      </c>
      <c r="FM45" s="535"/>
      <c r="FN45" s="535"/>
      <c r="FO45" s="535"/>
      <c r="FP45" s="535"/>
      <c r="FQ45" s="535"/>
      <c r="FR45" s="535"/>
      <c r="FS45" s="535"/>
      <c r="FT45" s="535"/>
      <c r="FU45" s="541" t="s">
        <v>532</v>
      </c>
      <c r="FV45" s="532">
        <v>0.54</v>
      </c>
      <c r="FW45" s="533">
        <v>0.95</v>
      </c>
      <c r="FX45" s="533">
        <v>1.2</v>
      </c>
      <c r="FY45" s="533">
        <v>1.43</v>
      </c>
      <c r="FZ45" s="533">
        <v>-65.77</v>
      </c>
      <c r="GA45" s="533">
        <v>31.4</v>
      </c>
      <c r="GB45" s="533">
        <v>32.799999999999997</v>
      </c>
      <c r="GC45" s="528"/>
      <c r="GD45" s="528"/>
      <c r="GE45" s="558"/>
      <c r="GF45" s="528"/>
      <c r="GG45" s="528"/>
      <c r="GH45" s="528"/>
      <c r="GI45" s="542">
        <v>25.786058963225887</v>
      </c>
      <c r="GJ45" s="528"/>
      <c r="GK45" s="528"/>
      <c r="GL45" s="528">
        <v>21.488382469354917</v>
      </c>
      <c r="GM45" s="528"/>
      <c r="GN45" s="528"/>
      <c r="GO45" s="528"/>
      <c r="GP45" s="528"/>
      <c r="GQ45" s="528"/>
      <c r="GR45" s="543" t="s">
        <v>557</v>
      </c>
      <c r="GS45" s="544">
        <v>0</v>
      </c>
      <c r="GT45" s="545">
        <v>-0.56000000000000005</v>
      </c>
      <c r="GU45" s="545">
        <v>-1.9</v>
      </c>
      <c r="GV45" s="545">
        <v>-8.0399999999999991</v>
      </c>
      <c r="GW45" s="545">
        <v>-11.79</v>
      </c>
      <c r="GX45" s="545">
        <v>-14.55</v>
      </c>
      <c r="GY45" s="545">
        <v>-15.23</v>
      </c>
      <c r="GZ45" s="545">
        <v>-15.41</v>
      </c>
      <c r="HA45" s="545">
        <v>-15.87</v>
      </c>
      <c r="HB45" s="545">
        <v>-15.58</v>
      </c>
      <c r="HC45" s="545">
        <v>-15.49</v>
      </c>
      <c r="HD45" s="545">
        <v>-15.37</v>
      </c>
      <c r="HE45" s="545">
        <v>-15.28</v>
      </c>
      <c r="HF45" s="545">
        <v>-15.44</v>
      </c>
      <c r="HG45" s="545">
        <v>-15.37</v>
      </c>
      <c r="HH45" s="545">
        <v>-15.05</v>
      </c>
      <c r="HI45" s="545">
        <v>-14.96</v>
      </c>
      <c r="HJ45" s="545">
        <v>-15.08</v>
      </c>
      <c r="HK45" s="545">
        <v>-15.08</v>
      </c>
      <c r="HL45" s="545">
        <v>-15.13</v>
      </c>
      <c r="HM45" s="545">
        <v>-15.23</v>
      </c>
      <c r="HN45" s="545">
        <v>-15.02</v>
      </c>
      <c r="HO45" s="545">
        <v>-14.97</v>
      </c>
      <c r="HP45" s="545">
        <v>-14.97</v>
      </c>
      <c r="HQ45" s="545">
        <v>1.48</v>
      </c>
      <c r="HR45" s="545">
        <v>1.48</v>
      </c>
      <c r="HS45" s="545">
        <v>1.48</v>
      </c>
      <c r="HT45" s="545">
        <v>1.47</v>
      </c>
      <c r="HU45" s="545">
        <v>1.47</v>
      </c>
      <c r="HV45" s="545">
        <v>1.47</v>
      </c>
      <c r="HW45" s="545">
        <v>1.47</v>
      </c>
      <c r="HX45" s="545">
        <v>1.47</v>
      </c>
      <c r="HY45" s="545">
        <v>1.47</v>
      </c>
      <c r="HZ45" s="545">
        <v>1.47</v>
      </c>
      <c r="IA45" s="545">
        <v>1.47</v>
      </c>
      <c r="IB45" s="545">
        <v>1.47</v>
      </c>
      <c r="IC45" s="545">
        <v>1.47</v>
      </c>
      <c r="ID45" s="545">
        <v>1.47</v>
      </c>
      <c r="IE45" s="545">
        <v>1.47</v>
      </c>
      <c r="IF45" s="545">
        <v>1.47</v>
      </c>
      <c r="IG45" s="545">
        <v>1.47</v>
      </c>
      <c r="IH45" s="545">
        <v>1.47</v>
      </c>
      <c r="II45" s="545">
        <v>1.47</v>
      </c>
      <c r="IJ45" s="545">
        <v>1.47</v>
      </c>
      <c r="IK45" s="545">
        <v>1.47</v>
      </c>
      <c r="IL45" s="545">
        <v>1.47</v>
      </c>
      <c r="IM45" s="545">
        <v>1.47</v>
      </c>
      <c r="IN45" s="546">
        <v>1.47</v>
      </c>
      <c r="IO45" s="547" t="s">
        <v>607</v>
      </c>
      <c r="IP45" s="545">
        <v>0</v>
      </c>
      <c r="IQ45" s="545">
        <v>-0.01</v>
      </c>
      <c r="IR45" s="545">
        <v>-0.02</v>
      </c>
      <c r="IS45" s="545">
        <v>-0.01</v>
      </c>
      <c r="IT45" s="545">
        <v>-0.01</v>
      </c>
      <c r="IU45" s="545">
        <v>-0.02</v>
      </c>
      <c r="IV45" s="545">
        <v>-0.03</v>
      </c>
      <c r="IW45" s="545">
        <v>-0.03</v>
      </c>
      <c r="IX45" s="545">
        <v>-0.03</v>
      </c>
      <c r="IY45" s="545">
        <v>-0.03</v>
      </c>
      <c r="IZ45" s="545">
        <v>-0.02</v>
      </c>
      <c r="JA45" s="545">
        <v>-0.04</v>
      </c>
      <c r="JB45" s="545">
        <v>-0.02</v>
      </c>
      <c r="JC45" s="545">
        <v>0</v>
      </c>
      <c r="JD45" s="545">
        <v>-0.01</v>
      </c>
      <c r="JE45" s="545">
        <v>0.02</v>
      </c>
      <c r="JF45" s="545">
        <v>0.04</v>
      </c>
      <c r="JG45" s="548">
        <v>0.05</v>
      </c>
      <c r="JH45" s="549"/>
      <c r="JI45" s="550">
        <v>1.25</v>
      </c>
      <c r="JJ45" s="545">
        <v>1.25</v>
      </c>
      <c r="JK45" s="545">
        <v>1.25</v>
      </c>
      <c r="JL45" s="545">
        <v>1.25</v>
      </c>
      <c r="JM45" s="545">
        <v>1.25</v>
      </c>
      <c r="JN45" s="545">
        <v>1.25</v>
      </c>
      <c r="JO45" s="545">
        <v>1.25</v>
      </c>
      <c r="JP45" s="545">
        <v>1.25</v>
      </c>
      <c r="JQ45" s="545">
        <v>1.25</v>
      </c>
      <c r="JR45" s="545">
        <v>1.25</v>
      </c>
      <c r="JS45" s="545">
        <v>1.25</v>
      </c>
      <c r="JT45" s="545">
        <v>1.25</v>
      </c>
      <c r="JU45" s="545">
        <v>1.25</v>
      </c>
      <c r="JV45" s="545">
        <v>1.25</v>
      </c>
      <c r="JW45" s="545">
        <v>1.25</v>
      </c>
      <c r="JX45" s="545">
        <v>1.25</v>
      </c>
      <c r="JY45" s="545">
        <v>1.25</v>
      </c>
      <c r="JZ45" s="549"/>
      <c r="KA45" s="542" t="s">
        <v>461</v>
      </c>
      <c r="KB45" s="528"/>
      <c r="KC45" s="528"/>
      <c r="KD45" s="529" t="s">
        <v>461</v>
      </c>
      <c r="KE45" s="551" t="s">
        <v>454</v>
      </c>
      <c r="KF45" s="551" t="s">
        <v>689</v>
      </c>
      <c r="KG45" s="551" t="s">
        <v>662</v>
      </c>
      <c r="KH45" s="552"/>
      <c r="KI45" s="553"/>
      <c r="KJ45" s="554"/>
      <c r="KK45" s="555"/>
      <c r="KL45" s="556"/>
      <c r="KM45" s="552"/>
      <c r="KN45" s="554"/>
      <c r="KO45" s="555"/>
      <c r="KP45" s="556"/>
      <c r="KQ45" s="571"/>
      <c r="KR45" s="572"/>
      <c r="KS45" s="573"/>
      <c r="KT45" s="574"/>
      <c r="KU45" s="557"/>
    </row>
    <row r="46" spans="1:307">
      <c r="A46" s="518">
        <v>25</v>
      </c>
      <c r="B46" s="31" t="s">
        <v>699</v>
      </c>
      <c r="C46" s="569" t="s">
        <v>455</v>
      </c>
      <c r="D46" s="560" t="s">
        <v>262</v>
      </c>
      <c r="E46" s="520" t="s">
        <v>692</v>
      </c>
      <c r="F46" s="520" t="s">
        <v>692</v>
      </c>
      <c r="G46" s="520" t="s">
        <v>692</v>
      </c>
      <c r="H46" s="520" t="s">
        <v>692</v>
      </c>
      <c r="I46" s="520"/>
      <c r="J46" s="520" t="s">
        <v>692</v>
      </c>
      <c r="K46" s="521">
        <v>0</v>
      </c>
      <c r="L46" s="522">
        <v>50</v>
      </c>
      <c r="M46" s="523">
        <v>13.6</v>
      </c>
      <c r="N46" s="523">
        <v>13.76</v>
      </c>
      <c r="O46" s="523">
        <v>8.59</v>
      </c>
      <c r="P46" s="523">
        <v>15.32</v>
      </c>
      <c r="Q46" s="523">
        <v>19.3</v>
      </c>
      <c r="R46" s="524">
        <v>12.855573090077735</v>
      </c>
      <c r="S46" s="523">
        <v>22.75</v>
      </c>
      <c r="T46" s="523">
        <v>89.68</v>
      </c>
      <c r="U46" s="523">
        <v>38.24</v>
      </c>
      <c r="V46" s="523">
        <v>7.72</v>
      </c>
      <c r="W46" s="523">
        <v>29.2</v>
      </c>
      <c r="X46" s="523">
        <v>29.8</v>
      </c>
      <c r="Y46" s="523">
        <v>1310.6769999999999</v>
      </c>
      <c r="Z46" s="523">
        <v>1311.2080000000001</v>
      </c>
      <c r="AA46" s="525">
        <v>1311.0562857142857</v>
      </c>
      <c r="AB46" s="526">
        <v>7.5857142857168061</v>
      </c>
      <c r="AC46" s="527">
        <v>48.95</v>
      </c>
      <c r="AD46" s="527">
        <v>52.53</v>
      </c>
      <c r="AE46" s="527">
        <v>0.2334</v>
      </c>
      <c r="AF46" s="527">
        <v>0.2137</v>
      </c>
      <c r="AG46" s="527">
        <v>0.2011</v>
      </c>
      <c r="AH46" s="527">
        <v>0.17599999999999999</v>
      </c>
      <c r="AI46" s="527">
        <v>4.0999999999999996</v>
      </c>
      <c r="AJ46" s="527">
        <v>3.6</v>
      </c>
      <c r="AK46" s="527">
        <v>3.3</v>
      </c>
      <c r="AL46" s="527">
        <v>3.1</v>
      </c>
      <c r="AM46" s="527">
        <v>0.76100000000000001</v>
      </c>
      <c r="AN46" s="527">
        <v>1.1679999999999999</v>
      </c>
      <c r="AO46" s="527">
        <v>1.2809999999999999</v>
      </c>
      <c r="AP46" s="527">
        <v>1.349</v>
      </c>
      <c r="AQ46" s="527">
        <v>1.4119999999999999</v>
      </c>
      <c r="AR46" s="527">
        <v>0.124</v>
      </c>
      <c r="AS46" s="528"/>
      <c r="AT46" s="528"/>
      <c r="AU46" s="528"/>
      <c r="AV46" s="528"/>
      <c r="AW46" s="528"/>
      <c r="AX46" s="529"/>
      <c r="AY46" s="530" t="s">
        <v>431</v>
      </c>
      <c r="AZ46" s="531">
        <v>45297</v>
      </c>
      <c r="BA46" s="532">
        <v>13.4</v>
      </c>
      <c r="BB46" s="526">
        <v>-1.4705882352941124</v>
      </c>
      <c r="BC46" s="533">
        <v>13.61</v>
      </c>
      <c r="BD46" s="534">
        <v>-1.09011627906977</v>
      </c>
      <c r="BE46" s="533">
        <v>8.7100000000000009</v>
      </c>
      <c r="BF46" s="533">
        <v>15.57</v>
      </c>
      <c r="BG46" s="533">
        <v>19.579999999999998</v>
      </c>
      <c r="BH46" s="535">
        <v>12.91812687467119</v>
      </c>
      <c r="BI46" s="533">
        <v>23.13</v>
      </c>
      <c r="BJ46" s="533">
        <v>88.31</v>
      </c>
      <c r="BK46" s="533">
        <v>36.090000000000003</v>
      </c>
      <c r="BL46" s="533">
        <v>7.38</v>
      </c>
      <c r="BM46" s="533">
        <v>29.3</v>
      </c>
      <c r="BN46" s="533">
        <v>29.9</v>
      </c>
      <c r="BO46" s="536">
        <v>0.9799331103678931</v>
      </c>
      <c r="BP46" s="533">
        <v>1310.6559999999999</v>
      </c>
      <c r="BQ46" s="533">
        <v>1311.182</v>
      </c>
      <c r="BR46" s="535">
        <v>1311.0317142857143</v>
      </c>
      <c r="BS46" s="536">
        <v>7.5142857142866761</v>
      </c>
      <c r="BT46" s="533">
        <v>46.73</v>
      </c>
      <c r="BU46" s="533">
        <v>50.69</v>
      </c>
      <c r="BV46" s="528"/>
      <c r="BW46" s="533">
        <v>0.2334</v>
      </c>
      <c r="BX46" s="533">
        <v>0.2137</v>
      </c>
      <c r="BY46" s="533">
        <v>0.19750000000000001</v>
      </c>
      <c r="BZ46" s="533">
        <v>0.17780000000000001</v>
      </c>
      <c r="CA46" s="533">
        <v>4</v>
      </c>
      <c r="CB46" s="533">
        <v>3.6</v>
      </c>
      <c r="CC46" s="533">
        <v>3.3</v>
      </c>
      <c r="CD46" s="533">
        <v>3.1</v>
      </c>
      <c r="CE46" s="533">
        <v>0.75700000000000001</v>
      </c>
      <c r="CF46" s="533">
        <v>1.167</v>
      </c>
      <c r="CG46" s="533">
        <v>1.2789999999999999</v>
      </c>
      <c r="CH46" s="533">
        <v>1.347</v>
      </c>
      <c r="CI46" s="533">
        <v>1.41</v>
      </c>
      <c r="CJ46" s="533">
        <v>0.11799999999999999</v>
      </c>
      <c r="CK46" s="537"/>
      <c r="CL46" s="528"/>
      <c r="CM46" s="528"/>
      <c r="CN46" s="528"/>
      <c r="CO46" s="528"/>
      <c r="CP46" s="528"/>
      <c r="CQ46" s="538"/>
      <c r="CR46" s="539">
        <v>-20.999999999958163</v>
      </c>
      <c r="CS46" s="536">
        <v>-26.000000000067303</v>
      </c>
      <c r="CT46" s="540">
        <v>-2.0000000000000018E-3</v>
      </c>
      <c r="CU46" s="536">
        <v>1.4507772020725263</v>
      </c>
      <c r="CV46" s="528"/>
      <c r="CW46" s="528"/>
      <c r="CX46" s="536">
        <v>-2.1344556397943331</v>
      </c>
      <c r="CY46" s="528"/>
      <c r="CZ46" s="528"/>
      <c r="DA46" s="528"/>
      <c r="DB46" s="528"/>
      <c r="DC46" s="528"/>
      <c r="DD46" s="529"/>
      <c r="DE46" s="532">
        <v>-7.625</v>
      </c>
      <c r="DF46" s="533">
        <v>-14.848000000000001</v>
      </c>
      <c r="DG46" s="533">
        <v>-22.547999999999998</v>
      </c>
      <c r="DH46" s="533">
        <v>-30.876999999999999</v>
      </c>
      <c r="DI46" s="533">
        <v>-39.579000000000001</v>
      </c>
      <c r="DJ46" s="533">
        <v>-47.741999999999997</v>
      </c>
      <c r="DK46" s="533">
        <v>-54.584000000000003</v>
      </c>
      <c r="DL46" s="533">
        <v>-60.073</v>
      </c>
      <c r="DM46" s="533">
        <v>-65.308000000000007</v>
      </c>
      <c r="DN46" s="533">
        <v>-70.447000000000003</v>
      </c>
      <c r="DO46" s="533">
        <v>-75.575999999999993</v>
      </c>
      <c r="DP46" s="533">
        <v>-85.983999999999995</v>
      </c>
      <c r="DQ46" s="533">
        <v>-96.116</v>
      </c>
      <c r="DR46" s="533">
        <v>-106.20699999999999</v>
      </c>
      <c r="DS46" s="533">
        <v>-36.622</v>
      </c>
      <c r="DT46" s="533">
        <v>-73.442999999999998</v>
      </c>
      <c r="DU46" s="533">
        <v>0</v>
      </c>
      <c r="DV46" s="533">
        <v>-0.55195000000000005</v>
      </c>
      <c r="DW46" s="533">
        <v>-1.394431</v>
      </c>
      <c r="DX46" s="533">
        <v>-2.6918600000000001</v>
      </c>
      <c r="DY46" s="533">
        <v>-4.7742459999999998</v>
      </c>
      <c r="DZ46" s="533">
        <v>-7.8802669999999999</v>
      </c>
      <c r="EA46" s="533">
        <v>-11.109132000000001</v>
      </c>
      <c r="EB46" s="533">
        <v>-12.821502000000001</v>
      </c>
      <c r="EC46" s="533">
        <v>-13.880972</v>
      </c>
      <c r="ED46" s="533">
        <v>-14.827802</v>
      </c>
      <c r="EE46" s="533">
        <v>-15.744782000000001</v>
      </c>
      <c r="EF46" s="533">
        <v>-17.555612</v>
      </c>
      <c r="EG46" s="533">
        <v>-19.190362</v>
      </c>
      <c r="EH46" s="533">
        <v>-20.459361999999999</v>
      </c>
      <c r="EI46" s="533">
        <v>-13.574999999999999</v>
      </c>
      <c r="EJ46" s="533">
        <v>-15.026</v>
      </c>
      <c r="EK46" s="533">
        <v>-14.006</v>
      </c>
      <c r="EL46" s="533">
        <v>-15.58</v>
      </c>
      <c r="EM46" s="533">
        <v>67</v>
      </c>
      <c r="EN46" s="533">
        <v>67</v>
      </c>
      <c r="EO46" s="533">
        <v>55.267000000000003</v>
      </c>
      <c r="EP46" s="533">
        <v>-0.19873809810000201</v>
      </c>
      <c r="EQ46" s="533">
        <v>-0.16952323920000001</v>
      </c>
      <c r="ER46" s="533">
        <v>-0.75193405150000103</v>
      </c>
      <c r="ES46" s="533">
        <v>-0.71937413161720898</v>
      </c>
      <c r="ET46" s="533">
        <v>-0.53157408032803899</v>
      </c>
      <c r="EU46" s="533">
        <v>-0.148367105183623</v>
      </c>
      <c r="EV46" s="533">
        <v>0.45627984569782698</v>
      </c>
      <c r="EW46" s="533">
        <v>2.07870782080898</v>
      </c>
      <c r="EX46" s="533">
        <v>3.5000000000000003E-2</v>
      </c>
      <c r="EY46" s="533">
        <v>-0.318</v>
      </c>
      <c r="EZ46" s="533">
        <v>-0.374</v>
      </c>
      <c r="FA46" s="533">
        <v>7.0999999999999994E-2</v>
      </c>
      <c r="FB46" s="533">
        <v>-0.63500000000000001</v>
      </c>
      <c r="FC46" s="533">
        <v>-0.68400000000000005</v>
      </c>
      <c r="FD46" s="533">
        <v>-1.3180000000000001</v>
      </c>
      <c r="FE46" s="533">
        <v>-2.9020000000000001</v>
      </c>
      <c r="FF46" s="533">
        <v>-2.827</v>
      </c>
      <c r="FG46" s="535"/>
      <c r="FH46" s="535">
        <v>-0.19919872284999951</v>
      </c>
      <c r="FI46" s="535">
        <v>4.6062474999750136E-4</v>
      </c>
      <c r="FJ46" s="535">
        <v>1.6562461850002486E-2</v>
      </c>
      <c r="FK46" s="535">
        <v>1.3617160394494918</v>
      </c>
      <c r="FL46" s="533">
        <v>-2.103478</v>
      </c>
      <c r="FM46" s="535"/>
      <c r="FN46" s="535"/>
      <c r="FO46" s="535"/>
      <c r="FP46" s="535"/>
      <c r="FQ46" s="535"/>
      <c r="FR46" s="535"/>
      <c r="FS46" s="535"/>
      <c r="FT46" s="535"/>
      <c r="FU46" s="541" t="s">
        <v>533</v>
      </c>
      <c r="FV46" s="532">
        <v>0.69</v>
      </c>
      <c r="FW46" s="533">
        <v>1.18</v>
      </c>
      <c r="FX46" s="533">
        <v>1.47</v>
      </c>
      <c r="FY46" s="533">
        <v>1.74</v>
      </c>
      <c r="FZ46" s="533">
        <v>-71.28</v>
      </c>
      <c r="GA46" s="533">
        <v>30.5</v>
      </c>
      <c r="GB46" s="533">
        <v>28.4</v>
      </c>
      <c r="GC46" s="528"/>
      <c r="GD46" s="528"/>
      <c r="GE46" s="558"/>
      <c r="GF46" s="528"/>
      <c r="GG46" s="528"/>
      <c r="GH46" s="528"/>
      <c r="GI46" s="542">
        <v>26.790714200877016</v>
      </c>
      <c r="GJ46" s="528"/>
      <c r="GK46" s="528"/>
      <c r="GL46" s="528">
        <v>18.224975646855103</v>
      </c>
      <c r="GM46" s="528"/>
      <c r="GN46" s="528"/>
      <c r="GO46" s="528"/>
      <c r="GP46" s="528"/>
      <c r="GQ46" s="528"/>
      <c r="GR46" s="543" t="s">
        <v>558</v>
      </c>
      <c r="GS46" s="544">
        <v>0</v>
      </c>
      <c r="GT46" s="545">
        <v>0.13</v>
      </c>
      <c r="GU46" s="545">
        <v>-1.49</v>
      </c>
      <c r="GV46" s="545">
        <v>-6.93</v>
      </c>
      <c r="GW46" s="545">
        <v>-10.42</v>
      </c>
      <c r="GX46" s="545">
        <v>-13.34</v>
      </c>
      <c r="GY46" s="545">
        <v>-13.72</v>
      </c>
      <c r="GZ46" s="545">
        <v>-14.16</v>
      </c>
      <c r="HA46" s="545">
        <v>-13.85</v>
      </c>
      <c r="HB46" s="545">
        <v>-13.84</v>
      </c>
      <c r="HC46" s="545">
        <v>-14.01</v>
      </c>
      <c r="HD46" s="545">
        <v>-13.76</v>
      </c>
      <c r="HE46" s="545">
        <v>-13.85</v>
      </c>
      <c r="HF46" s="545">
        <v>-13.82</v>
      </c>
      <c r="HG46" s="545">
        <v>-13.96</v>
      </c>
      <c r="HH46" s="545">
        <v>-13.91</v>
      </c>
      <c r="HI46" s="545">
        <v>-13.76</v>
      </c>
      <c r="HJ46" s="545">
        <v>-13.89</v>
      </c>
      <c r="HK46" s="545">
        <v>-13.76</v>
      </c>
      <c r="HL46" s="545">
        <v>-13.95</v>
      </c>
      <c r="HM46" s="545">
        <v>-13.96</v>
      </c>
      <c r="HN46" s="545">
        <v>-13.96</v>
      </c>
      <c r="HO46" s="545">
        <v>-13.52</v>
      </c>
      <c r="HP46" s="545">
        <v>-13.66</v>
      </c>
      <c r="HQ46" s="545">
        <v>1.47</v>
      </c>
      <c r="HR46" s="545">
        <v>1.47</v>
      </c>
      <c r="HS46" s="545">
        <v>1.47</v>
      </c>
      <c r="HT46" s="545">
        <v>1.47</v>
      </c>
      <c r="HU46" s="545">
        <v>1.47</v>
      </c>
      <c r="HV46" s="545">
        <v>1.47</v>
      </c>
      <c r="HW46" s="545">
        <v>1.47</v>
      </c>
      <c r="HX46" s="545">
        <v>1.47</v>
      </c>
      <c r="HY46" s="545">
        <v>1.47</v>
      </c>
      <c r="HZ46" s="545">
        <v>1.47</v>
      </c>
      <c r="IA46" s="545">
        <v>1.47</v>
      </c>
      <c r="IB46" s="545">
        <v>1.47</v>
      </c>
      <c r="IC46" s="545">
        <v>1.47</v>
      </c>
      <c r="ID46" s="545">
        <v>1.47</v>
      </c>
      <c r="IE46" s="545">
        <v>1.47</v>
      </c>
      <c r="IF46" s="545">
        <v>1.47</v>
      </c>
      <c r="IG46" s="545">
        <v>1.47</v>
      </c>
      <c r="IH46" s="545">
        <v>1.47</v>
      </c>
      <c r="II46" s="545">
        <v>1.47</v>
      </c>
      <c r="IJ46" s="545">
        <v>1.47</v>
      </c>
      <c r="IK46" s="545">
        <v>1.47</v>
      </c>
      <c r="IL46" s="545">
        <v>1.47</v>
      </c>
      <c r="IM46" s="545">
        <v>1.47</v>
      </c>
      <c r="IN46" s="546">
        <v>1.47</v>
      </c>
      <c r="IO46" s="547" t="s">
        <v>608</v>
      </c>
      <c r="IP46" s="545">
        <v>0</v>
      </c>
      <c r="IQ46" s="545">
        <v>0</v>
      </c>
      <c r="IR46" s="545">
        <v>0</v>
      </c>
      <c r="IS46" s="545">
        <v>0.01</v>
      </c>
      <c r="IT46" s="545">
        <v>0</v>
      </c>
      <c r="IU46" s="545">
        <v>-0.01</v>
      </c>
      <c r="IV46" s="545">
        <v>-0.01</v>
      </c>
      <c r="IW46" s="545">
        <v>-0.04</v>
      </c>
      <c r="IX46" s="545">
        <v>-0.06</v>
      </c>
      <c r="IY46" s="545">
        <v>-0.03</v>
      </c>
      <c r="IZ46" s="545">
        <v>-0.04</v>
      </c>
      <c r="JA46" s="545">
        <v>-0.06</v>
      </c>
      <c r="JB46" s="545">
        <v>-7.0000000000000007E-2</v>
      </c>
      <c r="JC46" s="545">
        <v>-7.0000000000000007E-2</v>
      </c>
      <c r="JD46" s="545">
        <v>-0.09</v>
      </c>
      <c r="JE46" s="545">
        <v>-0.09</v>
      </c>
      <c r="JF46" s="545">
        <v>-7.0000000000000007E-2</v>
      </c>
      <c r="JG46" s="548">
        <v>-7.0000000000000007E-2</v>
      </c>
      <c r="JH46" s="549"/>
      <c r="JI46" s="550">
        <v>1.25</v>
      </c>
      <c r="JJ46" s="545">
        <v>1.25</v>
      </c>
      <c r="JK46" s="545">
        <v>1.25</v>
      </c>
      <c r="JL46" s="545">
        <v>1.25</v>
      </c>
      <c r="JM46" s="545">
        <v>1.25</v>
      </c>
      <c r="JN46" s="545">
        <v>1.25</v>
      </c>
      <c r="JO46" s="545">
        <v>1.25</v>
      </c>
      <c r="JP46" s="545">
        <v>1.25</v>
      </c>
      <c r="JQ46" s="545">
        <v>1.25</v>
      </c>
      <c r="JR46" s="545">
        <v>1.25</v>
      </c>
      <c r="JS46" s="545">
        <v>1.25</v>
      </c>
      <c r="JT46" s="545">
        <v>1.25</v>
      </c>
      <c r="JU46" s="545">
        <v>1.25</v>
      </c>
      <c r="JV46" s="545">
        <v>1.25</v>
      </c>
      <c r="JW46" s="545">
        <v>1.25</v>
      </c>
      <c r="JX46" s="545">
        <v>1.25</v>
      </c>
      <c r="JY46" s="545">
        <v>1.25</v>
      </c>
      <c r="JZ46" s="549"/>
      <c r="KA46" s="542" t="s">
        <v>461</v>
      </c>
      <c r="KB46" s="528"/>
      <c r="KC46" s="528"/>
      <c r="KD46" s="529" t="s">
        <v>461</v>
      </c>
      <c r="KE46" s="551" t="s">
        <v>455</v>
      </c>
      <c r="KF46" s="551" t="s">
        <v>689</v>
      </c>
      <c r="KG46" s="551" t="s">
        <v>663</v>
      </c>
      <c r="KH46" s="552"/>
      <c r="KI46" s="553"/>
      <c r="KJ46" s="554"/>
      <c r="KK46" s="555"/>
      <c r="KL46" s="556"/>
      <c r="KM46" s="552"/>
      <c r="KN46" s="554"/>
      <c r="KO46" s="555"/>
      <c r="KP46" s="556"/>
      <c r="KQ46" s="571"/>
      <c r="KR46" s="572"/>
      <c r="KS46" s="573"/>
      <c r="KT46" s="574"/>
      <c r="KU46" s="557"/>
    </row>
    <row r="47" spans="1:307">
      <c r="A47" s="518">
        <v>26</v>
      </c>
      <c r="B47" s="31" t="s">
        <v>699</v>
      </c>
      <c r="C47" s="569" t="s">
        <v>456</v>
      </c>
      <c r="D47" s="560" t="s">
        <v>262</v>
      </c>
      <c r="E47" s="520" t="s">
        <v>692</v>
      </c>
      <c r="F47" s="520" t="s">
        <v>692</v>
      </c>
      <c r="G47" s="520" t="s">
        <v>692</v>
      </c>
      <c r="H47" s="520" t="s">
        <v>692</v>
      </c>
      <c r="I47" s="520"/>
      <c r="J47" s="520" t="s">
        <v>692</v>
      </c>
      <c r="K47" s="521">
        <v>0</v>
      </c>
      <c r="L47" s="522">
        <v>50</v>
      </c>
      <c r="M47" s="523">
        <v>13.4</v>
      </c>
      <c r="N47" s="523">
        <v>13.67</v>
      </c>
      <c r="O47" s="523">
        <v>8.57</v>
      </c>
      <c r="P47" s="523">
        <v>15.3</v>
      </c>
      <c r="Q47" s="523">
        <v>19.29</v>
      </c>
      <c r="R47" s="524">
        <v>12.853322276438844</v>
      </c>
      <c r="S47" s="523">
        <v>22.87</v>
      </c>
      <c r="T47" s="523">
        <v>89.81</v>
      </c>
      <c r="U47" s="523">
        <v>38.06</v>
      </c>
      <c r="V47" s="523">
        <v>8.9600000000000009</v>
      </c>
      <c r="W47" s="523">
        <v>28.5</v>
      </c>
      <c r="X47" s="523">
        <v>30.1</v>
      </c>
      <c r="Y47" s="523">
        <v>1311.06</v>
      </c>
      <c r="Z47" s="523">
        <v>1311.595</v>
      </c>
      <c r="AA47" s="525">
        <v>1311.4421428571429</v>
      </c>
      <c r="AB47" s="526">
        <v>7.6428571428583121</v>
      </c>
      <c r="AC47" s="527">
        <v>48.87</v>
      </c>
      <c r="AD47" s="527">
        <v>50.63</v>
      </c>
      <c r="AE47" s="527">
        <v>0.2316</v>
      </c>
      <c r="AF47" s="527">
        <v>0.2137</v>
      </c>
      <c r="AG47" s="527">
        <v>0.1993</v>
      </c>
      <c r="AH47" s="527">
        <v>0.18310000000000001</v>
      </c>
      <c r="AI47" s="527">
        <v>4.0999999999999996</v>
      </c>
      <c r="AJ47" s="527">
        <v>3.6</v>
      </c>
      <c r="AK47" s="527">
        <v>3.4</v>
      </c>
      <c r="AL47" s="527">
        <v>3.1</v>
      </c>
      <c r="AM47" s="527">
        <v>0.76</v>
      </c>
      <c r="AN47" s="527">
        <v>1.169</v>
      </c>
      <c r="AO47" s="527">
        <v>1.282</v>
      </c>
      <c r="AP47" s="527">
        <v>1.35</v>
      </c>
      <c r="AQ47" s="527">
        <v>1.4139999999999999</v>
      </c>
      <c r="AR47" s="527">
        <v>0.125</v>
      </c>
      <c r="AS47" s="528"/>
      <c r="AT47" s="528"/>
      <c r="AU47" s="528"/>
      <c r="AV47" s="528"/>
      <c r="AW47" s="528"/>
      <c r="AX47" s="529"/>
      <c r="AY47" s="530" t="s">
        <v>431</v>
      </c>
      <c r="AZ47" s="531">
        <v>45297</v>
      </c>
      <c r="BA47" s="532">
        <v>13</v>
      </c>
      <c r="BB47" s="526">
        <v>-2.985074626865674</v>
      </c>
      <c r="BC47" s="533">
        <v>13.39</v>
      </c>
      <c r="BD47" s="534">
        <v>-2.0482809070958257</v>
      </c>
      <c r="BE47" s="533">
        <v>8.69</v>
      </c>
      <c r="BF47" s="533">
        <v>15.52</v>
      </c>
      <c r="BG47" s="533">
        <v>19.559999999999999</v>
      </c>
      <c r="BH47" s="535">
        <v>12.913688504515825</v>
      </c>
      <c r="BI47" s="533">
        <v>23.1</v>
      </c>
      <c r="BJ47" s="533">
        <v>88.51</v>
      </c>
      <c r="BK47" s="533">
        <v>36.36</v>
      </c>
      <c r="BL47" s="533">
        <v>8.35</v>
      </c>
      <c r="BM47" s="533">
        <v>28.8</v>
      </c>
      <c r="BN47" s="533">
        <v>30.3</v>
      </c>
      <c r="BO47" s="536">
        <v>0.95049504950495045</v>
      </c>
      <c r="BP47" s="533">
        <v>1311.046</v>
      </c>
      <c r="BQ47" s="533">
        <v>1311.578</v>
      </c>
      <c r="BR47" s="535">
        <v>1311.4259999999999</v>
      </c>
      <c r="BS47" s="536">
        <v>7.5999999999989347</v>
      </c>
      <c r="BT47" s="533">
        <v>49.05</v>
      </c>
      <c r="BU47" s="533">
        <v>52.28</v>
      </c>
      <c r="BV47" s="528"/>
      <c r="BW47" s="533">
        <v>0.2334</v>
      </c>
      <c r="BX47" s="533">
        <v>0.21190000000000001</v>
      </c>
      <c r="BY47" s="533">
        <v>0.19570000000000001</v>
      </c>
      <c r="BZ47" s="533">
        <v>0.17599999999999999</v>
      </c>
      <c r="CA47" s="533">
        <v>4.0999999999999996</v>
      </c>
      <c r="CB47" s="533">
        <v>3.6</v>
      </c>
      <c r="CC47" s="533">
        <v>3.4</v>
      </c>
      <c r="CD47" s="533">
        <v>3.1</v>
      </c>
      <c r="CE47" s="533">
        <v>0.75</v>
      </c>
      <c r="CF47" s="533">
        <v>1.167</v>
      </c>
      <c r="CG47" s="533">
        <v>1.28</v>
      </c>
      <c r="CH47" s="533">
        <v>1.3480000000000001</v>
      </c>
      <c r="CI47" s="533">
        <v>1.4119999999999999</v>
      </c>
      <c r="CJ47" s="533">
        <v>0.112</v>
      </c>
      <c r="CK47" s="537"/>
      <c r="CL47" s="528"/>
      <c r="CM47" s="528"/>
      <c r="CN47" s="528"/>
      <c r="CO47" s="528"/>
      <c r="CP47" s="528"/>
      <c r="CQ47" s="538"/>
      <c r="CR47" s="539">
        <v>-13.999999999896318</v>
      </c>
      <c r="CS47" s="536">
        <v>-17.000000000052751</v>
      </c>
      <c r="CT47" s="540">
        <v>-2.0000000000000018E-3</v>
      </c>
      <c r="CU47" s="536">
        <v>1.399688958009329</v>
      </c>
      <c r="CV47" s="528"/>
      <c r="CW47" s="528"/>
      <c r="CX47" s="536">
        <v>-2.1344556397943331</v>
      </c>
      <c r="CY47" s="528"/>
      <c r="CZ47" s="528"/>
      <c r="DA47" s="528"/>
      <c r="DB47" s="528"/>
      <c r="DC47" s="528"/>
      <c r="DD47" s="529"/>
      <c r="DE47" s="532">
        <v>-7.7539999999999996</v>
      </c>
      <c r="DF47" s="533">
        <v>-15.042</v>
      </c>
      <c r="DG47" s="533">
        <v>-22.823</v>
      </c>
      <c r="DH47" s="533">
        <v>-31.177</v>
      </c>
      <c r="DI47" s="533">
        <v>-39.917999999999999</v>
      </c>
      <c r="DJ47" s="533">
        <v>-48.072000000000003</v>
      </c>
      <c r="DK47" s="533">
        <v>-54.808</v>
      </c>
      <c r="DL47" s="533">
        <v>-60.284999999999997</v>
      </c>
      <c r="DM47" s="533">
        <v>-65.501999999999995</v>
      </c>
      <c r="DN47" s="533">
        <v>-70.677000000000007</v>
      </c>
      <c r="DO47" s="533">
        <v>-75.808000000000007</v>
      </c>
      <c r="DP47" s="533">
        <v>-86.225999999999999</v>
      </c>
      <c r="DQ47" s="533">
        <v>-96.382000000000005</v>
      </c>
      <c r="DR47" s="533">
        <v>-106.494</v>
      </c>
      <c r="DS47" s="533">
        <v>-36.697000000000003</v>
      </c>
      <c r="DT47" s="533">
        <v>-73.584000000000003</v>
      </c>
      <c r="DU47" s="533">
        <v>0</v>
      </c>
      <c r="DV47" s="533">
        <v>-0.55940290000000004</v>
      </c>
      <c r="DW47" s="533">
        <v>-1.4350939</v>
      </c>
      <c r="DX47" s="533">
        <v>-2.7839339000000001</v>
      </c>
      <c r="DY47" s="533">
        <v>-4.9399889000000003</v>
      </c>
      <c r="DZ47" s="533">
        <v>-8.1477479000000006</v>
      </c>
      <c r="EA47" s="533">
        <v>-11.233901899999999</v>
      </c>
      <c r="EB47" s="533">
        <v>-12.780261899999999</v>
      </c>
      <c r="EC47" s="533">
        <v>-13.7377219</v>
      </c>
      <c r="ED47" s="533">
        <v>-14.609761900000001</v>
      </c>
      <c r="EE47" s="533">
        <v>-15.498081900000001</v>
      </c>
      <c r="EF47" s="533">
        <v>-17.290921900000001</v>
      </c>
      <c r="EG47" s="533">
        <v>-18.942671900000001</v>
      </c>
      <c r="EH47" s="533">
        <v>-20.309681900000001</v>
      </c>
      <c r="EI47" s="533">
        <v>-13.692</v>
      </c>
      <c r="EJ47" s="533">
        <v>-14.446</v>
      </c>
      <c r="EK47" s="533">
        <v>-14.071999999999999</v>
      </c>
      <c r="EL47" s="533">
        <v>-14.842000000000001</v>
      </c>
      <c r="EM47" s="533">
        <v>67</v>
      </c>
      <c r="EN47" s="533">
        <v>67</v>
      </c>
      <c r="EO47" s="533">
        <v>55.411999999999999</v>
      </c>
      <c r="EP47" s="533">
        <v>-0.21445465090000199</v>
      </c>
      <c r="EQ47" s="533">
        <v>-0.160232543900001</v>
      </c>
      <c r="ER47" s="533">
        <v>-0.65535736079999696</v>
      </c>
      <c r="ES47" s="533">
        <v>-0.65966723538132299</v>
      </c>
      <c r="ET47" s="533">
        <v>-0.457855042677699</v>
      </c>
      <c r="EU47" s="533">
        <v>-0.15365316932974901</v>
      </c>
      <c r="EV47" s="533">
        <v>0.53774462247411703</v>
      </c>
      <c r="EW47" s="533">
        <v>2.0882410231512298</v>
      </c>
      <c r="EX47" s="533">
        <v>0.14299999999999999</v>
      </c>
      <c r="EY47" s="533">
        <v>-0.505</v>
      </c>
      <c r="EZ47" s="533">
        <v>-0.60399999999999998</v>
      </c>
      <c r="FA47" s="533">
        <v>-8.4000000000000005E-2</v>
      </c>
      <c r="FB47" s="533">
        <v>-0.68600000000000005</v>
      </c>
      <c r="FC47" s="533">
        <v>-0.81100000000000005</v>
      </c>
      <c r="FD47" s="533">
        <v>-1.153</v>
      </c>
      <c r="FE47" s="533">
        <v>-2.8650000000000002</v>
      </c>
      <c r="FF47" s="533">
        <v>-3.2130000000000001</v>
      </c>
      <c r="FG47" s="535"/>
      <c r="FH47" s="535">
        <v>-0.19919872284999951</v>
      </c>
      <c r="FI47" s="535">
        <v>1.5255928050002476E-2</v>
      </c>
      <c r="FJ47" s="535">
        <v>1.6562461850002486E-2</v>
      </c>
      <c r="FK47" s="535">
        <v>1.382300382566759</v>
      </c>
      <c r="FL47" s="533">
        <v>-0.69344810000000001</v>
      </c>
      <c r="FM47" s="535"/>
      <c r="FN47" s="535"/>
      <c r="FO47" s="535"/>
      <c r="FP47" s="535"/>
      <c r="FQ47" s="535"/>
      <c r="FR47" s="535"/>
      <c r="FS47" s="535"/>
      <c r="FT47" s="535"/>
      <c r="FU47" s="541" t="s">
        <v>532</v>
      </c>
      <c r="FV47" s="532">
        <v>0.73</v>
      </c>
      <c r="FW47" s="533">
        <v>1.27</v>
      </c>
      <c r="FX47" s="533">
        <v>1.6</v>
      </c>
      <c r="FY47" s="533">
        <v>1.9</v>
      </c>
      <c r="FZ47" s="533">
        <v>-32.15</v>
      </c>
      <c r="GA47" s="533">
        <v>28.6</v>
      </c>
      <c r="GB47" s="533">
        <v>29</v>
      </c>
      <c r="GC47" s="528"/>
      <c r="GD47" s="528"/>
      <c r="GE47" s="558"/>
      <c r="GF47" s="528"/>
      <c r="GG47" s="528"/>
      <c r="GH47" s="528"/>
      <c r="GI47" s="542">
        <v>26.890500691613649</v>
      </c>
      <c r="GJ47" s="528"/>
      <c r="GK47" s="528"/>
      <c r="GL47" s="528">
        <v>16.806562932258498</v>
      </c>
      <c r="GM47" s="528"/>
      <c r="GN47" s="528"/>
      <c r="GO47" s="528"/>
      <c r="GP47" s="528"/>
      <c r="GQ47" s="528"/>
      <c r="GR47" s="543" t="s">
        <v>559</v>
      </c>
      <c r="GS47" s="544">
        <v>0</v>
      </c>
      <c r="GT47" s="545">
        <v>-0.25</v>
      </c>
      <c r="GU47" s="545">
        <v>-1.5</v>
      </c>
      <c r="GV47" s="545">
        <v>-6.53</v>
      </c>
      <c r="GW47" s="545">
        <v>-9.6300000000000008</v>
      </c>
      <c r="GX47" s="545">
        <v>-11.95</v>
      </c>
      <c r="GY47" s="545">
        <v>-12.38</v>
      </c>
      <c r="GZ47" s="545">
        <v>-12.62</v>
      </c>
      <c r="HA47" s="545">
        <v>-12.91</v>
      </c>
      <c r="HB47" s="545">
        <v>-12.75</v>
      </c>
      <c r="HC47" s="545">
        <v>-12.71</v>
      </c>
      <c r="HD47" s="545">
        <v>-12.74</v>
      </c>
      <c r="HE47" s="545">
        <v>-12.66</v>
      </c>
      <c r="HF47" s="545">
        <v>-12.76</v>
      </c>
      <c r="HG47" s="545">
        <v>-12.69</v>
      </c>
      <c r="HH47" s="545">
        <v>-12.5</v>
      </c>
      <c r="HI47" s="545">
        <v>-12.52</v>
      </c>
      <c r="HJ47" s="545">
        <v>-12.51</v>
      </c>
      <c r="HK47" s="545">
        <v>-12.54</v>
      </c>
      <c r="HL47" s="545">
        <v>-12.56</v>
      </c>
      <c r="HM47" s="545">
        <v>-12.59</v>
      </c>
      <c r="HN47" s="545">
        <v>-12.45</v>
      </c>
      <c r="HO47" s="545">
        <v>-12.51</v>
      </c>
      <c r="HP47" s="545">
        <v>-12.53</v>
      </c>
      <c r="HQ47" s="545">
        <v>1.48</v>
      </c>
      <c r="HR47" s="545">
        <v>1.48</v>
      </c>
      <c r="HS47" s="545">
        <v>1.48</v>
      </c>
      <c r="HT47" s="545">
        <v>1.48</v>
      </c>
      <c r="HU47" s="545">
        <v>1.48</v>
      </c>
      <c r="HV47" s="545">
        <v>1.48</v>
      </c>
      <c r="HW47" s="545">
        <v>1.48</v>
      </c>
      <c r="HX47" s="545">
        <v>1.48</v>
      </c>
      <c r="HY47" s="545">
        <v>1.48</v>
      </c>
      <c r="HZ47" s="545">
        <v>1.48</v>
      </c>
      <c r="IA47" s="545">
        <v>1.48</v>
      </c>
      <c r="IB47" s="545">
        <v>1.48</v>
      </c>
      <c r="IC47" s="545">
        <v>1.48</v>
      </c>
      <c r="ID47" s="545">
        <v>1.48</v>
      </c>
      <c r="IE47" s="545">
        <v>1.48</v>
      </c>
      <c r="IF47" s="545">
        <v>1.48</v>
      </c>
      <c r="IG47" s="545">
        <v>1.48</v>
      </c>
      <c r="IH47" s="545">
        <v>1.48</v>
      </c>
      <c r="II47" s="545">
        <v>1.48</v>
      </c>
      <c r="IJ47" s="545">
        <v>1.48</v>
      </c>
      <c r="IK47" s="545">
        <v>1.48</v>
      </c>
      <c r="IL47" s="545">
        <v>1.48</v>
      </c>
      <c r="IM47" s="545">
        <v>1.48</v>
      </c>
      <c r="IN47" s="546">
        <v>1.48</v>
      </c>
      <c r="IO47" s="547" t="s">
        <v>609</v>
      </c>
      <c r="IP47" s="545">
        <v>0</v>
      </c>
      <c r="IQ47" s="545">
        <v>-0.02</v>
      </c>
      <c r="IR47" s="545">
        <v>0</v>
      </c>
      <c r="IS47" s="545">
        <v>-0.01</v>
      </c>
      <c r="IT47" s="545">
        <v>-0.03</v>
      </c>
      <c r="IU47" s="545">
        <v>-0.04</v>
      </c>
      <c r="IV47" s="545">
        <v>-0.05</v>
      </c>
      <c r="IW47" s="545">
        <v>-0.06</v>
      </c>
      <c r="IX47" s="545">
        <v>-0.06</v>
      </c>
      <c r="IY47" s="545">
        <v>-0.06</v>
      </c>
      <c r="IZ47" s="545">
        <v>-0.08</v>
      </c>
      <c r="JA47" s="545">
        <v>-0.08</v>
      </c>
      <c r="JB47" s="545">
        <v>-0.1</v>
      </c>
      <c r="JC47" s="545">
        <v>-0.09</v>
      </c>
      <c r="JD47" s="545">
        <v>-7.0000000000000007E-2</v>
      </c>
      <c r="JE47" s="545">
        <v>-0.09</v>
      </c>
      <c r="JF47" s="545">
        <v>-0.1</v>
      </c>
      <c r="JG47" s="548">
        <v>-7.0000000000000007E-2</v>
      </c>
      <c r="JH47" s="549"/>
      <c r="JI47" s="550">
        <v>1.25</v>
      </c>
      <c r="JJ47" s="545">
        <v>1.25</v>
      </c>
      <c r="JK47" s="545">
        <v>1.25</v>
      </c>
      <c r="JL47" s="545">
        <v>1.25</v>
      </c>
      <c r="JM47" s="545">
        <v>1.25</v>
      </c>
      <c r="JN47" s="545">
        <v>1.25</v>
      </c>
      <c r="JO47" s="545">
        <v>1.25</v>
      </c>
      <c r="JP47" s="545">
        <v>1.25</v>
      </c>
      <c r="JQ47" s="545">
        <v>1.25</v>
      </c>
      <c r="JR47" s="545">
        <v>1.25</v>
      </c>
      <c r="JS47" s="545">
        <v>1.25</v>
      </c>
      <c r="JT47" s="545">
        <v>1.25</v>
      </c>
      <c r="JU47" s="545">
        <v>1.25</v>
      </c>
      <c r="JV47" s="545">
        <v>1.25</v>
      </c>
      <c r="JW47" s="545">
        <v>1.25</v>
      </c>
      <c r="JX47" s="545">
        <v>1.25</v>
      </c>
      <c r="JY47" s="545">
        <v>1.25</v>
      </c>
      <c r="JZ47" s="549"/>
      <c r="KA47" s="542" t="s">
        <v>461</v>
      </c>
      <c r="KB47" s="528"/>
      <c r="KC47" s="528"/>
      <c r="KD47" s="529" t="s">
        <v>461</v>
      </c>
      <c r="KE47" s="551" t="s">
        <v>456</v>
      </c>
      <c r="KF47" s="551" t="s">
        <v>689</v>
      </c>
      <c r="KG47" s="551" t="s">
        <v>664</v>
      </c>
      <c r="KH47" s="552"/>
      <c r="KI47" s="553"/>
      <c r="KJ47" s="554"/>
      <c r="KK47" s="555"/>
      <c r="KL47" s="556"/>
      <c r="KM47" s="552"/>
      <c r="KN47" s="554"/>
      <c r="KO47" s="555"/>
      <c r="KP47" s="556"/>
      <c r="KQ47" s="571"/>
      <c r="KR47" s="572"/>
      <c r="KS47" s="573"/>
      <c r="KT47" s="574"/>
      <c r="KU47" s="557"/>
    </row>
    <row r="48" spans="1:307">
      <c r="A48" s="518">
        <v>27</v>
      </c>
      <c r="B48" s="31"/>
      <c r="C48" s="519" t="s">
        <v>457</v>
      </c>
      <c r="D48" s="560" t="s">
        <v>262</v>
      </c>
      <c r="E48" s="520" t="s">
        <v>692</v>
      </c>
      <c r="F48" s="520" t="s">
        <v>692</v>
      </c>
      <c r="G48" s="520" t="s">
        <v>692</v>
      </c>
      <c r="H48" s="520" t="s">
        <v>692</v>
      </c>
      <c r="I48" s="520"/>
      <c r="J48" s="520" t="s">
        <v>692</v>
      </c>
      <c r="K48" s="521">
        <v>0</v>
      </c>
      <c r="L48" s="522">
        <v>50</v>
      </c>
      <c r="M48" s="523">
        <v>13</v>
      </c>
      <c r="N48" s="523">
        <v>13.37</v>
      </c>
      <c r="O48" s="523">
        <v>8.83</v>
      </c>
      <c r="P48" s="523">
        <v>15.68</v>
      </c>
      <c r="Q48" s="523">
        <v>19.71</v>
      </c>
      <c r="R48" s="524">
        <v>12.94686624279443</v>
      </c>
      <c r="S48" s="523">
        <v>23.3</v>
      </c>
      <c r="T48" s="523">
        <v>87.78</v>
      </c>
      <c r="U48" s="523">
        <v>36.5</v>
      </c>
      <c r="V48" s="523">
        <v>6.42</v>
      </c>
      <c r="W48" s="523">
        <v>28</v>
      </c>
      <c r="X48" s="523">
        <v>31.7</v>
      </c>
      <c r="Y48" s="523">
        <v>1311.498</v>
      </c>
      <c r="Z48" s="523">
        <v>1312.03</v>
      </c>
      <c r="AA48" s="525">
        <v>1311.8779999999999</v>
      </c>
      <c r="AB48" s="526">
        <v>7.5999999999989347</v>
      </c>
      <c r="AC48" s="527">
        <v>49.22</v>
      </c>
      <c r="AD48" s="527">
        <v>54.68</v>
      </c>
      <c r="AE48" s="527">
        <v>0.23699999999999999</v>
      </c>
      <c r="AF48" s="527">
        <v>0.2155</v>
      </c>
      <c r="AG48" s="527">
        <v>0.2011</v>
      </c>
      <c r="AH48" s="527">
        <v>0.17949999999999999</v>
      </c>
      <c r="AI48" s="527">
        <v>4</v>
      </c>
      <c r="AJ48" s="527">
        <v>3.6</v>
      </c>
      <c r="AK48" s="527">
        <v>3.3</v>
      </c>
      <c r="AL48" s="527">
        <v>3.1</v>
      </c>
      <c r="AM48" s="527">
        <v>0.755</v>
      </c>
      <c r="AN48" s="527">
        <v>1.1659999999999999</v>
      </c>
      <c r="AO48" s="527">
        <v>1.2789999999999999</v>
      </c>
      <c r="AP48" s="527">
        <v>1.347</v>
      </c>
      <c r="AQ48" s="527">
        <v>1.41</v>
      </c>
      <c r="AR48" s="527">
        <v>0.127</v>
      </c>
      <c r="AS48" s="528"/>
      <c r="AT48" s="528"/>
      <c r="AU48" s="528"/>
      <c r="AV48" s="528"/>
      <c r="AW48" s="528"/>
      <c r="AX48" s="529"/>
      <c r="AY48" s="530" t="s">
        <v>431</v>
      </c>
      <c r="AZ48" s="531">
        <v>45297</v>
      </c>
      <c r="BA48" s="532">
        <v>12.8</v>
      </c>
      <c r="BB48" s="526">
        <v>-1.538461538461533</v>
      </c>
      <c r="BC48" s="533">
        <v>13.04</v>
      </c>
      <c r="BD48" s="534">
        <v>-2.4682124158563954</v>
      </c>
      <c r="BE48" s="533">
        <v>8.98</v>
      </c>
      <c r="BF48" s="533">
        <v>15.88</v>
      </c>
      <c r="BG48" s="533">
        <v>19.95</v>
      </c>
      <c r="BH48" s="535">
        <v>12.99942900022767</v>
      </c>
      <c r="BI48" s="533">
        <v>23.62</v>
      </c>
      <c r="BJ48" s="533">
        <v>86.77</v>
      </c>
      <c r="BK48" s="533">
        <v>35.07</v>
      </c>
      <c r="BL48" s="533">
        <v>6.12</v>
      </c>
      <c r="BM48" s="533">
        <v>28.1</v>
      </c>
      <c r="BN48" s="533">
        <v>32.299999999999997</v>
      </c>
      <c r="BO48" s="536">
        <v>0.86996904024767818</v>
      </c>
      <c r="BP48" s="533">
        <v>1311.48</v>
      </c>
      <c r="BQ48" s="533">
        <v>1312.0050000000001</v>
      </c>
      <c r="BR48" s="535">
        <v>1311.855</v>
      </c>
      <c r="BS48" s="536">
        <v>7.5000000000012994</v>
      </c>
      <c r="BT48" s="533">
        <v>49.35</v>
      </c>
      <c r="BU48" s="533">
        <v>53.09</v>
      </c>
      <c r="BV48" s="528"/>
      <c r="BW48" s="533">
        <v>0.23699999999999999</v>
      </c>
      <c r="BX48" s="533">
        <v>0.2155</v>
      </c>
      <c r="BY48" s="533">
        <v>0.2011</v>
      </c>
      <c r="BZ48" s="533">
        <v>0.18129999999999999</v>
      </c>
      <c r="CA48" s="533">
        <v>4</v>
      </c>
      <c r="CB48" s="533">
        <v>3.6</v>
      </c>
      <c r="CC48" s="533">
        <v>3.3</v>
      </c>
      <c r="CD48" s="533">
        <v>3.1</v>
      </c>
      <c r="CE48" s="533">
        <v>0.754</v>
      </c>
      <c r="CF48" s="533">
        <v>1.165</v>
      </c>
      <c r="CG48" s="533">
        <v>1.2769999999999999</v>
      </c>
      <c r="CH48" s="533">
        <v>1.345</v>
      </c>
      <c r="CI48" s="533">
        <v>1.4079999999999999</v>
      </c>
      <c r="CJ48" s="533">
        <v>0.121</v>
      </c>
      <c r="CK48" s="537"/>
      <c r="CL48" s="528"/>
      <c r="CM48" s="528"/>
      <c r="CN48" s="528"/>
      <c r="CO48" s="528"/>
      <c r="CP48" s="528"/>
      <c r="CQ48" s="538"/>
      <c r="CR48" s="539">
        <v>-18.000000000029104</v>
      </c>
      <c r="CS48" s="536">
        <v>-24.999999999863576</v>
      </c>
      <c r="CT48" s="540">
        <v>-2.0000000000000018E-3</v>
      </c>
      <c r="CU48" s="536">
        <v>1.2176560121765521</v>
      </c>
      <c r="CV48" s="528"/>
      <c r="CW48" s="528"/>
      <c r="CX48" s="536">
        <v>-2.1344556397943331</v>
      </c>
      <c r="CY48" s="528"/>
      <c r="CZ48" s="528"/>
      <c r="DA48" s="528"/>
      <c r="DB48" s="528"/>
      <c r="DC48" s="528"/>
      <c r="DD48" s="529"/>
      <c r="DE48" s="532">
        <v>-7.7249999999999996</v>
      </c>
      <c r="DF48" s="533">
        <v>-15.041</v>
      </c>
      <c r="DG48" s="533">
        <v>-22.867999999999999</v>
      </c>
      <c r="DH48" s="533">
        <v>-31.312999999999999</v>
      </c>
      <c r="DI48" s="533">
        <v>-40.124000000000002</v>
      </c>
      <c r="DJ48" s="533">
        <v>-48.319000000000003</v>
      </c>
      <c r="DK48" s="533">
        <v>-55.106000000000002</v>
      </c>
      <c r="DL48" s="533">
        <v>-60.622</v>
      </c>
      <c r="DM48" s="533">
        <v>-65.863</v>
      </c>
      <c r="DN48" s="533">
        <v>-71.037999999999997</v>
      </c>
      <c r="DO48" s="533">
        <v>-76.173000000000002</v>
      </c>
      <c r="DP48" s="533">
        <v>-86.614999999999995</v>
      </c>
      <c r="DQ48" s="533">
        <v>-96.79</v>
      </c>
      <c r="DR48" s="533">
        <v>-106.93300000000001</v>
      </c>
      <c r="DS48" s="533">
        <v>-36.719000000000001</v>
      </c>
      <c r="DT48" s="533">
        <v>-73.643000000000001</v>
      </c>
      <c r="DU48" s="533">
        <v>0</v>
      </c>
      <c r="DV48" s="533">
        <v>-0.56501800000000002</v>
      </c>
      <c r="DW48" s="533">
        <v>-1.4352689999999999</v>
      </c>
      <c r="DX48" s="533">
        <v>-2.765711</v>
      </c>
      <c r="DY48" s="533">
        <v>-4.9122339999999998</v>
      </c>
      <c r="DZ48" s="533">
        <v>-8.1276620000000008</v>
      </c>
      <c r="EA48" s="533">
        <v>-11.265140000000001</v>
      </c>
      <c r="EB48" s="533">
        <v>-12.925520000000001</v>
      </c>
      <c r="EC48" s="533">
        <v>-13.96735</v>
      </c>
      <c r="ED48" s="533">
        <v>-14.87923</v>
      </c>
      <c r="EE48" s="533">
        <v>-15.788930000000001</v>
      </c>
      <c r="EF48" s="533">
        <v>-17.596530000000001</v>
      </c>
      <c r="EG48" s="533">
        <v>-19.228739999999998</v>
      </c>
      <c r="EH48" s="533">
        <v>-20.488510000000002</v>
      </c>
      <c r="EI48" s="533">
        <v>-13.622</v>
      </c>
      <c r="EJ48" s="533">
        <v>-14.803000000000001</v>
      </c>
      <c r="EK48" s="533">
        <v>-13.946999999999999</v>
      </c>
      <c r="EL48" s="533">
        <v>-15.183</v>
      </c>
      <c r="EM48" s="533">
        <v>67</v>
      </c>
      <c r="EN48" s="533">
        <v>67</v>
      </c>
      <c r="EO48" s="533">
        <v>55.536000000000001</v>
      </c>
      <c r="EP48" s="533">
        <v>0.31183433529999899</v>
      </c>
      <c r="EQ48" s="533">
        <v>0.162672042799997</v>
      </c>
      <c r="ER48" s="533">
        <v>-0.563781738300001</v>
      </c>
      <c r="ES48" s="533">
        <v>-0.70465076522080405</v>
      </c>
      <c r="ET48" s="533">
        <v>-0.49439648401870201</v>
      </c>
      <c r="EU48" s="533">
        <v>-9.3495043945606204E-2</v>
      </c>
      <c r="EV48" s="533">
        <v>0.48087009769262801</v>
      </c>
      <c r="EW48" s="533">
        <v>1.9959231168571201</v>
      </c>
      <c r="EX48" s="533">
        <v>0.189</v>
      </c>
      <c r="EY48" s="533">
        <v>-0.188</v>
      </c>
      <c r="EZ48" s="533">
        <v>-0.312</v>
      </c>
      <c r="FA48" s="533">
        <v>0.14599999999999999</v>
      </c>
      <c r="FB48" s="533">
        <v>-0.61299999999999999</v>
      </c>
      <c r="FC48" s="533">
        <v>-0.65800000000000003</v>
      </c>
      <c r="FD48" s="533">
        <v>-1.0309999999999999</v>
      </c>
      <c r="FE48" s="533">
        <v>-2.7719999999999998</v>
      </c>
      <c r="FF48" s="533">
        <v>-2.8759999999999999</v>
      </c>
      <c r="FG48" s="535"/>
      <c r="FH48" s="535">
        <v>-0.19919872284999951</v>
      </c>
      <c r="FI48" s="535">
        <v>0.51103305814999844</v>
      </c>
      <c r="FJ48" s="535">
        <v>1.6562461850002486E-2</v>
      </c>
      <c r="FK48" s="535">
        <v>1.3543470434079847</v>
      </c>
      <c r="FL48" s="533">
        <v>-1.1548099999999999</v>
      </c>
      <c r="FM48" s="535"/>
      <c r="FN48" s="535"/>
      <c r="FO48" s="535"/>
      <c r="FP48" s="535"/>
      <c r="FQ48" s="535"/>
      <c r="FR48" s="535"/>
      <c r="FS48" s="535"/>
      <c r="FT48" s="535"/>
      <c r="FU48" s="541" t="s">
        <v>532</v>
      </c>
      <c r="FV48" s="532">
        <v>0.71</v>
      </c>
      <c r="FW48" s="533">
        <v>1.24</v>
      </c>
      <c r="FX48" s="533">
        <v>1.55</v>
      </c>
      <c r="FY48" s="533">
        <v>1.84</v>
      </c>
      <c r="FZ48" s="533">
        <v>-29.85</v>
      </c>
      <c r="GA48" s="533">
        <v>15.8</v>
      </c>
      <c r="GB48" s="533">
        <v>35.9</v>
      </c>
      <c r="GC48" s="528"/>
      <c r="GD48" s="528"/>
      <c r="GE48" s="558"/>
      <c r="GF48" s="528"/>
      <c r="GG48" s="528"/>
      <c r="GH48" s="528"/>
      <c r="GI48" s="542">
        <v>27.250696342202733</v>
      </c>
      <c r="GJ48" s="528"/>
      <c r="GK48" s="528"/>
      <c r="GL48" s="528">
        <v>17.581094414324323</v>
      </c>
      <c r="GM48" s="528"/>
      <c r="GN48" s="528"/>
      <c r="GO48" s="528"/>
      <c r="GP48" s="528"/>
      <c r="GQ48" s="528"/>
      <c r="GR48" s="543" t="s">
        <v>560</v>
      </c>
      <c r="GS48" s="544">
        <v>0</v>
      </c>
      <c r="GT48" s="545">
        <v>-0.12</v>
      </c>
      <c r="GU48" s="545">
        <v>-1.1499999999999999</v>
      </c>
      <c r="GV48" s="545">
        <v>-4.79</v>
      </c>
      <c r="GW48" s="545">
        <v>-6.98</v>
      </c>
      <c r="GX48" s="545">
        <v>-8.9499999999999993</v>
      </c>
      <c r="GY48" s="545">
        <v>-9.23</v>
      </c>
      <c r="GZ48" s="545">
        <v>-9.4700000000000006</v>
      </c>
      <c r="HA48" s="545">
        <v>-9.76</v>
      </c>
      <c r="HB48" s="545">
        <v>-9.5500000000000007</v>
      </c>
      <c r="HC48" s="545">
        <v>-9.4700000000000006</v>
      </c>
      <c r="HD48" s="545">
        <v>-9.5</v>
      </c>
      <c r="HE48" s="545">
        <v>-9.4700000000000006</v>
      </c>
      <c r="HF48" s="545">
        <v>-9.5</v>
      </c>
      <c r="HG48" s="545">
        <v>-9.58</v>
      </c>
      <c r="HH48" s="545">
        <v>-9.35</v>
      </c>
      <c r="HI48" s="545">
        <v>-9.4499999999999993</v>
      </c>
      <c r="HJ48" s="545">
        <v>-9.31</v>
      </c>
      <c r="HK48" s="545">
        <v>-9.41</v>
      </c>
      <c r="HL48" s="545">
        <v>-9.2100000000000009</v>
      </c>
      <c r="HM48" s="545">
        <v>-9.25</v>
      </c>
      <c r="HN48" s="545">
        <v>-9.32</v>
      </c>
      <c r="HO48" s="545">
        <v>-9.2899999999999991</v>
      </c>
      <c r="HP48" s="545">
        <v>-9.32</v>
      </c>
      <c r="HQ48" s="545">
        <v>1.47</v>
      </c>
      <c r="HR48" s="545">
        <v>1.47</v>
      </c>
      <c r="HS48" s="545">
        <v>1.47</v>
      </c>
      <c r="HT48" s="545">
        <v>1.47</v>
      </c>
      <c r="HU48" s="545">
        <v>1.47</v>
      </c>
      <c r="HV48" s="545">
        <v>1.47</v>
      </c>
      <c r="HW48" s="545">
        <v>1.47</v>
      </c>
      <c r="HX48" s="545">
        <v>1.47</v>
      </c>
      <c r="HY48" s="545">
        <v>1.47</v>
      </c>
      <c r="HZ48" s="545">
        <v>1.47</v>
      </c>
      <c r="IA48" s="545">
        <v>1.47</v>
      </c>
      <c r="IB48" s="545">
        <v>1.47</v>
      </c>
      <c r="IC48" s="545">
        <v>1.47</v>
      </c>
      <c r="ID48" s="545">
        <v>1.47</v>
      </c>
      <c r="IE48" s="545">
        <v>1.47</v>
      </c>
      <c r="IF48" s="545">
        <v>1.47</v>
      </c>
      <c r="IG48" s="545">
        <v>1.47</v>
      </c>
      <c r="IH48" s="545">
        <v>1.47</v>
      </c>
      <c r="II48" s="545">
        <v>1.47</v>
      </c>
      <c r="IJ48" s="545">
        <v>1.47</v>
      </c>
      <c r="IK48" s="545">
        <v>1.47</v>
      </c>
      <c r="IL48" s="545">
        <v>1.47</v>
      </c>
      <c r="IM48" s="545">
        <v>1.47</v>
      </c>
      <c r="IN48" s="546">
        <v>1.47</v>
      </c>
      <c r="IO48" s="547" t="s">
        <v>610</v>
      </c>
      <c r="IP48" s="545">
        <v>0</v>
      </c>
      <c r="IQ48" s="545">
        <v>0</v>
      </c>
      <c r="IR48" s="545">
        <v>0.01</v>
      </c>
      <c r="IS48" s="545">
        <v>0</v>
      </c>
      <c r="IT48" s="545">
        <v>0.01</v>
      </c>
      <c r="IU48" s="545">
        <v>-0.03</v>
      </c>
      <c r="IV48" s="545">
        <v>0</v>
      </c>
      <c r="IW48" s="545">
        <v>-0.06</v>
      </c>
      <c r="IX48" s="545">
        <v>-0.06</v>
      </c>
      <c r="IY48" s="545">
        <v>-0.05</v>
      </c>
      <c r="IZ48" s="545">
        <v>-0.06</v>
      </c>
      <c r="JA48" s="545">
        <v>-0.05</v>
      </c>
      <c r="JB48" s="545">
        <v>-7.0000000000000007E-2</v>
      </c>
      <c r="JC48" s="545">
        <v>-0.05</v>
      </c>
      <c r="JD48" s="545">
        <v>-0.03</v>
      </c>
      <c r="JE48" s="545">
        <v>-0.05</v>
      </c>
      <c r="JF48" s="545">
        <v>-0.03</v>
      </c>
      <c r="JG48" s="548">
        <v>-0.04</v>
      </c>
      <c r="JH48" s="549"/>
      <c r="JI48" s="550">
        <v>1.25</v>
      </c>
      <c r="JJ48" s="545">
        <v>1.25</v>
      </c>
      <c r="JK48" s="545">
        <v>1.25</v>
      </c>
      <c r="JL48" s="545">
        <v>1.25</v>
      </c>
      <c r="JM48" s="545">
        <v>1.25</v>
      </c>
      <c r="JN48" s="545">
        <v>1.25</v>
      </c>
      <c r="JO48" s="545">
        <v>1.25</v>
      </c>
      <c r="JP48" s="545">
        <v>1.25</v>
      </c>
      <c r="JQ48" s="545">
        <v>1.25</v>
      </c>
      <c r="JR48" s="545">
        <v>1.25</v>
      </c>
      <c r="JS48" s="545">
        <v>1.25</v>
      </c>
      <c r="JT48" s="545">
        <v>1.25</v>
      </c>
      <c r="JU48" s="545">
        <v>1.25</v>
      </c>
      <c r="JV48" s="545">
        <v>1.25</v>
      </c>
      <c r="JW48" s="545">
        <v>1.25</v>
      </c>
      <c r="JX48" s="545">
        <v>1.25</v>
      </c>
      <c r="JY48" s="545">
        <v>1.25</v>
      </c>
      <c r="JZ48" s="549"/>
      <c r="KA48" s="542" t="s">
        <v>461</v>
      </c>
      <c r="KB48" s="528"/>
      <c r="KC48" s="528"/>
      <c r="KD48" s="529" t="s">
        <v>461</v>
      </c>
      <c r="KE48" s="551" t="s">
        <v>457</v>
      </c>
      <c r="KF48" s="551" t="s">
        <v>689</v>
      </c>
      <c r="KG48" s="551" t="s">
        <v>665</v>
      </c>
      <c r="KH48" s="552"/>
      <c r="KI48" s="553"/>
      <c r="KJ48" s="554"/>
      <c r="KK48" s="555"/>
      <c r="KL48" s="556"/>
      <c r="KM48" s="552"/>
      <c r="KN48" s="554"/>
      <c r="KO48" s="555"/>
      <c r="KP48" s="556"/>
      <c r="KQ48" s="571"/>
      <c r="KR48" s="572"/>
      <c r="KS48" s="573"/>
      <c r="KT48" s="574"/>
      <c r="KU48" s="557"/>
    </row>
    <row r="49" spans="1:307">
      <c r="A49" s="518">
        <v>28</v>
      </c>
      <c r="B49" s="31"/>
      <c r="C49" s="519" t="s">
        <v>458</v>
      </c>
      <c r="D49" s="560" t="s">
        <v>262</v>
      </c>
      <c r="E49" s="520" t="s">
        <v>692</v>
      </c>
      <c r="F49" s="520" t="s">
        <v>692</v>
      </c>
      <c r="G49" s="520" t="s">
        <v>692</v>
      </c>
      <c r="H49" s="520" t="s">
        <v>692</v>
      </c>
      <c r="I49" s="520"/>
      <c r="J49" s="520" t="s">
        <v>692</v>
      </c>
      <c r="K49" s="521">
        <v>0</v>
      </c>
      <c r="L49" s="522">
        <v>50</v>
      </c>
      <c r="M49" s="523">
        <v>13.6</v>
      </c>
      <c r="N49" s="523">
        <v>13.96</v>
      </c>
      <c r="O49" s="523">
        <v>8.4</v>
      </c>
      <c r="P49" s="523">
        <v>14.82</v>
      </c>
      <c r="Q49" s="523">
        <v>18.649999999999999</v>
      </c>
      <c r="R49" s="524">
        <v>12.706788361447064</v>
      </c>
      <c r="S49" s="523">
        <v>22.01</v>
      </c>
      <c r="T49" s="523">
        <v>92.75</v>
      </c>
      <c r="U49" s="523">
        <v>36.92</v>
      </c>
      <c r="V49" s="523">
        <v>6.2</v>
      </c>
      <c r="W49" s="523">
        <v>28.4</v>
      </c>
      <c r="X49" s="523">
        <v>32.4</v>
      </c>
      <c r="Y49" s="523">
        <v>1310.5989999999999</v>
      </c>
      <c r="Z49" s="523">
        <v>1311.15</v>
      </c>
      <c r="AA49" s="525">
        <v>1310.9925714285714</v>
      </c>
      <c r="AB49" s="526">
        <v>7.8714285714308323</v>
      </c>
      <c r="AC49" s="527">
        <v>44.18</v>
      </c>
      <c r="AD49" s="527">
        <v>51.23</v>
      </c>
      <c r="AE49" s="527">
        <v>0.22439999999999999</v>
      </c>
      <c r="AF49" s="527">
        <v>0.20649999999999999</v>
      </c>
      <c r="AG49" s="527">
        <v>0.19209999999999999</v>
      </c>
      <c r="AH49" s="527">
        <v>0.17419999999999999</v>
      </c>
      <c r="AI49" s="527">
        <v>4</v>
      </c>
      <c r="AJ49" s="527">
        <v>3.6</v>
      </c>
      <c r="AK49" s="527">
        <v>3.4</v>
      </c>
      <c r="AL49" s="527">
        <v>3.2</v>
      </c>
      <c r="AM49" s="527">
        <v>0.75800000000000001</v>
      </c>
      <c r="AN49" s="527">
        <v>1.167</v>
      </c>
      <c r="AO49" s="527">
        <v>1.28</v>
      </c>
      <c r="AP49" s="527">
        <v>1.349</v>
      </c>
      <c r="AQ49" s="527">
        <v>1.4119999999999999</v>
      </c>
      <c r="AR49" s="527">
        <v>0.123</v>
      </c>
      <c r="AS49" s="528"/>
      <c r="AT49" s="528"/>
      <c r="AU49" s="528"/>
      <c r="AV49" s="528"/>
      <c r="AW49" s="528"/>
      <c r="AX49" s="529"/>
      <c r="AY49" s="530" t="s">
        <v>431</v>
      </c>
      <c r="AZ49" s="531">
        <v>45297</v>
      </c>
      <c r="BA49" s="532">
        <v>13.4</v>
      </c>
      <c r="BB49" s="526">
        <v>-1.4705882352941124</v>
      </c>
      <c r="BC49" s="533">
        <v>13.65</v>
      </c>
      <c r="BD49" s="534">
        <v>-2.22063037249284</v>
      </c>
      <c r="BE49" s="533">
        <v>8.51</v>
      </c>
      <c r="BF49" s="533">
        <v>15.03</v>
      </c>
      <c r="BG49" s="533">
        <v>18.88</v>
      </c>
      <c r="BH49" s="535">
        <v>12.760019899620501</v>
      </c>
      <c r="BI49" s="533">
        <v>22.3</v>
      </c>
      <c r="BJ49" s="533">
        <v>91.45</v>
      </c>
      <c r="BK49" s="533">
        <v>37.21</v>
      </c>
      <c r="BL49" s="533">
        <v>5.97</v>
      </c>
      <c r="BM49" s="533">
        <v>28.4</v>
      </c>
      <c r="BN49" s="533">
        <v>32.9</v>
      </c>
      <c r="BO49" s="536">
        <v>0.86322188449848025</v>
      </c>
      <c r="BP49" s="533">
        <v>1310.58</v>
      </c>
      <c r="BQ49" s="533">
        <v>1311.1210000000001</v>
      </c>
      <c r="BR49" s="535">
        <v>1310.9664285714287</v>
      </c>
      <c r="BS49" s="536">
        <v>7.7285714285738196</v>
      </c>
      <c r="BT49" s="533">
        <v>45.52</v>
      </c>
      <c r="BU49" s="533">
        <v>48.73</v>
      </c>
      <c r="BV49" s="528"/>
      <c r="BW49" s="533">
        <v>0.22439999999999999</v>
      </c>
      <c r="BX49" s="533">
        <v>0.20469999999999999</v>
      </c>
      <c r="BY49" s="533">
        <v>0.1867</v>
      </c>
      <c r="BZ49" s="533">
        <v>0.1724</v>
      </c>
      <c r="CA49" s="533">
        <v>4</v>
      </c>
      <c r="CB49" s="533">
        <v>3.6</v>
      </c>
      <c r="CC49" s="533">
        <v>3.3</v>
      </c>
      <c r="CD49" s="533">
        <v>3.1</v>
      </c>
      <c r="CE49" s="533">
        <v>0.755</v>
      </c>
      <c r="CF49" s="533">
        <v>1.1659999999999999</v>
      </c>
      <c r="CG49" s="533">
        <v>1.2789999999999999</v>
      </c>
      <c r="CH49" s="533">
        <v>1.347</v>
      </c>
      <c r="CI49" s="533">
        <v>1.41</v>
      </c>
      <c r="CJ49" s="533">
        <v>0.122</v>
      </c>
      <c r="CK49" s="537"/>
      <c r="CL49" s="528"/>
      <c r="CM49" s="528"/>
      <c r="CN49" s="528"/>
      <c r="CO49" s="528"/>
      <c r="CP49" s="528"/>
      <c r="CQ49" s="538"/>
      <c r="CR49" s="539">
        <v>-19.000000000005457</v>
      </c>
      <c r="CS49" s="536">
        <v>-28.999999999996362</v>
      </c>
      <c r="CT49" s="540">
        <v>-2.0000000000000018E-3</v>
      </c>
      <c r="CU49" s="536">
        <v>1.2332439678284206</v>
      </c>
      <c r="CV49" s="528"/>
      <c r="CW49" s="528"/>
      <c r="CX49" s="536">
        <v>-2.1344556397943331</v>
      </c>
      <c r="CY49" s="528"/>
      <c r="CZ49" s="528"/>
      <c r="DA49" s="528"/>
      <c r="DB49" s="528"/>
      <c r="DC49" s="528"/>
      <c r="DD49" s="529"/>
      <c r="DE49" s="532">
        <v>-7.6920000000000002</v>
      </c>
      <c r="DF49" s="533">
        <v>-14.903</v>
      </c>
      <c r="DG49" s="533">
        <v>-22.613</v>
      </c>
      <c r="DH49" s="533">
        <v>-30.94</v>
      </c>
      <c r="DI49" s="533">
        <v>-39.622999999999998</v>
      </c>
      <c r="DJ49" s="533">
        <v>-47.72</v>
      </c>
      <c r="DK49" s="533">
        <v>-54.475999999999999</v>
      </c>
      <c r="DL49" s="533">
        <v>-59.988999999999997</v>
      </c>
      <c r="DM49" s="533">
        <v>-65.275000000000006</v>
      </c>
      <c r="DN49" s="533">
        <v>-70.486000000000004</v>
      </c>
      <c r="DO49" s="533">
        <v>-75.667000000000002</v>
      </c>
      <c r="DP49" s="533">
        <v>-86.195999999999998</v>
      </c>
      <c r="DQ49" s="533">
        <v>-96.453999999999994</v>
      </c>
      <c r="DR49" s="533">
        <v>-106.682</v>
      </c>
      <c r="DS49" s="533">
        <v>-36.768000000000001</v>
      </c>
      <c r="DT49" s="533">
        <v>-73.736000000000004</v>
      </c>
      <c r="DU49" s="533">
        <v>0</v>
      </c>
      <c r="DV49" s="533">
        <v>-0.57993799999999995</v>
      </c>
      <c r="DW49" s="533">
        <v>-1.4669920000000001</v>
      </c>
      <c r="DX49" s="533">
        <v>-2.8247040000000001</v>
      </c>
      <c r="DY49" s="533">
        <v>-4.992604</v>
      </c>
      <c r="DZ49" s="533">
        <v>-8.2461559999999992</v>
      </c>
      <c r="EA49" s="533">
        <v>-11.491626</v>
      </c>
      <c r="EB49" s="533">
        <v>-13.161686</v>
      </c>
      <c r="EC49" s="533">
        <v>-14.187096</v>
      </c>
      <c r="ED49" s="533">
        <v>-15.099226</v>
      </c>
      <c r="EE49" s="533">
        <v>-16.020126000000001</v>
      </c>
      <c r="EF49" s="533">
        <v>-17.831185999999999</v>
      </c>
      <c r="EG49" s="533">
        <v>-19.429155999999999</v>
      </c>
      <c r="EH49" s="533">
        <v>-20.574176000000001</v>
      </c>
      <c r="EI49" s="533">
        <v>-15.037000000000001</v>
      </c>
      <c r="EJ49" s="533">
        <v>-15.782</v>
      </c>
      <c r="EK49" s="533">
        <v>-15.394</v>
      </c>
      <c r="EL49" s="533">
        <v>-16.149999999999999</v>
      </c>
      <c r="EM49" s="533">
        <v>67</v>
      </c>
      <c r="EN49" s="533">
        <v>67</v>
      </c>
      <c r="EO49" s="533">
        <v>55.04</v>
      </c>
      <c r="EP49" s="533">
        <v>-0.188600540200003</v>
      </c>
      <c r="EQ49" s="533">
        <v>-0.1573467254</v>
      </c>
      <c r="ER49" s="533">
        <v>-0.751098632800002</v>
      </c>
      <c r="ES49" s="533">
        <v>-0.71937413161720898</v>
      </c>
      <c r="ET49" s="533">
        <v>-0.53157408032803899</v>
      </c>
      <c r="EU49" s="533">
        <v>-0.148367105183623</v>
      </c>
      <c r="EV49" s="533">
        <v>0.51256891373369295</v>
      </c>
      <c r="EW49" s="533">
        <v>2.3347488564219199</v>
      </c>
      <c r="EX49" s="533">
        <v>0.03</v>
      </c>
      <c r="EY49" s="533">
        <v>-0.42099999999999999</v>
      </c>
      <c r="EZ49" s="533">
        <v>-0.5</v>
      </c>
      <c r="FA49" s="533">
        <v>-2.5999999999999999E-2</v>
      </c>
      <c r="FB49" s="533">
        <v>-0.87</v>
      </c>
      <c r="FC49" s="533">
        <v>-0.86599999999999999</v>
      </c>
      <c r="FD49" s="533">
        <v>-1.2030000000000001</v>
      </c>
      <c r="FE49" s="533">
        <v>-3.0009999999999999</v>
      </c>
      <c r="FF49" s="533">
        <v>-3.9809999999999999</v>
      </c>
      <c r="FG49" s="535"/>
      <c r="FH49" s="535">
        <v>-0.19919872284999951</v>
      </c>
      <c r="FI49" s="535">
        <v>1.0598182649996513E-2</v>
      </c>
      <c r="FJ49" s="535">
        <v>1.6562461850002486E-2</v>
      </c>
      <c r="FK49" s="535">
        <v>1.4154337203203855</v>
      </c>
      <c r="FL49" s="533">
        <v>-2.9619439999999999</v>
      </c>
      <c r="FM49" s="535"/>
      <c r="FN49" s="535"/>
      <c r="FO49" s="535"/>
      <c r="FP49" s="535"/>
      <c r="FQ49" s="535"/>
      <c r="FR49" s="535"/>
      <c r="FS49" s="535"/>
      <c r="FT49" s="535"/>
      <c r="FU49" s="541" t="s">
        <v>532</v>
      </c>
      <c r="FV49" s="532">
        <v>0.63</v>
      </c>
      <c r="FW49" s="533">
        <v>1.0900000000000001</v>
      </c>
      <c r="FX49" s="533">
        <v>1.37</v>
      </c>
      <c r="FY49" s="533">
        <v>1.62</v>
      </c>
      <c r="FZ49" s="533">
        <v>-55.87</v>
      </c>
      <c r="GA49" s="533">
        <v>32</v>
      </c>
      <c r="GB49" s="533">
        <v>26</v>
      </c>
      <c r="GC49" s="528"/>
      <c r="GD49" s="528"/>
      <c r="GE49" s="558"/>
      <c r="GF49" s="528"/>
      <c r="GG49" s="528"/>
      <c r="GH49" s="528"/>
      <c r="GI49" s="542">
        <v>26.154436165685922</v>
      </c>
      <c r="GJ49" s="528"/>
      <c r="GK49" s="528"/>
      <c r="GL49" s="528">
        <v>19.090829318018905</v>
      </c>
      <c r="GM49" s="528"/>
      <c r="GN49" s="528"/>
      <c r="GO49" s="528"/>
      <c r="GP49" s="528"/>
      <c r="GQ49" s="528"/>
      <c r="GR49" s="543" t="s">
        <v>561</v>
      </c>
      <c r="GS49" s="544">
        <v>0</v>
      </c>
      <c r="GT49" s="545">
        <v>-0.26</v>
      </c>
      <c r="GU49" s="545">
        <v>-0.83</v>
      </c>
      <c r="GV49" s="545">
        <v>-3.42</v>
      </c>
      <c r="GW49" s="545">
        <v>-4.97</v>
      </c>
      <c r="GX49" s="545">
        <v>-6.44</v>
      </c>
      <c r="GY49" s="545">
        <v>-6.44</v>
      </c>
      <c r="GZ49" s="545">
        <v>-6.51</v>
      </c>
      <c r="HA49" s="545">
        <v>-6.53</v>
      </c>
      <c r="HB49" s="545">
        <v>-6.42</v>
      </c>
      <c r="HC49" s="545">
        <v>-6.42</v>
      </c>
      <c r="HD49" s="545">
        <v>-6.23</v>
      </c>
      <c r="HE49" s="545">
        <v>-6.33</v>
      </c>
      <c r="HF49" s="545">
        <v>-6.07</v>
      </c>
      <c r="HG49" s="545">
        <v>-6.32</v>
      </c>
      <c r="HH49" s="545">
        <v>-6.23</v>
      </c>
      <c r="HI49" s="545">
        <v>-6.12</v>
      </c>
      <c r="HJ49" s="545">
        <v>-6.16</v>
      </c>
      <c r="HK49" s="545">
        <v>-6.37</v>
      </c>
      <c r="HL49" s="545">
        <v>-5.97</v>
      </c>
      <c r="HM49" s="545">
        <v>-6.24</v>
      </c>
      <c r="HN49" s="545">
        <v>-6.18</v>
      </c>
      <c r="HO49" s="545">
        <v>-6.03</v>
      </c>
      <c r="HP49" s="545">
        <v>-6.2</v>
      </c>
      <c r="HQ49" s="545">
        <v>1.49</v>
      </c>
      <c r="HR49" s="545">
        <v>1.49</v>
      </c>
      <c r="HS49" s="545">
        <v>1.49</v>
      </c>
      <c r="HT49" s="545">
        <v>1.48</v>
      </c>
      <c r="HU49" s="545">
        <v>1.48</v>
      </c>
      <c r="HV49" s="545">
        <v>1.48</v>
      </c>
      <c r="HW49" s="545">
        <v>1.48</v>
      </c>
      <c r="HX49" s="545">
        <v>1.48</v>
      </c>
      <c r="HY49" s="545">
        <v>1.48</v>
      </c>
      <c r="HZ49" s="545">
        <v>1.48</v>
      </c>
      <c r="IA49" s="545">
        <v>1.48</v>
      </c>
      <c r="IB49" s="545">
        <v>1.48</v>
      </c>
      <c r="IC49" s="545">
        <v>1.48</v>
      </c>
      <c r="ID49" s="545">
        <v>1.48</v>
      </c>
      <c r="IE49" s="545">
        <v>1.48</v>
      </c>
      <c r="IF49" s="545">
        <v>1.48</v>
      </c>
      <c r="IG49" s="545">
        <v>1.48</v>
      </c>
      <c r="IH49" s="545">
        <v>1.48</v>
      </c>
      <c r="II49" s="545">
        <v>1.48</v>
      </c>
      <c r="IJ49" s="545">
        <v>1.48</v>
      </c>
      <c r="IK49" s="545">
        <v>1.48</v>
      </c>
      <c r="IL49" s="545">
        <v>1.48</v>
      </c>
      <c r="IM49" s="545">
        <v>1.48</v>
      </c>
      <c r="IN49" s="546">
        <v>1.48</v>
      </c>
      <c r="IO49" s="547" t="s">
        <v>611</v>
      </c>
      <c r="IP49" s="545">
        <v>0</v>
      </c>
      <c r="IQ49" s="545">
        <v>0.02</v>
      </c>
      <c r="IR49" s="545">
        <v>0.02</v>
      </c>
      <c r="IS49" s="545">
        <v>0.01</v>
      </c>
      <c r="IT49" s="545">
        <v>0.01</v>
      </c>
      <c r="IU49" s="545">
        <v>-0.01</v>
      </c>
      <c r="IV49" s="545">
        <v>-0.01</v>
      </c>
      <c r="IW49" s="545">
        <v>-0.02</v>
      </c>
      <c r="IX49" s="545">
        <v>0</v>
      </c>
      <c r="IY49" s="545">
        <v>-0.01</v>
      </c>
      <c r="IZ49" s="545">
        <v>-0.03</v>
      </c>
      <c r="JA49" s="545">
        <v>-0.02</v>
      </c>
      <c r="JB49" s="545">
        <v>-0.02</v>
      </c>
      <c r="JC49" s="545">
        <v>-0.03</v>
      </c>
      <c r="JD49" s="545">
        <v>-0.02</v>
      </c>
      <c r="JE49" s="545">
        <v>0.03</v>
      </c>
      <c r="JF49" s="545">
        <v>0.04</v>
      </c>
      <c r="JG49" s="548">
        <v>0.03</v>
      </c>
      <c r="JH49" s="549"/>
      <c r="JI49" s="550">
        <v>1.25</v>
      </c>
      <c r="JJ49" s="545">
        <v>1.25</v>
      </c>
      <c r="JK49" s="545">
        <v>1.25</v>
      </c>
      <c r="JL49" s="545">
        <v>1.25</v>
      </c>
      <c r="JM49" s="545">
        <v>1.25</v>
      </c>
      <c r="JN49" s="545">
        <v>1.25</v>
      </c>
      <c r="JO49" s="545">
        <v>1.25</v>
      </c>
      <c r="JP49" s="545">
        <v>1.25</v>
      </c>
      <c r="JQ49" s="545">
        <v>1.25</v>
      </c>
      <c r="JR49" s="545">
        <v>1.25</v>
      </c>
      <c r="JS49" s="545">
        <v>1.25</v>
      </c>
      <c r="JT49" s="545">
        <v>1.25</v>
      </c>
      <c r="JU49" s="545">
        <v>1.25</v>
      </c>
      <c r="JV49" s="545">
        <v>1.25</v>
      </c>
      <c r="JW49" s="545">
        <v>1.25</v>
      </c>
      <c r="JX49" s="545">
        <v>1.25</v>
      </c>
      <c r="JY49" s="545">
        <v>1.25</v>
      </c>
      <c r="JZ49" s="549"/>
      <c r="KA49" s="542" t="s">
        <v>461</v>
      </c>
      <c r="KB49" s="528"/>
      <c r="KC49" s="528"/>
      <c r="KD49" s="529" t="s">
        <v>461</v>
      </c>
      <c r="KE49" s="551" t="s">
        <v>458</v>
      </c>
      <c r="KF49" s="551" t="s">
        <v>689</v>
      </c>
      <c r="KG49" s="551" t="s">
        <v>666</v>
      </c>
      <c r="KH49" s="552"/>
      <c r="KI49" s="553"/>
      <c r="KJ49" s="554"/>
      <c r="KK49" s="555"/>
      <c r="KL49" s="556"/>
      <c r="KM49" s="552"/>
      <c r="KN49" s="554"/>
      <c r="KO49" s="555"/>
      <c r="KP49" s="556"/>
      <c r="KQ49" s="571"/>
      <c r="KR49" s="572"/>
      <c r="KS49" s="573"/>
      <c r="KT49" s="574"/>
      <c r="KU49" s="557"/>
    </row>
    <row r="50" spans="1:307">
      <c r="A50" s="518">
        <v>29</v>
      </c>
      <c r="B50" s="31"/>
      <c r="C50" s="519" t="s">
        <v>459</v>
      </c>
      <c r="D50" s="560" t="s">
        <v>262</v>
      </c>
      <c r="E50" s="520" t="s">
        <v>692</v>
      </c>
      <c r="F50" s="520" t="s">
        <v>692</v>
      </c>
      <c r="G50" s="520" t="s">
        <v>692</v>
      </c>
      <c r="H50" s="520" t="s">
        <v>692</v>
      </c>
      <c r="I50" s="520"/>
      <c r="J50" s="520" t="s">
        <v>692</v>
      </c>
      <c r="K50" s="521">
        <v>0</v>
      </c>
      <c r="L50" s="522">
        <v>50</v>
      </c>
      <c r="M50" s="523">
        <v>13.4</v>
      </c>
      <c r="N50" s="523">
        <v>13.85</v>
      </c>
      <c r="O50" s="523">
        <v>8.48</v>
      </c>
      <c r="P50" s="523">
        <v>15.01</v>
      </c>
      <c r="Q50" s="523">
        <v>18.82</v>
      </c>
      <c r="R50" s="524">
        <v>12.74619619091238</v>
      </c>
      <c r="S50" s="523">
        <v>22.18</v>
      </c>
      <c r="T50" s="523">
        <v>91.71</v>
      </c>
      <c r="U50" s="523">
        <v>38.17</v>
      </c>
      <c r="V50" s="523">
        <v>7.87</v>
      </c>
      <c r="W50" s="523">
        <v>27.7</v>
      </c>
      <c r="X50" s="523">
        <v>30</v>
      </c>
      <c r="Y50" s="523">
        <v>1310.7059999999999</v>
      </c>
      <c r="Z50" s="523">
        <v>1311.2449999999999</v>
      </c>
      <c r="AA50" s="525">
        <v>1311.0909999999999</v>
      </c>
      <c r="AB50" s="526">
        <v>7.6999999999998181</v>
      </c>
      <c r="AC50" s="527">
        <v>49.23</v>
      </c>
      <c r="AD50" s="527">
        <v>53.29</v>
      </c>
      <c r="AE50" s="527">
        <v>0.22800000000000001</v>
      </c>
      <c r="AF50" s="527">
        <v>0.21010000000000001</v>
      </c>
      <c r="AG50" s="527">
        <v>0.19209999999999999</v>
      </c>
      <c r="AH50" s="527">
        <v>0.1724</v>
      </c>
      <c r="AI50" s="527">
        <v>4</v>
      </c>
      <c r="AJ50" s="527">
        <v>3.6</v>
      </c>
      <c r="AK50" s="527">
        <v>3.3</v>
      </c>
      <c r="AL50" s="527">
        <v>3.1</v>
      </c>
      <c r="AM50" s="527">
        <v>0.75800000000000001</v>
      </c>
      <c r="AN50" s="527">
        <v>1.1659999999999999</v>
      </c>
      <c r="AO50" s="527">
        <v>1.278</v>
      </c>
      <c r="AP50" s="527">
        <v>1.3460000000000001</v>
      </c>
      <c r="AQ50" s="527">
        <v>1.409</v>
      </c>
      <c r="AR50" s="527">
        <v>0.11799999999999999</v>
      </c>
      <c r="AS50" s="528"/>
      <c r="AT50" s="528"/>
      <c r="AU50" s="528"/>
      <c r="AV50" s="528"/>
      <c r="AW50" s="528"/>
      <c r="AX50" s="529"/>
      <c r="AY50" s="530" t="s">
        <v>431</v>
      </c>
      <c r="AZ50" s="531">
        <v>45297</v>
      </c>
      <c r="BA50" s="532">
        <v>13.2</v>
      </c>
      <c r="BB50" s="526">
        <v>-1.4925373134328437</v>
      </c>
      <c r="BC50" s="533">
        <v>13.49</v>
      </c>
      <c r="BD50" s="534">
        <v>-2.5992779783393463</v>
      </c>
      <c r="BE50" s="533">
        <v>8.61</v>
      </c>
      <c r="BF50" s="533">
        <v>15.25</v>
      </c>
      <c r="BG50" s="533">
        <v>19.11</v>
      </c>
      <c r="BH50" s="535">
        <v>12.812606870550129</v>
      </c>
      <c r="BI50" s="533">
        <v>22.51</v>
      </c>
      <c r="BJ50" s="533">
        <v>90.35</v>
      </c>
      <c r="BK50" s="533">
        <v>38.76</v>
      </c>
      <c r="BL50" s="533">
        <v>6.97</v>
      </c>
      <c r="BM50" s="533">
        <v>27.9</v>
      </c>
      <c r="BN50" s="533">
        <v>30.2</v>
      </c>
      <c r="BO50" s="536">
        <v>0.92384105960264895</v>
      </c>
      <c r="BP50" s="533">
        <v>1310.692</v>
      </c>
      <c r="BQ50" s="533">
        <v>1311.2280000000001</v>
      </c>
      <c r="BR50" s="535">
        <v>1311.0748571428571</v>
      </c>
      <c r="BS50" s="536">
        <v>7.6571428571436888</v>
      </c>
      <c r="BT50" s="533">
        <v>46.51</v>
      </c>
      <c r="BU50" s="533">
        <v>50.26</v>
      </c>
      <c r="BV50" s="528"/>
      <c r="BW50" s="533">
        <v>0.22620000000000001</v>
      </c>
      <c r="BX50" s="533">
        <v>0.20649999999999999</v>
      </c>
      <c r="BY50" s="533">
        <v>0.1903</v>
      </c>
      <c r="BZ50" s="533">
        <v>0.1706</v>
      </c>
      <c r="CA50" s="533">
        <v>4</v>
      </c>
      <c r="CB50" s="533">
        <v>3.6</v>
      </c>
      <c r="CC50" s="533">
        <v>3.3</v>
      </c>
      <c r="CD50" s="533">
        <v>3.1</v>
      </c>
      <c r="CE50" s="533">
        <v>0.754</v>
      </c>
      <c r="CF50" s="533">
        <v>1.1639999999999999</v>
      </c>
      <c r="CG50" s="533">
        <v>1.2749999999999999</v>
      </c>
      <c r="CH50" s="533">
        <v>1.343</v>
      </c>
      <c r="CI50" s="533">
        <v>1.4059999999999999</v>
      </c>
      <c r="CJ50" s="533">
        <v>0.127</v>
      </c>
      <c r="CK50" s="537"/>
      <c r="CL50" s="528"/>
      <c r="CM50" s="528"/>
      <c r="CN50" s="528"/>
      <c r="CO50" s="528"/>
      <c r="CP50" s="528"/>
      <c r="CQ50" s="538"/>
      <c r="CR50" s="539">
        <v>-13.999999999896318</v>
      </c>
      <c r="CS50" s="536">
        <v>-16.999999999825377</v>
      </c>
      <c r="CT50" s="540">
        <v>-3.0000000000001137E-3</v>
      </c>
      <c r="CU50" s="536">
        <v>1.5409139213602505</v>
      </c>
      <c r="CV50" s="528"/>
      <c r="CW50" s="528"/>
      <c r="CX50" s="536">
        <v>-2.1344556397943331</v>
      </c>
      <c r="CY50" s="528"/>
      <c r="CZ50" s="528"/>
      <c r="DA50" s="528"/>
      <c r="DB50" s="528"/>
      <c r="DC50" s="528"/>
      <c r="DD50" s="529"/>
      <c r="DE50" s="532">
        <v>-7.96</v>
      </c>
      <c r="DF50" s="533">
        <v>-15.218999999999999</v>
      </c>
      <c r="DG50" s="533">
        <v>-22.974</v>
      </c>
      <c r="DH50" s="533">
        <v>-31.327999999999999</v>
      </c>
      <c r="DI50" s="533">
        <v>-40.021000000000001</v>
      </c>
      <c r="DJ50" s="533">
        <v>-48.048000000000002</v>
      </c>
      <c r="DK50" s="533">
        <v>-54.668999999999997</v>
      </c>
      <c r="DL50" s="533">
        <v>-60.131999999999998</v>
      </c>
      <c r="DM50" s="533">
        <v>-65.361999999999995</v>
      </c>
      <c r="DN50" s="533">
        <v>-70.53</v>
      </c>
      <c r="DO50" s="533">
        <v>-75.671999999999997</v>
      </c>
      <c r="DP50" s="533">
        <v>-86.129000000000005</v>
      </c>
      <c r="DQ50" s="533">
        <v>-96.323999999999998</v>
      </c>
      <c r="DR50" s="533">
        <v>-106.483</v>
      </c>
      <c r="DS50" s="533">
        <v>-36.588999999999999</v>
      </c>
      <c r="DT50" s="533">
        <v>-73.372</v>
      </c>
      <c r="DU50" s="533">
        <v>0</v>
      </c>
      <c r="DV50" s="533">
        <v>-0.54293800000000003</v>
      </c>
      <c r="DW50" s="533">
        <v>-1.407359</v>
      </c>
      <c r="DX50" s="533">
        <v>-2.7338738</v>
      </c>
      <c r="DY50" s="533">
        <v>-4.8733510000000004</v>
      </c>
      <c r="DZ50" s="533">
        <v>-8.0447030000000002</v>
      </c>
      <c r="EA50" s="533">
        <v>-10.99672</v>
      </c>
      <c r="EB50" s="533">
        <v>-12.463787999999999</v>
      </c>
      <c r="EC50" s="533">
        <v>-13.389158999999999</v>
      </c>
      <c r="ED50" s="533">
        <v>-14.200504</v>
      </c>
      <c r="EE50" s="533">
        <v>-14.998004</v>
      </c>
      <c r="EF50" s="533">
        <v>-16.594974000000001</v>
      </c>
      <c r="EG50" s="533">
        <v>-18.024584000000001</v>
      </c>
      <c r="EH50" s="533">
        <v>-19.198803999999999</v>
      </c>
      <c r="EI50" s="533">
        <v>-14.420999999999999</v>
      </c>
      <c r="EJ50" s="533">
        <v>-17.22</v>
      </c>
      <c r="EK50" s="533">
        <v>-14.606</v>
      </c>
      <c r="EL50" s="533">
        <v>-17.507999999999999</v>
      </c>
      <c r="EM50" s="533">
        <v>67</v>
      </c>
      <c r="EN50" s="533">
        <v>67</v>
      </c>
      <c r="EO50" s="533">
        <v>55.247999999999998</v>
      </c>
      <c r="EP50" s="533">
        <v>-0.1800842285</v>
      </c>
      <c r="EQ50" s="533">
        <v>-0.136234283500002</v>
      </c>
      <c r="ER50" s="533">
        <v>-0.69038009649999998</v>
      </c>
      <c r="ES50" s="533">
        <v>-0.75769224628492504</v>
      </c>
      <c r="ET50" s="533">
        <v>-0.60262550503757795</v>
      </c>
      <c r="EU50" s="533">
        <v>-0.25037913292929798</v>
      </c>
      <c r="EV50" s="533">
        <v>0.41748760058965001</v>
      </c>
      <c r="EW50" s="533">
        <v>1.4776407551570601</v>
      </c>
      <c r="EX50" s="533">
        <v>8.0000000000000002E-3</v>
      </c>
      <c r="EY50" s="533">
        <v>-0.49299999999999999</v>
      </c>
      <c r="EZ50" s="533">
        <v>-0.38200000000000001</v>
      </c>
      <c r="FA50" s="533">
        <v>-0.16200000000000001</v>
      </c>
      <c r="FB50" s="533">
        <v>-0.81200000000000006</v>
      </c>
      <c r="FC50" s="533">
        <v>-0.60199999999999998</v>
      </c>
      <c r="FD50" s="533">
        <v>-1.278</v>
      </c>
      <c r="FE50" s="533">
        <v>-2.8959999999999999</v>
      </c>
      <c r="FF50" s="533">
        <v>-3.0720000000000001</v>
      </c>
      <c r="FG50" s="535"/>
      <c r="FH50" s="535">
        <v>-0.19919872284999951</v>
      </c>
      <c r="FI50" s="535">
        <v>1.9114494349999511E-2</v>
      </c>
      <c r="FJ50" s="535">
        <v>1.6562461850002486E-2</v>
      </c>
      <c r="FK50" s="535">
        <v>1.4422894567529128</v>
      </c>
      <c r="FL50" s="533">
        <v>3.4786739999999998</v>
      </c>
      <c r="FM50" s="535"/>
      <c r="FN50" s="535"/>
      <c r="FO50" s="535"/>
      <c r="FP50" s="535"/>
      <c r="FQ50" s="535"/>
      <c r="FR50" s="535"/>
      <c r="FS50" s="535"/>
      <c r="FT50" s="535"/>
      <c r="FU50" s="541" t="s">
        <v>532</v>
      </c>
      <c r="FV50" s="532">
        <v>0.64</v>
      </c>
      <c r="FW50" s="533">
        <v>1.1399999999999999</v>
      </c>
      <c r="FX50" s="533">
        <v>1.43</v>
      </c>
      <c r="FY50" s="533">
        <v>1.71</v>
      </c>
      <c r="FZ50" s="533">
        <v>-42.4</v>
      </c>
      <c r="GA50" s="533">
        <v>13.8</v>
      </c>
      <c r="GB50" s="533">
        <v>30.8</v>
      </c>
      <c r="GC50" s="528"/>
      <c r="GD50" s="528"/>
      <c r="GE50" s="558"/>
      <c r="GF50" s="528"/>
      <c r="GG50" s="528"/>
      <c r="GH50" s="528"/>
      <c r="GI50" s="542">
        <v>26.637265088056175</v>
      </c>
      <c r="GJ50" s="528"/>
      <c r="GK50" s="528"/>
      <c r="GL50" s="528">
        <v>18.627458103535805</v>
      </c>
      <c r="GM50" s="528"/>
      <c r="GN50" s="528"/>
      <c r="GO50" s="528"/>
      <c r="GP50" s="528"/>
      <c r="GQ50" s="528"/>
      <c r="GR50" s="543" t="s">
        <v>562</v>
      </c>
      <c r="GS50" s="544">
        <v>0</v>
      </c>
      <c r="GT50" s="545">
        <v>-0.16</v>
      </c>
      <c r="GU50" s="545">
        <v>-1.1499999999999999</v>
      </c>
      <c r="GV50" s="545">
        <v>-4.59</v>
      </c>
      <c r="GW50" s="545">
        <v>-6.59</v>
      </c>
      <c r="GX50" s="545">
        <v>-8.34</v>
      </c>
      <c r="GY50" s="545">
        <v>-8.6</v>
      </c>
      <c r="GZ50" s="545">
        <v>-8.82</v>
      </c>
      <c r="HA50" s="545">
        <v>-8.67</v>
      </c>
      <c r="HB50" s="545">
        <v>-8.76</v>
      </c>
      <c r="HC50" s="545">
        <v>-8.73</v>
      </c>
      <c r="HD50" s="545">
        <v>-8.5399999999999991</v>
      </c>
      <c r="HE50" s="545">
        <v>-8.4499999999999993</v>
      </c>
      <c r="HF50" s="545">
        <v>-8.57</v>
      </c>
      <c r="HG50" s="545">
        <v>-8.58</v>
      </c>
      <c r="HH50" s="545">
        <v>-8.51</v>
      </c>
      <c r="HI50" s="545">
        <v>-8.52</v>
      </c>
      <c r="HJ50" s="545">
        <v>-8.49</v>
      </c>
      <c r="HK50" s="545">
        <v>-8.3699999999999992</v>
      </c>
      <c r="HL50" s="545">
        <v>-8.48</v>
      </c>
      <c r="HM50" s="545">
        <v>-8.6300000000000008</v>
      </c>
      <c r="HN50" s="545">
        <v>-8.4</v>
      </c>
      <c r="HO50" s="545">
        <v>-8.6300000000000008</v>
      </c>
      <c r="HP50" s="545">
        <v>-8.52</v>
      </c>
      <c r="HQ50" s="545">
        <v>1.49</v>
      </c>
      <c r="HR50" s="545">
        <v>1.49</v>
      </c>
      <c r="HS50" s="545">
        <v>1.48</v>
      </c>
      <c r="HT50" s="545">
        <v>1.48</v>
      </c>
      <c r="HU50" s="545">
        <v>1.48</v>
      </c>
      <c r="HV50" s="545">
        <v>1.48</v>
      </c>
      <c r="HW50" s="545">
        <v>1.48</v>
      </c>
      <c r="HX50" s="545">
        <v>1.48</v>
      </c>
      <c r="HY50" s="545">
        <v>1.48</v>
      </c>
      <c r="HZ50" s="545">
        <v>1.48</v>
      </c>
      <c r="IA50" s="545">
        <v>1.48</v>
      </c>
      <c r="IB50" s="545">
        <v>1.48</v>
      </c>
      <c r="IC50" s="545">
        <v>1.48</v>
      </c>
      <c r="ID50" s="545">
        <v>1.48</v>
      </c>
      <c r="IE50" s="545">
        <v>1.48</v>
      </c>
      <c r="IF50" s="545">
        <v>1.48</v>
      </c>
      <c r="IG50" s="545">
        <v>1.48</v>
      </c>
      <c r="IH50" s="545">
        <v>1.48</v>
      </c>
      <c r="II50" s="545">
        <v>1.48</v>
      </c>
      <c r="IJ50" s="545">
        <v>1.48</v>
      </c>
      <c r="IK50" s="545">
        <v>1.48</v>
      </c>
      <c r="IL50" s="545">
        <v>1.48</v>
      </c>
      <c r="IM50" s="545">
        <v>1.48</v>
      </c>
      <c r="IN50" s="546">
        <v>1.48</v>
      </c>
      <c r="IO50" s="547" t="s">
        <v>612</v>
      </c>
      <c r="IP50" s="545">
        <v>0</v>
      </c>
      <c r="IQ50" s="545">
        <v>0.01</v>
      </c>
      <c r="IR50" s="545">
        <v>0</v>
      </c>
      <c r="IS50" s="545">
        <v>0.03</v>
      </c>
      <c r="IT50" s="545">
        <v>0.01</v>
      </c>
      <c r="IU50" s="545">
        <v>0</v>
      </c>
      <c r="IV50" s="545">
        <v>-0.02</v>
      </c>
      <c r="IW50" s="545">
        <v>0.03</v>
      </c>
      <c r="IX50" s="545">
        <v>0.01</v>
      </c>
      <c r="IY50" s="545">
        <v>-0.02</v>
      </c>
      <c r="IZ50" s="545">
        <v>-0.03</v>
      </c>
      <c r="JA50" s="545">
        <v>-0.04</v>
      </c>
      <c r="JB50" s="545">
        <v>-0.04</v>
      </c>
      <c r="JC50" s="545">
        <v>0</v>
      </c>
      <c r="JD50" s="545">
        <v>-0.04</v>
      </c>
      <c r="JE50" s="545">
        <v>-0.03</v>
      </c>
      <c r="JF50" s="545">
        <v>-0.05</v>
      </c>
      <c r="JG50" s="548">
        <v>-6.0000000000000005E-2</v>
      </c>
      <c r="JH50" s="549"/>
      <c r="JI50" s="550">
        <v>1.25</v>
      </c>
      <c r="JJ50" s="545">
        <v>1.25</v>
      </c>
      <c r="JK50" s="545">
        <v>1.25</v>
      </c>
      <c r="JL50" s="545">
        <v>1.25</v>
      </c>
      <c r="JM50" s="545">
        <v>1.25</v>
      </c>
      <c r="JN50" s="545">
        <v>1.25</v>
      </c>
      <c r="JO50" s="545">
        <v>1.25</v>
      </c>
      <c r="JP50" s="545">
        <v>1.25</v>
      </c>
      <c r="JQ50" s="545">
        <v>1.25</v>
      </c>
      <c r="JR50" s="545">
        <v>1.25</v>
      </c>
      <c r="JS50" s="545">
        <v>1.25</v>
      </c>
      <c r="JT50" s="545">
        <v>1.25</v>
      </c>
      <c r="JU50" s="545">
        <v>1.25</v>
      </c>
      <c r="JV50" s="545">
        <v>1.25</v>
      </c>
      <c r="JW50" s="545">
        <v>1.25</v>
      </c>
      <c r="JX50" s="545">
        <v>1.25</v>
      </c>
      <c r="JY50" s="545">
        <v>1.25</v>
      </c>
      <c r="JZ50" s="549"/>
      <c r="KA50" s="542" t="s">
        <v>461</v>
      </c>
      <c r="KB50" s="528"/>
      <c r="KC50" s="528"/>
      <c r="KD50" s="529" t="s">
        <v>461</v>
      </c>
      <c r="KE50" s="551" t="s">
        <v>459</v>
      </c>
      <c r="KF50" s="551" t="s">
        <v>689</v>
      </c>
      <c r="KG50" s="551" t="s">
        <v>667</v>
      </c>
      <c r="KH50" s="552"/>
      <c r="KI50" s="553"/>
      <c r="KJ50" s="554"/>
      <c r="KK50" s="555"/>
      <c r="KL50" s="556"/>
      <c r="KM50" s="552"/>
      <c r="KN50" s="554"/>
      <c r="KO50" s="555"/>
      <c r="KP50" s="556"/>
      <c r="KQ50" s="571"/>
      <c r="KR50" s="572"/>
      <c r="KS50" s="573"/>
      <c r="KT50" s="574"/>
      <c r="KU50" s="557"/>
    </row>
    <row r="51" spans="1:307">
      <c r="A51" s="518">
        <v>30</v>
      </c>
      <c r="B51" s="31"/>
      <c r="C51" s="519" t="s">
        <v>460</v>
      </c>
      <c r="D51" s="560" t="s">
        <v>262</v>
      </c>
      <c r="E51" s="520" t="s">
        <v>692</v>
      </c>
      <c r="F51" s="520" t="s">
        <v>692</v>
      </c>
      <c r="G51" s="520" t="s">
        <v>692</v>
      </c>
      <c r="H51" s="520" t="s">
        <v>692</v>
      </c>
      <c r="I51" s="520"/>
      <c r="J51" s="520" t="s">
        <v>692</v>
      </c>
      <c r="K51" s="521">
        <v>0</v>
      </c>
      <c r="L51" s="522">
        <v>50</v>
      </c>
      <c r="M51" s="523">
        <v>13.4</v>
      </c>
      <c r="N51" s="523">
        <v>13.62</v>
      </c>
      <c r="O51" s="523">
        <v>8.52</v>
      </c>
      <c r="P51" s="523">
        <v>15.04</v>
      </c>
      <c r="Q51" s="523">
        <v>18.829999999999998</v>
      </c>
      <c r="R51" s="524">
        <v>12.748503200166647</v>
      </c>
      <c r="S51" s="523">
        <v>22.18</v>
      </c>
      <c r="T51" s="523">
        <v>91.56</v>
      </c>
      <c r="U51" s="523">
        <v>40.6</v>
      </c>
      <c r="V51" s="523">
        <v>5.77</v>
      </c>
      <c r="W51" s="523">
        <v>27.6</v>
      </c>
      <c r="X51" s="523">
        <v>31.2</v>
      </c>
      <c r="Y51" s="523">
        <v>1310.789</v>
      </c>
      <c r="Z51" s="523">
        <v>1311.335</v>
      </c>
      <c r="AA51" s="525">
        <v>1311.1790000000001</v>
      </c>
      <c r="AB51" s="526">
        <v>7.8000000000007015</v>
      </c>
      <c r="AC51" s="527">
        <v>50.64</v>
      </c>
      <c r="AD51" s="527">
        <v>52.57</v>
      </c>
      <c r="AE51" s="527">
        <v>0.2281</v>
      </c>
      <c r="AF51" s="527">
        <v>0.20649999999999999</v>
      </c>
      <c r="AG51" s="527">
        <v>0.19209999999999999</v>
      </c>
      <c r="AH51" s="527">
        <v>0.17419999999999999</v>
      </c>
      <c r="AI51" s="527">
        <v>4</v>
      </c>
      <c r="AJ51" s="527">
        <v>3.6</v>
      </c>
      <c r="AK51" s="527">
        <v>3.4</v>
      </c>
      <c r="AL51" s="527">
        <v>3.1</v>
      </c>
      <c r="AM51" s="527">
        <v>0.75900000000000001</v>
      </c>
      <c r="AN51" s="527">
        <v>1.167</v>
      </c>
      <c r="AO51" s="527">
        <v>1.2789999999999999</v>
      </c>
      <c r="AP51" s="527">
        <v>1.347</v>
      </c>
      <c r="AQ51" s="527">
        <v>1.41</v>
      </c>
      <c r="AR51" s="527">
        <v>0.123</v>
      </c>
      <c r="AS51" s="528"/>
      <c r="AT51" s="528"/>
      <c r="AU51" s="528"/>
      <c r="AV51" s="528"/>
      <c r="AW51" s="528"/>
      <c r="AX51" s="529"/>
      <c r="AY51" s="530" t="s">
        <v>431</v>
      </c>
      <c r="AZ51" s="531">
        <v>45297</v>
      </c>
      <c r="BA51" s="532">
        <v>13</v>
      </c>
      <c r="BB51" s="526">
        <v>-2.985074626865674</v>
      </c>
      <c r="BC51" s="533">
        <v>13.35</v>
      </c>
      <c r="BD51" s="534">
        <v>-1.9823788546255476</v>
      </c>
      <c r="BE51" s="533">
        <v>8.68</v>
      </c>
      <c r="BF51" s="533">
        <v>15.23</v>
      </c>
      <c r="BG51" s="533">
        <v>19.05</v>
      </c>
      <c r="BH51" s="535">
        <v>12.798949800116379</v>
      </c>
      <c r="BI51" s="533">
        <v>22.4</v>
      </c>
      <c r="BJ51" s="533">
        <v>90.49</v>
      </c>
      <c r="BK51" s="533">
        <v>39.229999999999997</v>
      </c>
      <c r="BL51" s="533">
        <v>5.87</v>
      </c>
      <c r="BM51" s="533">
        <v>28</v>
      </c>
      <c r="BN51" s="533">
        <v>31.1</v>
      </c>
      <c r="BO51" s="536">
        <v>0.90032154340836013</v>
      </c>
      <c r="BP51" s="533">
        <v>1310.7750000000001</v>
      </c>
      <c r="BQ51" s="533">
        <v>1311.318</v>
      </c>
      <c r="BR51" s="535">
        <v>1311.1628571428571</v>
      </c>
      <c r="BS51" s="536">
        <v>7.7571428571413241</v>
      </c>
      <c r="BT51" s="533">
        <v>50.41</v>
      </c>
      <c r="BU51" s="533">
        <v>54.51</v>
      </c>
      <c r="BV51" s="528"/>
      <c r="BW51" s="533">
        <v>0.22620000000000001</v>
      </c>
      <c r="BX51" s="533">
        <v>0.20649999999999999</v>
      </c>
      <c r="BY51" s="533">
        <v>0.1867</v>
      </c>
      <c r="BZ51" s="533">
        <v>0.16880000000000001</v>
      </c>
      <c r="CA51" s="533">
        <v>4</v>
      </c>
      <c r="CB51" s="533">
        <v>3.6</v>
      </c>
      <c r="CC51" s="533">
        <v>3.3</v>
      </c>
      <c r="CD51" s="533">
        <v>3.1</v>
      </c>
      <c r="CE51" s="533">
        <v>0.75600000000000001</v>
      </c>
      <c r="CF51" s="533">
        <v>1.165</v>
      </c>
      <c r="CG51" s="533">
        <v>1.2769999999999999</v>
      </c>
      <c r="CH51" s="533">
        <v>1.3440000000000001</v>
      </c>
      <c r="CI51" s="533">
        <v>1.407</v>
      </c>
      <c r="CJ51" s="533">
        <v>0.121</v>
      </c>
      <c r="CK51" s="537"/>
      <c r="CL51" s="528"/>
      <c r="CM51" s="528"/>
      <c r="CN51" s="528"/>
      <c r="CO51" s="528"/>
      <c r="CP51" s="528"/>
      <c r="CQ51" s="538"/>
      <c r="CR51" s="539">
        <v>-13.999999999896318</v>
      </c>
      <c r="CS51" s="536">
        <v>-17.000000000052751</v>
      </c>
      <c r="CT51" s="540">
        <v>-2.9999999999998916E-3</v>
      </c>
      <c r="CU51" s="536">
        <v>1.168348380244304</v>
      </c>
      <c r="CV51" s="528"/>
      <c r="CW51" s="528"/>
      <c r="CX51" s="536">
        <v>-2.1344556397943331</v>
      </c>
      <c r="CY51" s="528"/>
      <c r="CZ51" s="528"/>
      <c r="DA51" s="528"/>
      <c r="DB51" s="528"/>
      <c r="DC51" s="528"/>
      <c r="DD51" s="529"/>
      <c r="DE51" s="532">
        <v>-7.8170000000000002</v>
      </c>
      <c r="DF51" s="533">
        <v>-15.18</v>
      </c>
      <c r="DG51" s="533">
        <v>-23.013999999999999</v>
      </c>
      <c r="DH51" s="533">
        <v>-31.405000000000001</v>
      </c>
      <c r="DI51" s="533">
        <v>-40.131999999999998</v>
      </c>
      <c r="DJ51" s="533">
        <v>-48.167999999999999</v>
      </c>
      <c r="DK51" s="533">
        <v>-54.784999999999997</v>
      </c>
      <c r="DL51" s="533">
        <v>-60.252000000000002</v>
      </c>
      <c r="DM51" s="533">
        <v>-65.489999999999995</v>
      </c>
      <c r="DN51" s="533">
        <v>-70.668999999999997</v>
      </c>
      <c r="DO51" s="533">
        <v>-75.828999999999994</v>
      </c>
      <c r="DP51" s="533">
        <v>-86.3</v>
      </c>
      <c r="DQ51" s="533">
        <v>-96.504999999999995</v>
      </c>
      <c r="DR51" s="533">
        <v>-106.652</v>
      </c>
      <c r="DS51" s="533">
        <v>-36.692</v>
      </c>
      <c r="DT51" s="533">
        <v>-73.578999999999994</v>
      </c>
      <c r="DU51" s="533">
        <v>0</v>
      </c>
      <c r="DV51" s="533">
        <v>-0.577654</v>
      </c>
      <c r="DW51" s="533">
        <v>-1.472451</v>
      </c>
      <c r="DX51" s="533">
        <v>-2.8145074000000001</v>
      </c>
      <c r="DY51" s="533">
        <v>-4.9339760000000004</v>
      </c>
      <c r="DZ51" s="533">
        <v>-7.9894629999999998</v>
      </c>
      <c r="EA51" s="533">
        <v>-10.774162</v>
      </c>
      <c r="EB51" s="533">
        <v>-12.267336999999999</v>
      </c>
      <c r="EC51" s="533">
        <v>-13.230537999999999</v>
      </c>
      <c r="ED51" s="533">
        <v>-14.038667999999999</v>
      </c>
      <c r="EE51" s="533">
        <v>-14.779788</v>
      </c>
      <c r="EF51" s="533">
        <v>-16.138978000000002</v>
      </c>
      <c r="EG51" s="533">
        <v>-17.259388000000001</v>
      </c>
      <c r="EH51" s="533">
        <v>-18.095977999999999</v>
      </c>
      <c r="EI51" s="533">
        <v>-14.824</v>
      </c>
      <c r="EJ51" s="533">
        <v>-16.111999999999998</v>
      </c>
      <c r="EK51" s="533">
        <v>-15.047000000000001</v>
      </c>
      <c r="EL51" s="533">
        <v>-16.379000000000001</v>
      </c>
      <c r="EM51" s="533">
        <v>67</v>
      </c>
      <c r="EN51" s="533">
        <v>67</v>
      </c>
      <c r="EO51" s="533">
        <v>57.555</v>
      </c>
      <c r="EP51" s="533">
        <v>-0.19615936280000301</v>
      </c>
      <c r="EQ51" s="533">
        <v>0.17429351810000099</v>
      </c>
      <c r="ER51" s="533">
        <v>-0.45523452750000398</v>
      </c>
      <c r="ES51" s="533">
        <v>-0.80832017947623602</v>
      </c>
      <c r="ET51" s="533">
        <v>-0.60262550503757795</v>
      </c>
      <c r="EU51" s="533">
        <v>-0.25037913292929798</v>
      </c>
      <c r="EV51" s="533">
        <v>0.439386383794863</v>
      </c>
      <c r="EW51" s="533">
        <v>1.7885237157371501</v>
      </c>
      <c r="EX51" s="533">
        <v>0.248</v>
      </c>
      <c r="EY51" s="533">
        <v>-0.45</v>
      </c>
      <c r="EZ51" s="533">
        <v>-1.0449999999999999</v>
      </c>
      <c r="FA51" s="533">
        <v>6.5000000000000002E-2</v>
      </c>
      <c r="FB51" s="533">
        <v>-0.63700000000000001</v>
      </c>
      <c r="FC51" s="533">
        <v>-0.193</v>
      </c>
      <c r="FD51" s="533">
        <v>-0.875</v>
      </c>
      <c r="FE51" s="533">
        <v>-2.7389999999999999</v>
      </c>
      <c r="FF51" s="533">
        <v>-3.0019999999999998</v>
      </c>
      <c r="FG51" s="535"/>
      <c r="FH51" s="535">
        <v>-0.19919872284999951</v>
      </c>
      <c r="FI51" s="535">
        <v>3.0393600499964979E-3</v>
      </c>
      <c r="FJ51" s="535">
        <v>1.6562461850002486E-2</v>
      </c>
      <c r="FK51" s="535">
        <v>1.4239181437445581</v>
      </c>
      <c r="FL51" s="533">
        <v>2.9722279999999999</v>
      </c>
      <c r="FM51" s="535"/>
      <c r="FN51" s="535"/>
      <c r="FO51" s="535"/>
      <c r="FP51" s="535"/>
      <c r="FQ51" s="535"/>
      <c r="FR51" s="535"/>
      <c r="FS51" s="535"/>
      <c r="FT51" s="535"/>
      <c r="FU51" s="541" t="s">
        <v>532</v>
      </c>
      <c r="FV51" s="532">
        <v>0.6</v>
      </c>
      <c r="FW51" s="533">
        <v>1.04</v>
      </c>
      <c r="FX51" s="533">
        <v>1.3</v>
      </c>
      <c r="FY51" s="533">
        <v>1.54</v>
      </c>
      <c r="FZ51" s="533">
        <v>-67.33</v>
      </c>
      <c r="GA51" s="533">
        <v>31.7</v>
      </c>
      <c r="GB51" s="533">
        <v>30.6</v>
      </c>
      <c r="GC51" s="528"/>
      <c r="GD51" s="528"/>
      <c r="GE51" s="558"/>
      <c r="GF51" s="528"/>
      <c r="GG51" s="528"/>
      <c r="GH51" s="528"/>
      <c r="GI51" s="542">
        <v>26.441542970580461</v>
      </c>
      <c r="GJ51" s="528"/>
      <c r="GK51" s="528"/>
      <c r="GL51" s="528">
        <v>20.339648438908075</v>
      </c>
      <c r="GM51" s="528"/>
      <c r="GN51" s="528"/>
      <c r="GO51" s="528"/>
      <c r="GP51" s="528"/>
      <c r="GQ51" s="528"/>
      <c r="GR51" s="543" t="s">
        <v>563</v>
      </c>
      <c r="GS51" s="544">
        <v>0</v>
      </c>
      <c r="GT51" s="545">
        <v>-0.12</v>
      </c>
      <c r="GU51" s="545">
        <v>-1.22</v>
      </c>
      <c r="GV51" s="545">
        <v>-4.93</v>
      </c>
      <c r="GW51" s="545">
        <v>-7.28</v>
      </c>
      <c r="GX51" s="545">
        <v>-8.94</v>
      </c>
      <c r="GY51" s="545">
        <v>-9.58</v>
      </c>
      <c r="GZ51" s="545">
        <v>-9.61</v>
      </c>
      <c r="HA51" s="545">
        <v>-9.65</v>
      </c>
      <c r="HB51" s="545">
        <v>-9.41</v>
      </c>
      <c r="HC51" s="545">
        <v>-9.51</v>
      </c>
      <c r="HD51" s="545">
        <v>-9.51</v>
      </c>
      <c r="HE51" s="545">
        <v>-9.4</v>
      </c>
      <c r="HF51" s="545">
        <v>-9.36</v>
      </c>
      <c r="HG51" s="545">
        <v>-9.61</v>
      </c>
      <c r="HH51" s="545">
        <v>-9.7899999999999991</v>
      </c>
      <c r="HI51" s="545">
        <v>-9.43</v>
      </c>
      <c r="HJ51" s="545">
        <v>-9.5</v>
      </c>
      <c r="HK51" s="545">
        <v>-9.2200000000000006</v>
      </c>
      <c r="HL51" s="545">
        <v>-9.43</v>
      </c>
      <c r="HM51" s="545">
        <v>-9.33</v>
      </c>
      <c r="HN51" s="545">
        <v>-9.33</v>
      </c>
      <c r="HO51" s="545">
        <v>-9.3699999999999992</v>
      </c>
      <c r="HP51" s="545">
        <v>-9.23</v>
      </c>
      <c r="HQ51" s="545">
        <v>1.49</v>
      </c>
      <c r="HR51" s="545">
        <v>1.49</v>
      </c>
      <c r="HS51" s="545">
        <v>1.49</v>
      </c>
      <c r="HT51" s="545">
        <v>1.49</v>
      </c>
      <c r="HU51" s="545">
        <v>1.49</v>
      </c>
      <c r="HV51" s="545">
        <v>1.49</v>
      </c>
      <c r="HW51" s="545">
        <v>1.49</v>
      </c>
      <c r="HX51" s="545">
        <v>1.49</v>
      </c>
      <c r="HY51" s="545">
        <v>1.49</v>
      </c>
      <c r="HZ51" s="545">
        <v>1.49</v>
      </c>
      <c r="IA51" s="545">
        <v>1.49</v>
      </c>
      <c r="IB51" s="545">
        <v>1.49</v>
      </c>
      <c r="IC51" s="545">
        <v>1.49</v>
      </c>
      <c r="ID51" s="545">
        <v>1.49</v>
      </c>
      <c r="IE51" s="545">
        <v>1.49</v>
      </c>
      <c r="IF51" s="545">
        <v>1.49</v>
      </c>
      <c r="IG51" s="545">
        <v>1.49</v>
      </c>
      <c r="IH51" s="545">
        <v>1.49</v>
      </c>
      <c r="II51" s="545">
        <v>1.49</v>
      </c>
      <c r="IJ51" s="545">
        <v>1.49</v>
      </c>
      <c r="IK51" s="545">
        <v>1.49</v>
      </c>
      <c r="IL51" s="545">
        <v>1.49</v>
      </c>
      <c r="IM51" s="545">
        <v>1.49</v>
      </c>
      <c r="IN51" s="546">
        <v>1.49</v>
      </c>
      <c r="IO51" s="547" t="s">
        <v>613</v>
      </c>
      <c r="IP51" s="545">
        <v>0</v>
      </c>
      <c r="IQ51" s="545">
        <v>0.02</v>
      </c>
      <c r="IR51" s="545">
        <v>0.01</v>
      </c>
      <c r="IS51" s="545">
        <v>0</v>
      </c>
      <c r="IT51" s="545">
        <v>0.03</v>
      </c>
      <c r="IU51" s="545">
        <v>0</v>
      </c>
      <c r="IV51" s="545">
        <v>-0.01</v>
      </c>
      <c r="IW51" s="545">
        <v>-0.02</v>
      </c>
      <c r="IX51" s="545">
        <v>-0.03</v>
      </c>
      <c r="IY51" s="545">
        <v>0</v>
      </c>
      <c r="IZ51" s="545">
        <v>-0.02</v>
      </c>
      <c r="JA51" s="545">
        <v>-0.03</v>
      </c>
      <c r="JB51" s="545">
        <v>-0.03</v>
      </c>
      <c r="JC51" s="545">
        <v>-0.04</v>
      </c>
      <c r="JD51" s="545">
        <v>-0.04</v>
      </c>
      <c r="JE51" s="545">
        <v>-0.04</v>
      </c>
      <c r="JF51" s="545">
        <v>-0.04</v>
      </c>
      <c r="JG51" s="548">
        <v>-7.0000000000000007E-2</v>
      </c>
      <c r="JH51" s="549"/>
      <c r="JI51" s="550">
        <v>1.26</v>
      </c>
      <c r="JJ51" s="545">
        <v>1.26</v>
      </c>
      <c r="JK51" s="545">
        <v>1.26</v>
      </c>
      <c r="JL51" s="545">
        <v>1.26</v>
      </c>
      <c r="JM51" s="545">
        <v>1.26</v>
      </c>
      <c r="JN51" s="545">
        <v>1.26</v>
      </c>
      <c r="JO51" s="545">
        <v>1.26</v>
      </c>
      <c r="JP51" s="545">
        <v>1.26</v>
      </c>
      <c r="JQ51" s="545">
        <v>1.26</v>
      </c>
      <c r="JR51" s="545">
        <v>1.26</v>
      </c>
      <c r="JS51" s="545">
        <v>1.26</v>
      </c>
      <c r="JT51" s="545">
        <v>1.26</v>
      </c>
      <c r="JU51" s="545">
        <v>1.26</v>
      </c>
      <c r="JV51" s="545">
        <v>1.26</v>
      </c>
      <c r="JW51" s="545">
        <v>1.26</v>
      </c>
      <c r="JX51" s="545">
        <v>1.26</v>
      </c>
      <c r="JY51" s="545">
        <v>1.26</v>
      </c>
      <c r="JZ51" s="549"/>
      <c r="KA51" s="542" t="s">
        <v>461</v>
      </c>
      <c r="KB51" s="528"/>
      <c r="KC51" s="528"/>
      <c r="KD51" s="529" t="s">
        <v>461</v>
      </c>
      <c r="KE51" s="551" t="s">
        <v>460</v>
      </c>
      <c r="KF51" s="551" t="s">
        <v>689</v>
      </c>
      <c r="KG51" s="551" t="s">
        <v>668</v>
      </c>
      <c r="KH51" s="552"/>
      <c r="KI51" s="553"/>
      <c r="KJ51" s="554"/>
      <c r="KK51" s="555"/>
      <c r="KL51" s="556"/>
      <c r="KM51" s="552"/>
      <c r="KN51" s="554"/>
      <c r="KO51" s="555"/>
      <c r="KP51" s="556"/>
      <c r="KQ51" s="571"/>
      <c r="KR51" s="572"/>
      <c r="KS51" s="573"/>
      <c r="KT51" s="574"/>
      <c r="KU51" s="557"/>
    </row>
    <row r="52" spans="1:307">
      <c r="A52" s="518">
        <v>31</v>
      </c>
      <c r="B52" s="31" t="s">
        <v>695</v>
      </c>
      <c r="C52" s="565" t="s">
        <v>462</v>
      </c>
      <c r="D52" s="560" t="s">
        <v>262</v>
      </c>
      <c r="E52" s="520" t="s">
        <v>692</v>
      </c>
      <c r="F52" s="520" t="s">
        <v>692</v>
      </c>
      <c r="G52" s="520" t="s">
        <v>692</v>
      </c>
      <c r="H52" s="520" t="s">
        <v>692</v>
      </c>
      <c r="I52" s="520"/>
      <c r="J52" s="520" t="s">
        <v>692</v>
      </c>
      <c r="K52" s="521">
        <v>0</v>
      </c>
      <c r="L52" s="522">
        <v>50</v>
      </c>
      <c r="M52" s="523">
        <v>14.4</v>
      </c>
      <c r="N52" s="523">
        <v>14.71</v>
      </c>
      <c r="O52" s="523">
        <v>8.2899999999999991</v>
      </c>
      <c r="P52" s="523">
        <v>14.85</v>
      </c>
      <c r="Q52" s="523">
        <v>18.62</v>
      </c>
      <c r="R52" s="524">
        <v>12.699796766453238</v>
      </c>
      <c r="S52" s="523">
        <v>21.98</v>
      </c>
      <c r="T52" s="523">
        <v>92.63</v>
      </c>
      <c r="U52" s="523">
        <v>35.340000000000003</v>
      </c>
      <c r="V52" s="523">
        <v>6.29</v>
      </c>
      <c r="W52" s="523">
        <v>28</v>
      </c>
      <c r="X52" s="523">
        <v>30.5</v>
      </c>
      <c r="Y52" s="523">
        <v>1309.1110000000001</v>
      </c>
      <c r="Z52" s="523">
        <v>1309.662</v>
      </c>
      <c r="AA52" s="525">
        <v>1309.5045714285716</v>
      </c>
      <c r="AB52" s="526">
        <v>7.8714285714275842</v>
      </c>
      <c r="AC52" s="527">
        <v>47.4</v>
      </c>
      <c r="AD52" s="527">
        <v>53.59</v>
      </c>
      <c r="AE52" s="527">
        <v>0.2334</v>
      </c>
      <c r="AF52" s="527">
        <v>0.20830000000000001</v>
      </c>
      <c r="AG52" s="527">
        <v>0.1885</v>
      </c>
      <c r="AH52" s="527">
        <v>0.17599999999999999</v>
      </c>
      <c r="AI52" s="527">
        <v>4</v>
      </c>
      <c r="AJ52" s="527">
        <v>3.6</v>
      </c>
      <c r="AK52" s="527">
        <v>3.4</v>
      </c>
      <c r="AL52" s="527">
        <v>3.1</v>
      </c>
      <c r="AM52" s="527">
        <v>0.755</v>
      </c>
      <c r="AN52" s="527">
        <v>1.167</v>
      </c>
      <c r="AO52" s="527">
        <v>1.28</v>
      </c>
      <c r="AP52" s="527">
        <v>1.3480000000000001</v>
      </c>
      <c r="AQ52" s="527">
        <v>1.411</v>
      </c>
      <c r="AR52" s="527">
        <v>0.11799999999999999</v>
      </c>
      <c r="AS52" s="528"/>
      <c r="AT52" s="528"/>
      <c r="AU52" s="528"/>
      <c r="AV52" s="528"/>
      <c r="AW52" s="528"/>
      <c r="AX52" s="529"/>
      <c r="AY52" s="530" t="s">
        <v>431</v>
      </c>
      <c r="AZ52" s="531">
        <v>45297</v>
      </c>
      <c r="BA52" s="532">
        <v>14.2</v>
      </c>
      <c r="BB52" s="526">
        <v>-1.3888888888888962</v>
      </c>
      <c r="BC52" s="533">
        <v>14.45</v>
      </c>
      <c r="BD52" s="534">
        <v>-1.7675050985724103</v>
      </c>
      <c r="BE52" s="533">
        <v>8.44</v>
      </c>
      <c r="BF52" s="533">
        <v>15.05</v>
      </c>
      <c r="BG52" s="533">
        <v>18.87</v>
      </c>
      <c r="BH52" s="535">
        <v>12.757719001649312</v>
      </c>
      <c r="BI52" s="533">
        <v>22.27</v>
      </c>
      <c r="BJ52" s="533">
        <v>91.43</v>
      </c>
      <c r="BK52" s="533">
        <v>34.35</v>
      </c>
      <c r="BL52" s="533">
        <v>6.62</v>
      </c>
      <c r="BM52" s="533">
        <v>27.9</v>
      </c>
      <c r="BN52" s="533">
        <v>31.1</v>
      </c>
      <c r="BO52" s="536">
        <v>0.89710610932475876</v>
      </c>
      <c r="BP52" s="533">
        <v>1309.0909999999999</v>
      </c>
      <c r="BQ52" s="533">
        <v>1309.636</v>
      </c>
      <c r="BR52" s="535">
        <v>1309.4802857142856</v>
      </c>
      <c r="BS52" s="536">
        <v>7.7857142857153248</v>
      </c>
      <c r="BT52" s="533">
        <v>48.41</v>
      </c>
      <c r="BU52" s="533">
        <v>51.95</v>
      </c>
      <c r="BV52" s="528"/>
      <c r="BW52" s="533">
        <v>0.2298</v>
      </c>
      <c r="BX52" s="533">
        <v>0.20469999999999999</v>
      </c>
      <c r="BY52" s="533">
        <v>0.1885</v>
      </c>
      <c r="BZ52" s="533">
        <v>0.1724</v>
      </c>
      <c r="CA52" s="533">
        <v>4</v>
      </c>
      <c r="CB52" s="533">
        <v>3.6</v>
      </c>
      <c r="CC52" s="533">
        <v>3.4</v>
      </c>
      <c r="CD52" s="533">
        <v>3.1</v>
      </c>
      <c r="CE52" s="533">
        <v>0.751</v>
      </c>
      <c r="CF52" s="533">
        <v>1.1659999999999999</v>
      </c>
      <c r="CG52" s="533">
        <v>1.278</v>
      </c>
      <c r="CH52" s="533">
        <v>1.3460000000000001</v>
      </c>
      <c r="CI52" s="533">
        <v>1.41</v>
      </c>
      <c r="CJ52" s="533">
        <v>0.125</v>
      </c>
      <c r="CK52" s="537"/>
      <c r="CL52" s="528"/>
      <c r="CM52" s="528"/>
      <c r="CN52" s="528"/>
      <c r="CO52" s="528"/>
      <c r="CP52" s="528"/>
      <c r="CQ52" s="538"/>
      <c r="CR52" s="539">
        <v>-20.000000000209184</v>
      </c>
      <c r="CS52" s="536">
        <v>-26.000000000067303</v>
      </c>
      <c r="CT52" s="540">
        <v>-2.0000000000000018E-3</v>
      </c>
      <c r="CU52" s="536">
        <v>1.342642320085929</v>
      </c>
      <c r="CV52" s="528"/>
      <c r="CW52" s="528"/>
      <c r="CX52" s="536">
        <v>-1.5276699787816255</v>
      </c>
      <c r="CY52" s="528"/>
      <c r="CZ52" s="528"/>
      <c r="DA52" s="528"/>
      <c r="DB52" s="528"/>
      <c r="DC52" s="528"/>
      <c r="DD52" s="529"/>
      <c r="DE52" s="532">
        <v>-7.181</v>
      </c>
      <c r="DF52" s="533">
        <v>-14.167999999999999</v>
      </c>
      <c r="DG52" s="533">
        <v>-21.62</v>
      </c>
      <c r="DH52" s="533">
        <v>-29.684999999999999</v>
      </c>
      <c r="DI52" s="533">
        <v>-38.180999999999997</v>
      </c>
      <c r="DJ52" s="533">
        <v>-46.281999999999996</v>
      </c>
      <c r="DK52" s="533">
        <v>-53.274999999999999</v>
      </c>
      <c r="DL52" s="533">
        <v>-58.88</v>
      </c>
      <c r="DM52" s="533">
        <v>-64.105999999999995</v>
      </c>
      <c r="DN52" s="533">
        <v>-69.241</v>
      </c>
      <c r="DO52" s="533">
        <v>-74.346999999999994</v>
      </c>
      <c r="DP52" s="533">
        <v>-84.703000000000003</v>
      </c>
      <c r="DQ52" s="533">
        <v>-94.801000000000002</v>
      </c>
      <c r="DR52" s="533">
        <v>-104.85</v>
      </c>
      <c r="DS52" s="533">
        <v>-36.238</v>
      </c>
      <c r="DT52" s="533">
        <v>-72.680000000000007</v>
      </c>
      <c r="DU52" s="533">
        <v>0</v>
      </c>
      <c r="DV52" s="533">
        <v>-0.49968299999999999</v>
      </c>
      <c r="DW52" s="533">
        <v>-1.2609919999999999</v>
      </c>
      <c r="DX52" s="533">
        <v>-2.417586</v>
      </c>
      <c r="DY52" s="533">
        <v>-4.2064199999999996</v>
      </c>
      <c r="DZ52" s="533">
        <v>-6.8660129999999997</v>
      </c>
      <c r="EA52" s="533">
        <v>-9.9326439999999998</v>
      </c>
      <c r="EB52" s="533">
        <v>-11.837844</v>
      </c>
      <c r="EC52" s="533">
        <v>-12.948484000000001</v>
      </c>
      <c r="ED52" s="533">
        <v>-13.858184</v>
      </c>
      <c r="EE52" s="533">
        <v>-14.708314</v>
      </c>
      <c r="EF52" s="533">
        <v>-16.203564</v>
      </c>
      <c r="EG52" s="533">
        <v>-17.362454</v>
      </c>
      <c r="EH52" s="533">
        <v>-18.201194000000001</v>
      </c>
      <c r="EI52" s="533">
        <v>-13.585000000000001</v>
      </c>
      <c r="EJ52" s="533">
        <v>-14.722</v>
      </c>
      <c r="EK52" s="533">
        <v>-14.106999999999999</v>
      </c>
      <c r="EL52" s="533">
        <v>-15.339</v>
      </c>
      <c r="EM52" s="533">
        <v>67</v>
      </c>
      <c r="EN52" s="533">
        <v>67</v>
      </c>
      <c r="EO52" s="533">
        <v>57.561</v>
      </c>
      <c r="EP52" s="533">
        <v>-0.19998550409999899</v>
      </c>
      <c r="EQ52" s="533">
        <v>-0.158292770299997</v>
      </c>
      <c r="ER52" s="533">
        <v>-0.71861267090000103</v>
      </c>
      <c r="ES52" s="533">
        <v>-0.71937413161720898</v>
      </c>
      <c r="ET52" s="533">
        <v>-0.53157408032803899</v>
      </c>
      <c r="EU52" s="533">
        <v>-0.17540720046059299</v>
      </c>
      <c r="EV52" s="533">
        <v>0.35514557402518399</v>
      </c>
      <c r="EW52" s="533">
        <v>1.3967571079049701</v>
      </c>
      <c r="EX52" s="533">
        <v>-3.1E-2</v>
      </c>
      <c r="EY52" s="533">
        <v>-0.217</v>
      </c>
      <c r="EZ52" s="533">
        <v>-0.154</v>
      </c>
      <c r="FA52" s="533">
        <v>-4.2000000000000003E-2</v>
      </c>
      <c r="FB52" s="533">
        <v>-0.47299999999999998</v>
      </c>
      <c r="FC52" s="533">
        <v>-0.45300000000000001</v>
      </c>
      <c r="FD52" s="533">
        <v>-1.246</v>
      </c>
      <c r="FE52" s="533">
        <v>-2.8210000000000002</v>
      </c>
      <c r="FF52" s="533">
        <v>-2.149</v>
      </c>
      <c r="FG52" s="535"/>
      <c r="FH52" s="535">
        <v>-0.19919872284999951</v>
      </c>
      <c r="FI52" s="535">
        <v>7.8678124999947974E-4</v>
      </c>
      <c r="FJ52" s="535">
        <v>1.6562461850002486E-2</v>
      </c>
      <c r="FK52" s="535">
        <v>1.3363507734197291</v>
      </c>
      <c r="FL52" s="533">
        <v>-1.6590860000000001</v>
      </c>
      <c r="FM52" s="535"/>
      <c r="FN52" s="535"/>
      <c r="FO52" s="535"/>
      <c r="FP52" s="535"/>
      <c r="FQ52" s="535"/>
      <c r="FR52" s="535"/>
      <c r="FS52" s="535"/>
      <c r="FT52" s="535"/>
      <c r="FU52" s="541" t="s">
        <v>532</v>
      </c>
      <c r="FV52" s="532">
        <v>0.66</v>
      </c>
      <c r="FW52" s="533">
        <v>1.1499999999999999</v>
      </c>
      <c r="FX52" s="533">
        <v>1.47</v>
      </c>
      <c r="FY52" s="533">
        <v>1.77</v>
      </c>
      <c r="FZ52" s="533">
        <v>-46.52</v>
      </c>
      <c r="GA52" s="533">
        <v>21.4</v>
      </c>
      <c r="GB52" s="533">
        <v>23.5</v>
      </c>
      <c r="GC52" s="528"/>
      <c r="GD52" s="528"/>
      <c r="GE52" s="558"/>
      <c r="GF52" s="528"/>
      <c r="GG52" s="528"/>
      <c r="GH52" s="528"/>
      <c r="GI52" s="542">
        <v>25.668883417434056</v>
      </c>
      <c r="GJ52" s="528"/>
      <c r="GK52" s="528"/>
      <c r="GL52" s="528">
        <v>17.461825454036802</v>
      </c>
      <c r="GM52" s="528"/>
      <c r="GN52" s="528"/>
      <c r="GO52" s="528"/>
      <c r="GP52" s="528"/>
      <c r="GQ52" s="528"/>
      <c r="GR52" s="543" t="s">
        <v>564</v>
      </c>
      <c r="GS52" s="544">
        <v>0</v>
      </c>
      <c r="GT52" s="545">
        <v>-0.11</v>
      </c>
      <c r="GU52" s="545">
        <v>-0.59</v>
      </c>
      <c r="GV52" s="545">
        <v>-2.98</v>
      </c>
      <c r="GW52" s="545">
        <v>-4.55</v>
      </c>
      <c r="GX52" s="545">
        <v>-5.29</v>
      </c>
      <c r="GY52" s="545">
        <v>-5.49</v>
      </c>
      <c r="GZ52" s="545">
        <v>-5.43</v>
      </c>
      <c r="HA52" s="545">
        <v>-5.17</v>
      </c>
      <c r="HB52" s="545">
        <v>-5.41</v>
      </c>
      <c r="HC52" s="545">
        <v>-5.3</v>
      </c>
      <c r="HD52" s="545">
        <v>-5.32</v>
      </c>
      <c r="HE52" s="545">
        <v>-5.21</v>
      </c>
      <c r="HF52" s="545">
        <v>-5.18</v>
      </c>
      <c r="HG52" s="545">
        <v>-5.3</v>
      </c>
      <c r="HH52" s="545">
        <v>-4.92</v>
      </c>
      <c r="HI52" s="545">
        <v>-5.12</v>
      </c>
      <c r="HJ52" s="545">
        <v>-5.18</v>
      </c>
      <c r="HK52" s="545">
        <v>-5.09</v>
      </c>
      <c r="HL52" s="545">
        <v>-4.93</v>
      </c>
      <c r="HM52" s="545">
        <v>-5.01</v>
      </c>
      <c r="HN52" s="545">
        <v>-5</v>
      </c>
      <c r="HO52" s="545">
        <v>-4.93</v>
      </c>
      <c r="HP52" s="545">
        <v>-5.13</v>
      </c>
      <c r="HQ52" s="545">
        <v>1.49</v>
      </c>
      <c r="HR52" s="545">
        <v>1.49</v>
      </c>
      <c r="HS52" s="545">
        <v>1.49</v>
      </c>
      <c r="HT52" s="545">
        <v>1.49</v>
      </c>
      <c r="HU52" s="545">
        <v>1.49</v>
      </c>
      <c r="HV52" s="545">
        <v>1.49</v>
      </c>
      <c r="HW52" s="545">
        <v>1.49</v>
      </c>
      <c r="HX52" s="545">
        <v>1.49</v>
      </c>
      <c r="HY52" s="545">
        <v>1.49</v>
      </c>
      <c r="HZ52" s="545">
        <v>1.49</v>
      </c>
      <c r="IA52" s="545">
        <v>1.49</v>
      </c>
      <c r="IB52" s="545">
        <v>1.49</v>
      </c>
      <c r="IC52" s="545">
        <v>1.49</v>
      </c>
      <c r="ID52" s="545">
        <v>1.49</v>
      </c>
      <c r="IE52" s="545">
        <v>1.49</v>
      </c>
      <c r="IF52" s="545">
        <v>1.49</v>
      </c>
      <c r="IG52" s="545">
        <v>1.49</v>
      </c>
      <c r="IH52" s="545">
        <v>1.49</v>
      </c>
      <c r="II52" s="545">
        <v>1.49</v>
      </c>
      <c r="IJ52" s="545">
        <v>1.49</v>
      </c>
      <c r="IK52" s="545">
        <v>1.49</v>
      </c>
      <c r="IL52" s="545">
        <v>1.49</v>
      </c>
      <c r="IM52" s="545">
        <v>1.49</v>
      </c>
      <c r="IN52" s="546">
        <v>1.49</v>
      </c>
      <c r="IO52" s="547" t="s">
        <v>614</v>
      </c>
      <c r="IP52" s="545">
        <v>0</v>
      </c>
      <c r="IQ52" s="545">
        <v>0</v>
      </c>
      <c r="IR52" s="545">
        <v>0.01</v>
      </c>
      <c r="IS52" s="545">
        <v>0.01</v>
      </c>
      <c r="IT52" s="545">
        <v>0.02</v>
      </c>
      <c r="IU52" s="545">
        <v>0.02</v>
      </c>
      <c r="IV52" s="545">
        <v>0.02</v>
      </c>
      <c r="IW52" s="545">
        <v>-0.01</v>
      </c>
      <c r="IX52" s="545">
        <v>0</v>
      </c>
      <c r="IY52" s="545">
        <v>-0.02</v>
      </c>
      <c r="IZ52" s="545">
        <v>-0.05</v>
      </c>
      <c r="JA52" s="545">
        <v>-0.03</v>
      </c>
      <c r="JB52" s="545">
        <v>0.01</v>
      </c>
      <c r="JC52" s="545">
        <v>-0.02</v>
      </c>
      <c r="JD52" s="545">
        <v>-0.03</v>
      </c>
      <c r="JE52" s="545">
        <v>-0.01</v>
      </c>
      <c r="JF52" s="545">
        <v>-0.01</v>
      </c>
      <c r="JG52" s="548">
        <v>-0.03</v>
      </c>
      <c r="JH52" s="549"/>
      <c r="JI52" s="550">
        <v>1.26</v>
      </c>
      <c r="JJ52" s="545">
        <v>1.26</v>
      </c>
      <c r="JK52" s="545">
        <v>1.26</v>
      </c>
      <c r="JL52" s="545">
        <v>1.26</v>
      </c>
      <c r="JM52" s="545">
        <v>1.26</v>
      </c>
      <c r="JN52" s="545">
        <v>1.26</v>
      </c>
      <c r="JO52" s="545">
        <v>1.26</v>
      </c>
      <c r="JP52" s="545">
        <v>1.26</v>
      </c>
      <c r="JQ52" s="545">
        <v>1.26</v>
      </c>
      <c r="JR52" s="545">
        <v>1.26</v>
      </c>
      <c r="JS52" s="545">
        <v>1.26</v>
      </c>
      <c r="JT52" s="545">
        <v>1.26</v>
      </c>
      <c r="JU52" s="545">
        <v>1.26</v>
      </c>
      <c r="JV52" s="545">
        <v>1.26</v>
      </c>
      <c r="JW52" s="545">
        <v>1.26</v>
      </c>
      <c r="JX52" s="545">
        <v>1.26</v>
      </c>
      <c r="JY52" s="545">
        <v>1.26</v>
      </c>
      <c r="JZ52" s="549"/>
      <c r="KA52" s="542" t="s">
        <v>461</v>
      </c>
      <c r="KB52" s="528"/>
      <c r="KC52" s="528"/>
      <c r="KD52" s="529" t="s">
        <v>461</v>
      </c>
      <c r="KE52" s="551" t="s">
        <v>462</v>
      </c>
      <c r="KF52" s="551" t="s">
        <v>689</v>
      </c>
      <c r="KG52" s="551" t="s">
        <v>669</v>
      </c>
      <c r="KH52" s="552">
        <v>-4.2044599999999998E-7</v>
      </c>
      <c r="KI52" s="553">
        <v>-4.23076E-7</v>
      </c>
      <c r="KJ52" s="554">
        <v>-4.2262499999999999E-7</v>
      </c>
      <c r="KK52" s="576">
        <v>0.62552622691142679</v>
      </c>
      <c r="KL52" s="577">
        <v>0.51825918191634823</v>
      </c>
      <c r="KM52" s="552">
        <v>-4.2282999999999998E-7</v>
      </c>
      <c r="KN52" s="554">
        <v>-4.2287500000000001E-7</v>
      </c>
      <c r="KO52" s="576">
        <v>0.56701692964138162</v>
      </c>
      <c r="KP52" s="577">
        <v>0.57771984987371217</v>
      </c>
      <c r="KQ52" s="571"/>
      <c r="KR52" s="572"/>
      <c r="KS52" s="573"/>
      <c r="KT52" s="574"/>
      <c r="KU52" s="557"/>
    </row>
    <row r="53" spans="1:307">
      <c r="A53" s="518">
        <v>32</v>
      </c>
      <c r="B53" s="31" t="s">
        <v>696</v>
      </c>
      <c r="C53" s="566" t="s">
        <v>463</v>
      </c>
      <c r="D53" s="560" t="s">
        <v>262</v>
      </c>
      <c r="E53" s="520" t="s">
        <v>692</v>
      </c>
      <c r="F53" s="520" t="s">
        <v>692</v>
      </c>
      <c r="G53" s="520" t="s">
        <v>692</v>
      </c>
      <c r="H53" s="520" t="s">
        <v>692</v>
      </c>
      <c r="I53" s="520"/>
      <c r="J53" s="520" t="s">
        <v>692</v>
      </c>
      <c r="K53" s="521">
        <v>0</v>
      </c>
      <c r="L53" s="522">
        <v>50</v>
      </c>
      <c r="M53" s="523">
        <v>14.2</v>
      </c>
      <c r="N53" s="523">
        <v>14.31</v>
      </c>
      <c r="O53" s="523">
        <v>8.42</v>
      </c>
      <c r="P53" s="523">
        <v>15.12</v>
      </c>
      <c r="Q53" s="523">
        <v>19.059999999999999</v>
      </c>
      <c r="R53" s="524">
        <v>12.801228963023075</v>
      </c>
      <c r="S53" s="523">
        <v>22.46</v>
      </c>
      <c r="T53" s="523">
        <v>90.73</v>
      </c>
      <c r="U53" s="523">
        <v>37.31</v>
      </c>
      <c r="V53" s="523">
        <v>6.98</v>
      </c>
      <c r="W53" s="523">
        <v>26.2</v>
      </c>
      <c r="X53" s="523">
        <v>30.1</v>
      </c>
      <c r="Y53" s="523">
        <v>1309.8810000000001</v>
      </c>
      <c r="Z53" s="523">
        <v>1310.425</v>
      </c>
      <c r="AA53" s="525">
        <v>1310.2695714285715</v>
      </c>
      <c r="AB53" s="526">
        <v>7.7714285714267008</v>
      </c>
      <c r="AC53" s="527">
        <v>50.29</v>
      </c>
      <c r="AD53" s="527">
        <v>52.57</v>
      </c>
      <c r="AE53" s="527">
        <v>0.2334</v>
      </c>
      <c r="AF53" s="527">
        <v>0.2137</v>
      </c>
      <c r="AG53" s="527">
        <v>0.19389999999999999</v>
      </c>
      <c r="AH53" s="527">
        <v>0.17419999999999999</v>
      </c>
      <c r="AI53" s="527">
        <v>4</v>
      </c>
      <c r="AJ53" s="527">
        <v>3.6</v>
      </c>
      <c r="AK53" s="527">
        <v>3.4</v>
      </c>
      <c r="AL53" s="527">
        <v>3.1</v>
      </c>
      <c r="AM53" s="527">
        <v>0.75600000000000001</v>
      </c>
      <c r="AN53" s="527">
        <v>1.1679999999999999</v>
      </c>
      <c r="AO53" s="527">
        <v>1.2809999999999999</v>
      </c>
      <c r="AP53" s="527">
        <v>1.35</v>
      </c>
      <c r="AQ53" s="527">
        <v>1.4139999999999999</v>
      </c>
      <c r="AR53" s="527">
        <v>0.13200000000000001</v>
      </c>
      <c r="AS53" s="528"/>
      <c r="AT53" s="528"/>
      <c r="AU53" s="528"/>
      <c r="AV53" s="528"/>
      <c r="AW53" s="528"/>
      <c r="AX53" s="529"/>
      <c r="AY53" s="530" t="s">
        <v>431</v>
      </c>
      <c r="AZ53" s="531">
        <v>45297</v>
      </c>
      <c r="BA53" s="532">
        <v>13.79</v>
      </c>
      <c r="BB53" s="526">
        <v>-2.8873239436619729</v>
      </c>
      <c r="BC53" s="533">
        <v>14.12</v>
      </c>
      <c r="BD53" s="534">
        <v>-1.3277428371768083</v>
      </c>
      <c r="BE53" s="533">
        <v>8.59</v>
      </c>
      <c r="BF53" s="533">
        <v>15.39</v>
      </c>
      <c r="BG53" s="533">
        <v>19.36</v>
      </c>
      <c r="BH53" s="535">
        <v>12.869053529723748</v>
      </c>
      <c r="BI53" s="533">
        <v>22.82</v>
      </c>
      <c r="BJ53" s="533">
        <v>89.25</v>
      </c>
      <c r="BK53" s="533">
        <v>36.840000000000003</v>
      </c>
      <c r="BL53" s="533">
        <v>7.02</v>
      </c>
      <c r="BM53" s="533">
        <v>26</v>
      </c>
      <c r="BN53" s="533">
        <v>31.1</v>
      </c>
      <c r="BO53" s="536">
        <v>0.83601286173633438</v>
      </c>
      <c r="BP53" s="533">
        <v>1309.8679999999999</v>
      </c>
      <c r="BQ53" s="533">
        <v>1310.405</v>
      </c>
      <c r="BR53" s="535">
        <v>1310.2515714285714</v>
      </c>
      <c r="BS53" s="536">
        <v>7.6714285714290655</v>
      </c>
      <c r="BT53" s="533">
        <v>47.78</v>
      </c>
      <c r="BU53" s="533">
        <v>51.54</v>
      </c>
      <c r="BV53" s="528"/>
      <c r="BW53" s="533">
        <v>0.2334</v>
      </c>
      <c r="BX53" s="533">
        <v>0.21190000000000001</v>
      </c>
      <c r="BY53" s="533">
        <v>0.19209999999999999</v>
      </c>
      <c r="BZ53" s="533">
        <v>0.17599999999999999</v>
      </c>
      <c r="CA53" s="533">
        <v>4</v>
      </c>
      <c r="CB53" s="533">
        <v>3.6</v>
      </c>
      <c r="CC53" s="533">
        <v>3.4</v>
      </c>
      <c r="CD53" s="533">
        <v>3.1</v>
      </c>
      <c r="CE53" s="533">
        <v>0.745</v>
      </c>
      <c r="CF53" s="533">
        <v>1.167</v>
      </c>
      <c r="CG53" s="533">
        <v>1.28</v>
      </c>
      <c r="CH53" s="533">
        <v>1.3480000000000001</v>
      </c>
      <c r="CI53" s="533">
        <v>1.4119999999999999</v>
      </c>
      <c r="CJ53" s="533">
        <v>0.13100000000000001</v>
      </c>
      <c r="CK53" s="537"/>
      <c r="CL53" s="528"/>
      <c r="CM53" s="528"/>
      <c r="CN53" s="528"/>
      <c r="CO53" s="528"/>
      <c r="CP53" s="528"/>
      <c r="CQ53" s="538"/>
      <c r="CR53" s="539">
        <v>-13.000000000147338</v>
      </c>
      <c r="CS53" s="536">
        <v>-19.99999999998181</v>
      </c>
      <c r="CT53" s="540">
        <v>-2.0000000000000018E-3</v>
      </c>
      <c r="CU53" s="536">
        <v>1.5739769150052505</v>
      </c>
      <c r="CV53" s="528"/>
      <c r="CW53" s="528"/>
      <c r="CX53" s="536">
        <v>-1.5276699787816255</v>
      </c>
      <c r="CY53" s="528"/>
      <c r="CZ53" s="528"/>
      <c r="DA53" s="528"/>
      <c r="DB53" s="528"/>
      <c r="DC53" s="528"/>
      <c r="DD53" s="529"/>
      <c r="DE53" s="532">
        <v>-7.3620000000000001</v>
      </c>
      <c r="DF53" s="533">
        <v>-14.528</v>
      </c>
      <c r="DG53" s="533">
        <v>-22.15</v>
      </c>
      <c r="DH53" s="533">
        <v>-30.347999999999999</v>
      </c>
      <c r="DI53" s="533">
        <v>-38.880000000000003</v>
      </c>
      <c r="DJ53" s="533">
        <v>-46.959000000000003</v>
      </c>
      <c r="DK53" s="533">
        <v>-53.95</v>
      </c>
      <c r="DL53" s="533">
        <v>-59.597000000000001</v>
      </c>
      <c r="DM53" s="533">
        <v>-64.891999999999996</v>
      </c>
      <c r="DN53" s="533">
        <v>-70.090999999999994</v>
      </c>
      <c r="DO53" s="533">
        <v>-75.257000000000005</v>
      </c>
      <c r="DP53" s="533">
        <v>-85.721999999999994</v>
      </c>
      <c r="DQ53" s="533">
        <v>-95.885000000000005</v>
      </c>
      <c r="DR53" s="533">
        <v>-105.98699999999999</v>
      </c>
      <c r="DS53" s="533">
        <v>-36.688000000000002</v>
      </c>
      <c r="DT53" s="533">
        <v>-73.582999999999998</v>
      </c>
      <c r="DU53" s="533">
        <v>0</v>
      </c>
      <c r="DV53" s="533">
        <v>-0.50424800000000003</v>
      </c>
      <c r="DW53" s="533">
        <v>-1.2866329999999999</v>
      </c>
      <c r="DX53" s="533">
        <v>-2.498475</v>
      </c>
      <c r="DY53" s="533">
        <v>-4.4002150000000002</v>
      </c>
      <c r="DZ53" s="533">
        <v>-7.1648820000000004</v>
      </c>
      <c r="EA53" s="533">
        <v>-10.2125</v>
      </c>
      <c r="EB53" s="533">
        <v>-11.97541</v>
      </c>
      <c r="EC53" s="533">
        <v>-13.055669999999999</v>
      </c>
      <c r="ED53" s="533">
        <v>-13.96908</v>
      </c>
      <c r="EE53" s="533">
        <v>-14.82484</v>
      </c>
      <c r="EF53" s="533">
        <v>-16.390149999999998</v>
      </c>
      <c r="EG53" s="533">
        <v>-17.664670000000001</v>
      </c>
      <c r="EH53" s="533">
        <v>-18.61778</v>
      </c>
      <c r="EI53" s="533">
        <v>-14.516</v>
      </c>
      <c r="EJ53" s="533">
        <v>-15.403</v>
      </c>
      <c r="EK53" s="533">
        <v>-14.919</v>
      </c>
      <c r="EL53" s="533">
        <v>-15.893000000000001</v>
      </c>
      <c r="EM53" s="533">
        <v>67</v>
      </c>
      <c r="EN53" s="533">
        <v>67</v>
      </c>
      <c r="EO53" s="533">
        <v>58.122999999999998</v>
      </c>
      <c r="EP53" s="533">
        <v>-0.19965934759999701</v>
      </c>
      <c r="EQ53" s="533">
        <v>-0.17377662659999901</v>
      </c>
      <c r="ER53" s="533">
        <v>-0.60310745240000296</v>
      </c>
      <c r="ES53" s="533">
        <v>-0.71937413161720898</v>
      </c>
      <c r="ET53" s="533">
        <v>-0.42339430095151698</v>
      </c>
      <c r="EU53" s="533">
        <v>-9.3495043945606204E-2</v>
      </c>
      <c r="EV53" s="533">
        <v>0.34336417987019602</v>
      </c>
      <c r="EW53" s="533">
        <v>1.6790238252282199</v>
      </c>
      <c r="EX53" s="533">
        <v>0.112</v>
      </c>
      <c r="EY53" s="533">
        <v>-0.2</v>
      </c>
      <c r="EZ53" s="533">
        <v>-5.7000000000000002E-2</v>
      </c>
      <c r="FA53" s="533">
        <v>9.1999999999999998E-2</v>
      </c>
      <c r="FB53" s="533">
        <v>-0.44</v>
      </c>
      <c r="FC53" s="533">
        <v>-0.54700000000000004</v>
      </c>
      <c r="FD53" s="533">
        <v>-1.2030000000000001</v>
      </c>
      <c r="FE53" s="533">
        <v>-2.552</v>
      </c>
      <c r="FF53" s="533">
        <v>-2.544</v>
      </c>
      <c r="FG53" s="535"/>
      <c r="FH53" s="535">
        <v>-0.19919872284999951</v>
      </c>
      <c r="FI53" s="535">
        <v>4.6062474999750136E-4</v>
      </c>
      <c r="FJ53" s="535">
        <v>1.6562461850002486E-2</v>
      </c>
      <c r="FK53" s="535">
        <v>1.3348198107032563</v>
      </c>
      <c r="FL53" s="533">
        <v>-1.4535199999999999</v>
      </c>
      <c r="FM53" s="535"/>
      <c r="FN53" s="535"/>
      <c r="FO53" s="535"/>
      <c r="FP53" s="535"/>
      <c r="FQ53" s="535"/>
      <c r="FR53" s="535"/>
      <c r="FS53" s="535"/>
      <c r="FT53" s="535"/>
      <c r="FU53" s="541" t="s">
        <v>532</v>
      </c>
      <c r="FV53" s="532">
        <v>0.6</v>
      </c>
      <c r="FW53" s="533">
        <v>1.06</v>
      </c>
      <c r="FX53" s="533">
        <v>1.34</v>
      </c>
      <c r="FY53" s="533">
        <v>1.61</v>
      </c>
      <c r="FZ53" s="533">
        <v>100</v>
      </c>
      <c r="GA53" s="533">
        <v>14.1</v>
      </c>
      <c r="GB53" s="533">
        <v>27.7</v>
      </c>
      <c r="GC53" s="528"/>
      <c r="GD53" s="528"/>
      <c r="GE53" s="558"/>
      <c r="GF53" s="528"/>
      <c r="GG53" s="528"/>
      <c r="GH53" s="528"/>
      <c r="GI53" s="542">
        <v>26.326148943479854</v>
      </c>
      <c r="GJ53" s="528"/>
      <c r="GK53" s="528"/>
      <c r="GL53" s="528">
        <v>19.64637980856709</v>
      </c>
      <c r="GM53" s="528"/>
      <c r="GN53" s="528"/>
      <c r="GO53" s="528"/>
      <c r="GP53" s="528"/>
      <c r="GQ53" s="528"/>
      <c r="GR53" s="543" t="s">
        <v>565</v>
      </c>
      <c r="GS53" s="544">
        <v>0</v>
      </c>
      <c r="GT53" s="545">
        <v>-0.43</v>
      </c>
      <c r="GU53" s="545">
        <v>-0.99</v>
      </c>
      <c r="GV53" s="545">
        <v>-3.93</v>
      </c>
      <c r="GW53" s="545">
        <v>-5.14</v>
      </c>
      <c r="GX53" s="545">
        <v>-6.18</v>
      </c>
      <c r="GY53" s="545">
        <v>-6.34</v>
      </c>
      <c r="GZ53" s="545">
        <v>-6.61</v>
      </c>
      <c r="HA53" s="545">
        <v>-6.53</v>
      </c>
      <c r="HB53" s="545">
        <v>-6.47</v>
      </c>
      <c r="HC53" s="545">
        <v>-6.41</v>
      </c>
      <c r="HD53" s="545">
        <v>-6.35</v>
      </c>
      <c r="HE53" s="545">
        <v>-6.32</v>
      </c>
      <c r="HF53" s="545">
        <v>-6.34</v>
      </c>
      <c r="HG53" s="545">
        <v>-6.38</v>
      </c>
      <c r="HH53" s="545">
        <v>-6.11</v>
      </c>
      <c r="HI53" s="545">
        <v>-6.43</v>
      </c>
      <c r="HJ53" s="545">
        <v>-6.29</v>
      </c>
      <c r="HK53" s="545">
        <v>-6.06</v>
      </c>
      <c r="HL53" s="545">
        <v>-6.26</v>
      </c>
      <c r="HM53" s="545">
        <v>-6</v>
      </c>
      <c r="HN53" s="545">
        <v>-6.29</v>
      </c>
      <c r="HO53" s="545">
        <v>-6</v>
      </c>
      <c r="HP53" s="545">
        <v>-5.94</v>
      </c>
      <c r="HQ53" s="545">
        <v>1.5</v>
      </c>
      <c r="HR53" s="545">
        <v>1.5</v>
      </c>
      <c r="HS53" s="545">
        <v>1.5</v>
      </c>
      <c r="HT53" s="545">
        <v>1.5</v>
      </c>
      <c r="HU53" s="545">
        <v>1.5</v>
      </c>
      <c r="HV53" s="545">
        <v>1.49</v>
      </c>
      <c r="HW53" s="545">
        <v>1.49</v>
      </c>
      <c r="HX53" s="545">
        <v>1.49</v>
      </c>
      <c r="HY53" s="545">
        <v>1.49</v>
      </c>
      <c r="HZ53" s="545">
        <v>1.49</v>
      </c>
      <c r="IA53" s="545">
        <v>1.49</v>
      </c>
      <c r="IB53" s="545">
        <v>1.49</v>
      </c>
      <c r="IC53" s="545">
        <v>1.49</v>
      </c>
      <c r="ID53" s="545">
        <v>1.49</v>
      </c>
      <c r="IE53" s="545">
        <v>1.49</v>
      </c>
      <c r="IF53" s="545">
        <v>1.49</v>
      </c>
      <c r="IG53" s="545">
        <v>1.49</v>
      </c>
      <c r="IH53" s="545">
        <v>1.49</v>
      </c>
      <c r="II53" s="545">
        <v>1.49</v>
      </c>
      <c r="IJ53" s="545">
        <v>1.49</v>
      </c>
      <c r="IK53" s="545">
        <v>1.49</v>
      </c>
      <c r="IL53" s="545">
        <v>1.49</v>
      </c>
      <c r="IM53" s="545">
        <v>1.49</v>
      </c>
      <c r="IN53" s="546">
        <v>1.49</v>
      </c>
      <c r="IO53" s="547" t="s">
        <v>615</v>
      </c>
      <c r="IP53" s="545">
        <v>0</v>
      </c>
      <c r="IQ53" s="545">
        <v>0.01</v>
      </c>
      <c r="IR53" s="545">
        <v>0.01</v>
      </c>
      <c r="IS53" s="545">
        <v>0</v>
      </c>
      <c r="IT53" s="545">
        <v>0.01</v>
      </c>
      <c r="IU53" s="545">
        <v>0.01</v>
      </c>
      <c r="IV53" s="545">
        <v>-0.01</v>
      </c>
      <c r="IW53" s="545">
        <v>0</v>
      </c>
      <c r="IX53" s="545">
        <v>-0.01</v>
      </c>
      <c r="IY53" s="545">
        <v>-0.02</v>
      </c>
      <c r="IZ53" s="545">
        <v>-0.02</v>
      </c>
      <c r="JA53" s="545">
        <v>-0.03</v>
      </c>
      <c r="JB53" s="545">
        <v>-0.03</v>
      </c>
      <c r="JC53" s="545">
        <v>-0.05</v>
      </c>
      <c r="JD53" s="545">
        <v>-7.0000000000000007E-2</v>
      </c>
      <c r="JE53" s="545">
        <v>-0.06</v>
      </c>
      <c r="JF53" s="545">
        <v>-0.04</v>
      </c>
      <c r="JG53" s="548">
        <v>-0.05</v>
      </c>
      <c r="JH53" s="549"/>
      <c r="JI53" s="550">
        <v>1.26</v>
      </c>
      <c r="JJ53" s="545">
        <v>1.26</v>
      </c>
      <c r="JK53" s="545">
        <v>1.26</v>
      </c>
      <c r="JL53" s="545">
        <v>1.26</v>
      </c>
      <c r="JM53" s="545">
        <v>1.26</v>
      </c>
      <c r="JN53" s="545">
        <v>1.26</v>
      </c>
      <c r="JO53" s="545">
        <v>1.26</v>
      </c>
      <c r="JP53" s="545">
        <v>1.26</v>
      </c>
      <c r="JQ53" s="545">
        <v>1.26</v>
      </c>
      <c r="JR53" s="545">
        <v>1.26</v>
      </c>
      <c r="JS53" s="545">
        <v>1.26</v>
      </c>
      <c r="JT53" s="545">
        <v>1.26</v>
      </c>
      <c r="JU53" s="545">
        <v>1.26</v>
      </c>
      <c r="JV53" s="545">
        <v>1.26</v>
      </c>
      <c r="JW53" s="545">
        <v>1.26</v>
      </c>
      <c r="JX53" s="545">
        <v>1.26</v>
      </c>
      <c r="JY53" s="545">
        <v>1.26</v>
      </c>
      <c r="JZ53" s="549"/>
      <c r="KA53" s="542" t="s">
        <v>461</v>
      </c>
      <c r="KB53" s="528"/>
      <c r="KC53" s="528"/>
      <c r="KD53" s="529" t="s">
        <v>461</v>
      </c>
      <c r="KE53" s="551" t="s">
        <v>463</v>
      </c>
      <c r="KF53" s="551" t="s">
        <v>689</v>
      </c>
      <c r="KG53" s="551" t="s">
        <v>670</v>
      </c>
      <c r="KH53" s="552"/>
      <c r="KI53" s="553"/>
      <c r="KJ53" s="554"/>
      <c r="KK53" s="555"/>
      <c r="KL53" s="556"/>
      <c r="KM53" s="552"/>
      <c r="KN53" s="554"/>
      <c r="KO53" s="555"/>
      <c r="KP53" s="556"/>
      <c r="KQ53" s="571">
        <v>7.2999999999999995E-2</v>
      </c>
      <c r="KR53" s="572" t="s">
        <v>724</v>
      </c>
      <c r="KS53" s="573">
        <v>8.5999999999999993E-2</v>
      </c>
      <c r="KT53" s="574" t="s">
        <v>724</v>
      </c>
      <c r="KU53" s="557"/>
    </row>
    <row r="54" spans="1:307">
      <c r="A54" s="518">
        <v>33</v>
      </c>
      <c r="B54" s="31" t="s">
        <v>697</v>
      </c>
      <c r="C54" s="567" t="s">
        <v>464</v>
      </c>
      <c r="D54" s="560" t="s">
        <v>262</v>
      </c>
      <c r="E54" s="520" t="s">
        <v>692</v>
      </c>
      <c r="F54" s="520" t="s">
        <v>692</v>
      </c>
      <c r="G54" s="520" t="s">
        <v>692</v>
      </c>
      <c r="H54" s="520" t="s">
        <v>692</v>
      </c>
      <c r="I54" s="520"/>
      <c r="J54" s="520" t="s">
        <v>692</v>
      </c>
      <c r="K54" s="521">
        <v>0</v>
      </c>
      <c r="L54" s="522">
        <v>50</v>
      </c>
      <c r="M54" s="523">
        <v>14.4</v>
      </c>
      <c r="N54" s="523">
        <v>14.66</v>
      </c>
      <c r="O54" s="523">
        <v>8.32</v>
      </c>
      <c r="P54" s="523">
        <v>15</v>
      </c>
      <c r="Q54" s="523">
        <v>18.86</v>
      </c>
      <c r="R54" s="524">
        <v>12.755416884013094</v>
      </c>
      <c r="S54" s="523">
        <v>22.18</v>
      </c>
      <c r="T54" s="523">
        <v>91.54</v>
      </c>
      <c r="U54" s="523">
        <v>39.26</v>
      </c>
      <c r="V54" s="523">
        <v>8.0399999999999991</v>
      </c>
      <c r="W54" s="523">
        <v>26.4</v>
      </c>
      <c r="X54" s="523">
        <v>29.8</v>
      </c>
      <c r="Y54" s="523">
        <v>1309.8409999999999</v>
      </c>
      <c r="Z54" s="523">
        <v>1310.385</v>
      </c>
      <c r="AA54" s="525">
        <v>1310.2295714285715</v>
      </c>
      <c r="AB54" s="526">
        <v>7.7714285714299489</v>
      </c>
      <c r="AC54" s="527">
        <v>49.79</v>
      </c>
      <c r="AD54" s="527">
        <v>53.25</v>
      </c>
      <c r="AE54" s="527">
        <v>0.23519999999999999</v>
      </c>
      <c r="AF54" s="527">
        <v>0.21010000000000001</v>
      </c>
      <c r="AG54" s="527">
        <v>0.19389999999999999</v>
      </c>
      <c r="AH54" s="527">
        <v>0.16880000000000001</v>
      </c>
      <c r="AI54" s="527">
        <v>4.0999999999999996</v>
      </c>
      <c r="AJ54" s="527">
        <v>3.6</v>
      </c>
      <c r="AK54" s="527">
        <v>3.4</v>
      </c>
      <c r="AL54" s="527">
        <v>3.2</v>
      </c>
      <c r="AM54" s="527">
        <v>0.754</v>
      </c>
      <c r="AN54" s="527">
        <v>1.1679999999999999</v>
      </c>
      <c r="AO54" s="527">
        <v>1.2809999999999999</v>
      </c>
      <c r="AP54" s="527">
        <v>1.35</v>
      </c>
      <c r="AQ54" s="527">
        <v>1.413</v>
      </c>
      <c r="AR54" s="527">
        <v>0.121</v>
      </c>
      <c r="AS54" s="528"/>
      <c r="AT54" s="528"/>
      <c r="AU54" s="528"/>
      <c r="AV54" s="528"/>
      <c r="AW54" s="528"/>
      <c r="AX54" s="529"/>
      <c r="AY54" s="530" t="s">
        <v>431</v>
      </c>
      <c r="AZ54" s="531">
        <v>45297</v>
      </c>
      <c r="BA54" s="532">
        <v>14</v>
      </c>
      <c r="BB54" s="526">
        <v>-2.7777777777777803</v>
      </c>
      <c r="BC54" s="533">
        <v>14.2</v>
      </c>
      <c r="BD54" s="534">
        <v>-3.1377899045020521</v>
      </c>
      <c r="BE54" s="533">
        <v>8.48</v>
      </c>
      <c r="BF54" s="533">
        <v>15.21</v>
      </c>
      <c r="BG54" s="533">
        <v>19.14</v>
      </c>
      <c r="BH54" s="535">
        <v>12.819419334408247</v>
      </c>
      <c r="BI54" s="533">
        <v>22.48</v>
      </c>
      <c r="BJ54" s="533">
        <v>90.31</v>
      </c>
      <c r="BK54" s="533">
        <v>39.39</v>
      </c>
      <c r="BL54" s="533">
        <v>7.91</v>
      </c>
      <c r="BM54" s="533">
        <v>26.7</v>
      </c>
      <c r="BN54" s="533">
        <v>31.2</v>
      </c>
      <c r="BO54" s="536">
        <v>0.85576923076923073</v>
      </c>
      <c r="BP54" s="533">
        <v>1309.8240000000001</v>
      </c>
      <c r="BQ54" s="533">
        <v>1310.3599999999999</v>
      </c>
      <c r="BR54" s="535">
        <v>1310.2068571428572</v>
      </c>
      <c r="BS54" s="536">
        <v>7.6571428571404407</v>
      </c>
      <c r="BT54" s="533">
        <v>49.37</v>
      </c>
      <c r="BU54" s="533">
        <v>53.84</v>
      </c>
      <c r="BV54" s="528"/>
      <c r="BW54" s="533">
        <v>0.2334</v>
      </c>
      <c r="BX54" s="533">
        <v>0.21010000000000001</v>
      </c>
      <c r="BY54" s="533">
        <v>0.19209999999999999</v>
      </c>
      <c r="BZ54" s="533">
        <v>0.16880000000000001</v>
      </c>
      <c r="CA54" s="533">
        <v>4</v>
      </c>
      <c r="CB54" s="533">
        <v>3.6</v>
      </c>
      <c r="CC54" s="533">
        <v>3.4</v>
      </c>
      <c r="CD54" s="533">
        <v>3.1</v>
      </c>
      <c r="CE54" s="533">
        <v>0.745</v>
      </c>
      <c r="CF54" s="533">
        <v>1.167</v>
      </c>
      <c r="CG54" s="533">
        <v>1.2789999999999999</v>
      </c>
      <c r="CH54" s="533">
        <v>1.3480000000000001</v>
      </c>
      <c r="CI54" s="533">
        <v>1.411</v>
      </c>
      <c r="CJ54" s="533">
        <v>0.11600000000000001</v>
      </c>
      <c r="CK54" s="537"/>
      <c r="CL54" s="528"/>
      <c r="CM54" s="528"/>
      <c r="CN54" s="528"/>
      <c r="CO54" s="528"/>
      <c r="CP54" s="528"/>
      <c r="CQ54" s="538"/>
      <c r="CR54" s="539">
        <v>-16.999999999825377</v>
      </c>
      <c r="CS54" s="536">
        <v>-25.000000000090949</v>
      </c>
      <c r="CT54" s="540">
        <v>-2.0000000000000018E-3</v>
      </c>
      <c r="CU54" s="536">
        <v>1.4846235418875988</v>
      </c>
      <c r="CV54" s="528"/>
      <c r="CW54" s="528"/>
      <c r="CX54" s="536">
        <v>-1.5276699787816255</v>
      </c>
      <c r="CY54" s="528"/>
      <c r="CZ54" s="528"/>
      <c r="DA54" s="528"/>
      <c r="DB54" s="528"/>
      <c r="DC54" s="528"/>
      <c r="DD54" s="529"/>
      <c r="DE54" s="532">
        <v>-7.4080000000000004</v>
      </c>
      <c r="DF54" s="533">
        <v>-14.551</v>
      </c>
      <c r="DG54" s="533">
        <v>-22.166</v>
      </c>
      <c r="DH54" s="533">
        <v>-30.349</v>
      </c>
      <c r="DI54" s="533">
        <v>-38.904000000000003</v>
      </c>
      <c r="DJ54" s="533">
        <v>-47.06</v>
      </c>
      <c r="DK54" s="533">
        <v>-54.039000000000001</v>
      </c>
      <c r="DL54" s="533">
        <v>-59.640999999999998</v>
      </c>
      <c r="DM54" s="533">
        <v>-64.924999999999997</v>
      </c>
      <c r="DN54" s="533">
        <v>-70.108000000000004</v>
      </c>
      <c r="DO54" s="533">
        <v>-75.257000000000005</v>
      </c>
      <c r="DP54" s="533">
        <v>-85.695999999999998</v>
      </c>
      <c r="DQ54" s="533">
        <v>-95.847999999999999</v>
      </c>
      <c r="DR54" s="533">
        <v>-105.95</v>
      </c>
      <c r="DS54" s="533">
        <v>-36.722999999999999</v>
      </c>
      <c r="DT54" s="533">
        <v>-73.647000000000006</v>
      </c>
      <c r="DU54" s="533">
        <v>0</v>
      </c>
      <c r="DV54" s="533">
        <v>-0.50062989999999996</v>
      </c>
      <c r="DW54" s="533">
        <v>-1.2954129000000001</v>
      </c>
      <c r="DX54" s="533">
        <v>-2.5239139000000002</v>
      </c>
      <c r="DY54" s="533">
        <v>-4.4684578999999998</v>
      </c>
      <c r="DZ54" s="533">
        <v>-7.3040108999999998</v>
      </c>
      <c r="EA54" s="533">
        <v>-10.371944900000001</v>
      </c>
      <c r="EB54" s="533">
        <v>-12.1105649</v>
      </c>
      <c r="EC54" s="533">
        <v>-13.1670049</v>
      </c>
      <c r="ED54" s="533">
        <v>-14.060624900000001</v>
      </c>
      <c r="EE54" s="533">
        <v>-14.9163449</v>
      </c>
      <c r="EF54" s="533">
        <v>-16.491434900000002</v>
      </c>
      <c r="EG54" s="533">
        <v>-17.7998349</v>
      </c>
      <c r="EH54" s="533">
        <v>-18.8270749</v>
      </c>
      <c r="EI54" s="533">
        <v>-12.75</v>
      </c>
      <c r="EJ54" s="533">
        <v>-13.879</v>
      </c>
      <c r="EK54" s="533">
        <v>-13.16</v>
      </c>
      <c r="EL54" s="533">
        <v>-14.362</v>
      </c>
      <c r="EM54" s="533">
        <v>67</v>
      </c>
      <c r="EN54" s="533">
        <v>67</v>
      </c>
      <c r="EO54" s="533">
        <v>58.295999999999999</v>
      </c>
      <c r="EP54" s="533">
        <v>-0.222415924099998</v>
      </c>
      <c r="EQ54" s="533">
        <v>0.202819824199999</v>
      </c>
      <c r="ER54" s="533">
        <v>-0.58736801149999696</v>
      </c>
      <c r="ES54" s="533">
        <v>-0.67387968327612102</v>
      </c>
      <c r="ET54" s="533">
        <v>-0.404404010965915</v>
      </c>
      <c r="EU54" s="533">
        <v>-0.148367105183623</v>
      </c>
      <c r="EV54" s="533">
        <v>0.39694391231494502</v>
      </c>
      <c r="EW54" s="533">
        <v>1.70167648889026</v>
      </c>
      <c r="EX54" s="533">
        <v>0.32700000000000001</v>
      </c>
      <c r="EY54" s="533">
        <v>-0.29099999999999998</v>
      </c>
      <c r="EZ54" s="533">
        <v>-0.307</v>
      </c>
      <c r="FA54" s="533">
        <v>7.0999999999999994E-2</v>
      </c>
      <c r="FB54" s="533">
        <v>-0.41199999999999998</v>
      </c>
      <c r="FC54" s="533">
        <v>-0.34699999999999998</v>
      </c>
      <c r="FD54" s="533">
        <v>-0.92100000000000004</v>
      </c>
      <c r="FE54" s="533">
        <v>-2.5169999999999999</v>
      </c>
      <c r="FF54" s="533">
        <v>-3.2749999999999999</v>
      </c>
      <c r="FG54" s="535"/>
      <c r="FH54" s="535">
        <v>-0.19919872284999951</v>
      </c>
      <c r="FI54" s="535">
        <v>2.3217201249998487E-2</v>
      </c>
      <c r="FJ54" s="535">
        <v>1.6562461850002486E-2</v>
      </c>
      <c r="FK54" s="535">
        <v>1.3552834428024978</v>
      </c>
      <c r="FL54" s="533">
        <v>-0.82750509999999999</v>
      </c>
      <c r="FM54" s="535"/>
      <c r="FN54" s="535"/>
      <c r="FO54" s="535"/>
      <c r="FP54" s="535"/>
      <c r="FQ54" s="535"/>
      <c r="FR54" s="535"/>
      <c r="FS54" s="535"/>
      <c r="FT54" s="535"/>
      <c r="FU54" s="541" t="s">
        <v>532</v>
      </c>
      <c r="FV54" s="532">
        <v>0.7</v>
      </c>
      <c r="FW54" s="533">
        <v>1.24</v>
      </c>
      <c r="FX54" s="533">
        <v>1.56</v>
      </c>
      <c r="FY54" s="533">
        <v>1.87</v>
      </c>
      <c r="FZ54" s="533">
        <v>-53.08</v>
      </c>
      <c r="GA54" s="533">
        <v>24</v>
      </c>
      <c r="GB54" s="533">
        <v>33.5</v>
      </c>
      <c r="GC54" s="528"/>
      <c r="GD54" s="528"/>
      <c r="GE54" s="558"/>
      <c r="GF54" s="528"/>
      <c r="GG54" s="528"/>
      <c r="GH54" s="528"/>
      <c r="GI54" s="542">
        <v>26.149914770273728</v>
      </c>
      <c r="GJ54" s="528"/>
      <c r="GK54" s="528"/>
      <c r="GL54" s="528">
        <v>16.762765878380577</v>
      </c>
      <c r="GM54" s="528"/>
      <c r="GN54" s="528"/>
      <c r="GO54" s="528"/>
      <c r="GP54" s="528"/>
      <c r="GQ54" s="528"/>
      <c r="GR54" s="543" t="s">
        <v>566</v>
      </c>
      <c r="GS54" s="544">
        <v>0</v>
      </c>
      <c r="GT54" s="545">
        <v>-0.45</v>
      </c>
      <c r="GU54" s="545">
        <v>-1.1000000000000001</v>
      </c>
      <c r="GV54" s="545">
        <v>-4.26</v>
      </c>
      <c r="GW54" s="545">
        <v>-5.9</v>
      </c>
      <c r="GX54" s="545">
        <v>-7.18</v>
      </c>
      <c r="GY54" s="545">
        <v>-7.16</v>
      </c>
      <c r="GZ54" s="545">
        <v>-7.39</v>
      </c>
      <c r="HA54" s="545">
        <v>-7.26</v>
      </c>
      <c r="HB54" s="545">
        <v>-7.07</v>
      </c>
      <c r="HC54" s="545">
        <v>-7.28</v>
      </c>
      <c r="HD54" s="545">
        <v>-7.2</v>
      </c>
      <c r="HE54" s="545">
        <v>-7.33</v>
      </c>
      <c r="HF54" s="545">
        <v>-7.16</v>
      </c>
      <c r="HG54" s="545">
        <v>-7.18</v>
      </c>
      <c r="HH54" s="545">
        <v>-7.07</v>
      </c>
      <c r="HI54" s="545">
        <v>-7.08</v>
      </c>
      <c r="HJ54" s="545">
        <v>-7.05</v>
      </c>
      <c r="HK54" s="545">
        <v>-7.2</v>
      </c>
      <c r="HL54" s="545">
        <v>-7.1</v>
      </c>
      <c r="HM54" s="545">
        <v>-6.79</v>
      </c>
      <c r="HN54" s="545">
        <v>-6.92</v>
      </c>
      <c r="HO54" s="545">
        <v>-6.99</v>
      </c>
      <c r="HP54" s="545">
        <v>-7.18</v>
      </c>
      <c r="HQ54" s="545">
        <v>1.5</v>
      </c>
      <c r="HR54" s="545">
        <v>1.5</v>
      </c>
      <c r="HS54" s="545">
        <v>1.5</v>
      </c>
      <c r="HT54" s="545">
        <v>1.5</v>
      </c>
      <c r="HU54" s="545">
        <v>1.5</v>
      </c>
      <c r="HV54" s="545">
        <v>1.5</v>
      </c>
      <c r="HW54" s="545">
        <v>1.5</v>
      </c>
      <c r="HX54" s="545">
        <v>1.5</v>
      </c>
      <c r="HY54" s="545">
        <v>1.5</v>
      </c>
      <c r="HZ54" s="545">
        <v>1.5</v>
      </c>
      <c r="IA54" s="545">
        <v>1.5</v>
      </c>
      <c r="IB54" s="545">
        <v>1.5</v>
      </c>
      <c r="IC54" s="545">
        <v>1.5</v>
      </c>
      <c r="ID54" s="545">
        <v>1.5</v>
      </c>
      <c r="IE54" s="545">
        <v>1.5</v>
      </c>
      <c r="IF54" s="545">
        <v>1.5</v>
      </c>
      <c r="IG54" s="545">
        <v>1.5</v>
      </c>
      <c r="IH54" s="545">
        <v>1.5</v>
      </c>
      <c r="II54" s="545">
        <v>1.5</v>
      </c>
      <c r="IJ54" s="545">
        <v>1.5</v>
      </c>
      <c r="IK54" s="545">
        <v>1.5</v>
      </c>
      <c r="IL54" s="545">
        <v>1.5</v>
      </c>
      <c r="IM54" s="545">
        <v>1.5</v>
      </c>
      <c r="IN54" s="546">
        <v>1.5</v>
      </c>
      <c r="IO54" s="547" t="s">
        <v>616</v>
      </c>
      <c r="IP54" s="545">
        <v>0</v>
      </c>
      <c r="IQ54" s="545">
        <v>-0.01</v>
      </c>
      <c r="IR54" s="545">
        <v>0.01</v>
      </c>
      <c r="IS54" s="545">
        <v>-0.03</v>
      </c>
      <c r="IT54" s="545">
        <v>0.02</v>
      </c>
      <c r="IU54" s="545">
        <v>0</v>
      </c>
      <c r="IV54" s="545">
        <v>-0.02</v>
      </c>
      <c r="IW54" s="545">
        <v>-0.03</v>
      </c>
      <c r="IX54" s="545">
        <v>-0.04</v>
      </c>
      <c r="IY54" s="545">
        <v>-0.03</v>
      </c>
      <c r="IZ54" s="545">
        <v>-0.02</v>
      </c>
      <c r="JA54" s="545">
        <v>-0.04</v>
      </c>
      <c r="JB54" s="545">
        <v>-0.04</v>
      </c>
      <c r="JC54" s="545">
        <v>-0.04</v>
      </c>
      <c r="JD54" s="545">
        <v>-0.06</v>
      </c>
      <c r="JE54" s="545">
        <v>-7.0000000000000007E-2</v>
      </c>
      <c r="JF54" s="545">
        <v>-0.01</v>
      </c>
      <c r="JG54" s="548">
        <v>-0.03</v>
      </c>
      <c r="JH54" s="549"/>
      <c r="JI54" s="550">
        <v>1.27</v>
      </c>
      <c r="JJ54" s="545">
        <v>1.27</v>
      </c>
      <c r="JK54" s="545">
        <v>1.27</v>
      </c>
      <c r="JL54" s="545">
        <v>1.27</v>
      </c>
      <c r="JM54" s="545">
        <v>1.27</v>
      </c>
      <c r="JN54" s="545">
        <v>1.27</v>
      </c>
      <c r="JO54" s="545">
        <v>1.27</v>
      </c>
      <c r="JP54" s="545">
        <v>1.27</v>
      </c>
      <c r="JQ54" s="545">
        <v>1.27</v>
      </c>
      <c r="JR54" s="545">
        <v>1.27</v>
      </c>
      <c r="JS54" s="545">
        <v>1.27</v>
      </c>
      <c r="JT54" s="545">
        <v>1.27</v>
      </c>
      <c r="JU54" s="545">
        <v>1.27</v>
      </c>
      <c r="JV54" s="545">
        <v>1.27</v>
      </c>
      <c r="JW54" s="545">
        <v>1.27</v>
      </c>
      <c r="JX54" s="545">
        <v>1.27</v>
      </c>
      <c r="JY54" s="545">
        <v>1.27</v>
      </c>
      <c r="JZ54" s="549"/>
      <c r="KA54" s="542" t="s">
        <v>461</v>
      </c>
      <c r="KB54" s="528"/>
      <c r="KC54" s="528"/>
      <c r="KD54" s="529" t="s">
        <v>461</v>
      </c>
      <c r="KE54" s="551" t="s">
        <v>464</v>
      </c>
      <c r="KF54" s="551" t="s">
        <v>689</v>
      </c>
      <c r="KG54" s="551" t="s">
        <v>671</v>
      </c>
      <c r="KH54" s="552"/>
      <c r="KI54" s="553"/>
      <c r="KJ54" s="554"/>
      <c r="KK54" s="555"/>
      <c r="KL54" s="556"/>
      <c r="KM54" s="552"/>
      <c r="KN54" s="554"/>
      <c r="KO54" s="555"/>
      <c r="KP54" s="556"/>
      <c r="KQ54" s="571"/>
      <c r="KR54" s="572"/>
      <c r="KS54" s="573"/>
      <c r="KT54" s="574"/>
      <c r="KU54" s="557"/>
    </row>
    <row r="55" spans="1:307">
      <c r="A55" s="518">
        <v>34</v>
      </c>
      <c r="B55" s="31" t="s">
        <v>698</v>
      </c>
      <c r="C55" s="568" t="s">
        <v>465</v>
      </c>
      <c r="D55" s="560" t="s">
        <v>262</v>
      </c>
      <c r="E55" s="520" t="s">
        <v>692</v>
      </c>
      <c r="F55" s="520" t="s">
        <v>692</v>
      </c>
      <c r="G55" s="520" t="s">
        <v>692</v>
      </c>
      <c r="H55" s="520" t="s">
        <v>692</v>
      </c>
      <c r="I55" s="520"/>
      <c r="J55" s="520" t="s">
        <v>692</v>
      </c>
      <c r="K55" s="521">
        <v>0</v>
      </c>
      <c r="L55" s="522">
        <v>50</v>
      </c>
      <c r="M55" s="523">
        <v>14</v>
      </c>
      <c r="N55" s="523">
        <v>14.34</v>
      </c>
      <c r="O55" s="523">
        <v>8.1999999999999993</v>
      </c>
      <c r="P55" s="523">
        <v>14.66</v>
      </c>
      <c r="Q55" s="523">
        <v>18.36</v>
      </c>
      <c r="R55" s="524">
        <v>12.638726768652235</v>
      </c>
      <c r="S55" s="523">
        <v>21.62</v>
      </c>
      <c r="T55" s="523">
        <v>94.02</v>
      </c>
      <c r="U55" s="523">
        <v>39.53</v>
      </c>
      <c r="V55" s="523">
        <v>7.81</v>
      </c>
      <c r="W55" s="523">
        <v>26.1</v>
      </c>
      <c r="X55" s="523">
        <v>31</v>
      </c>
      <c r="Y55" s="523">
        <v>1310.723</v>
      </c>
      <c r="Z55" s="523">
        <v>1311.2739999999999</v>
      </c>
      <c r="AA55" s="525">
        <v>1311.1165714285714</v>
      </c>
      <c r="AB55" s="526">
        <v>7.8714285714275842</v>
      </c>
      <c r="AC55" s="527">
        <v>50.3</v>
      </c>
      <c r="AD55" s="527">
        <v>53.53</v>
      </c>
      <c r="AE55" s="527">
        <v>0.22450000000000001</v>
      </c>
      <c r="AF55" s="527">
        <v>0.2029</v>
      </c>
      <c r="AG55" s="527">
        <v>0.18490000000000001</v>
      </c>
      <c r="AH55" s="527">
        <v>0.1598</v>
      </c>
      <c r="AI55" s="527">
        <v>4.0999999999999996</v>
      </c>
      <c r="AJ55" s="527">
        <v>3.6</v>
      </c>
      <c r="AK55" s="527">
        <v>3.4</v>
      </c>
      <c r="AL55" s="527">
        <v>3.1</v>
      </c>
      <c r="AM55" s="527">
        <v>0.75700000000000001</v>
      </c>
      <c r="AN55" s="527">
        <v>1.169</v>
      </c>
      <c r="AO55" s="527">
        <v>1.282</v>
      </c>
      <c r="AP55" s="527">
        <v>1.351</v>
      </c>
      <c r="AQ55" s="527">
        <v>1.415</v>
      </c>
      <c r="AR55" s="527">
        <v>0.121</v>
      </c>
      <c r="AS55" s="528"/>
      <c r="AT55" s="528"/>
      <c r="AU55" s="528"/>
      <c r="AV55" s="528"/>
      <c r="AW55" s="528"/>
      <c r="AX55" s="529"/>
      <c r="AY55" s="530" t="s">
        <v>431</v>
      </c>
      <c r="AZ55" s="531">
        <v>45297</v>
      </c>
      <c r="BA55" s="532">
        <v>13.79</v>
      </c>
      <c r="BB55" s="526">
        <v>-1.500000000000006</v>
      </c>
      <c r="BC55" s="533">
        <v>14.15</v>
      </c>
      <c r="BD55" s="534">
        <v>-1.3249651324965097</v>
      </c>
      <c r="BE55" s="533">
        <v>8.36</v>
      </c>
      <c r="BF55" s="533">
        <v>14.92</v>
      </c>
      <c r="BG55" s="533">
        <v>18.72</v>
      </c>
      <c r="BH55" s="535">
        <v>12.723058444020863</v>
      </c>
      <c r="BI55" s="533">
        <v>22.04</v>
      </c>
      <c r="BJ55" s="533">
        <v>92.19</v>
      </c>
      <c r="BK55" s="533">
        <v>37.5</v>
      </c>
      <c r="BL55" s="533">
        <v>7.39</v>
      </c>
      <c r="BM55" s="533">
        <v>26.4</v>
      </c>
      <c r="BN55" s="533">
        <v>31.3</v>
      </c>
      <c r="BO55" s="536">
        <v>0.8434504792332268</v>
      </c>
      <c r="BP55" s="533">
        <v>1310.7149999999999</v>
      </c>
      <c r="BQ55" s="533">
        <v>1311.2570000000001</v>
      </c>
      <c r="BR55" s="535">
        <v>1311.1021428571428</v>
      </c>
      <c r="BS55" s="536">
        <v>7.7428571428591955</v>
      </c>
      <c r="BT55" s="533">
        <v>47.41</v>
      </c>
      <c r="BU55" s="533">
        <v>50.05</v>
      </c>
      <c r="BV55" s="528"/>
      <c r="BW55" s="533">
        <v>0.22439999999999999</v>
      </c>
      <c r="BX55" s="533">
        <v>0.20469999999999999</v>
      </c>
      <c r="BY55" s="533">
        <v>0.18310000000000001</v>
      </c>
      <c r="BZ55" s="533">
        <v>0.16520000000000001</v>
      </c>
      <c r="CA55" s="533">
        <v>4</v>
      </c>
      <c r="CB55" s="533">
        <v>3.6</v>
      </c>
      <c r="CC55" s="533">
        <v>3.4</v>
      </c>
      <c r="CD55" s="533">
        <v>3.1</v>
      </c>
      <c r="CE55" s="533">
        <v>0.752</v>
      </c>
      <c r="CF55" s="533">
        <v>1.1679999999999999</v>
      </c>
      <c r="CG55" s="533">
        <v>1.28</v>
      </c>
      <c r="CH55" s="533">
        <v>1.349</v>
      </c>
      <c r="CI55" s="533">
        <v>1.413</v>
      </c>
      <c r="CJ55" s="533">
        <v>0.12</v>
      </c>
      <c r="CK55" s="537"/>
      <c r="CL55" s="528"/>
      <c r="CM55" s="528"/>
      <c r="CN55" s="528"/>
      <c r="CO55" s="528"/>
      <c r="CP55" s="528"/>
      <c r="CQ55" s="538"/>
      <c r="CR55" s="539">
        <v>-8.0000000000381988</v>
      </c>
      <c r="CS55" s="536">
        <v>-16.999999999825377</v>
      </c>
      <c r="CT55" s="540">
        <v>-2.0000000000000018E-3</v>
      </c>
      <c r="CU55" s="536">
        <v>1.9607843137254872</v>
      </c>
      <c r="CV55" s="528"/>
      <c r="CW55" s="528"/>
      <c r="CX55" s="536">
        <v>-1.5276699787816255</v>
      </c>
      <c r="CY55" s="528"/>
      <c r="CZ55" s="528"/>
      <c r="DA55" s="528"/>
      <c r="DB55" s="528"/>
      <c r="DC55" s="528"/>
      <c r="DD55" s="529"/>
      <c r="DE55" s="532">
        <v>-7.66</v>
      </c>
      <c r="DF55" s="533">
        <v>-14.872999999999999</v>
      </c>
      <c r="DG55" s="533">
        <v>-22.550999999999998</v>
      </c>
      <c r="DH55" s="533">
        <v>-30.823</v>
      </c>
      <c r="DI55" s="533">
        <v>-39.46</v>
      </c>
      <c r="DJ55" s="533">
        <v>-47.521999999999998</v>
      </c>
      <c r="DK55" s="533">
        <v>-54.232999999999997</v>
      </c>
      <c r="DL55" s="533">
        <v>-59.734999999999999</v>
      </c>
      <c r="DM55" s="533">
        <v>-64.992000000000004</v>
      </c>
      <c r="DN55" s="533">
        <v>-70.183999999999997</v>
      </c>
      <c r="DO55" s="533">
        <v>-75.33</v>
      </c>
      <c r="DP55" s="533">
        <v>-85.8</v>
      </c>
      <c r="DQ55" s="533">
        <v>-96.013999999999996</v>
      </c>
      <c r="DR55" s="533">
        <v>-106.196</v>
      </c>
      <c r="DS55" s="533">
        <v>-36.713999999999999</v>
      </c>
      <c r="DT55" s="533">
        <v>-73.63</v>
      </c>
      <c r="DU55" s="533">
        <v>0</v>
      </c>
      <c r="DV55" s="533">
        <v>-0.56382900000000002</v>
      </c>
      <c r="DW55" s="533">
        <v>-1.4548779999999999</v>
      </c>
      <c r="DX55" s="533">
        <v>-2.8310330000000001</v>
      </c>
      <c r="DY55" s="533">
        <v>-5.0108180000000004</v>
      </c>
      <c r="DZ55" s="533">
        <v>-8.1941939999999995</v>
      </c>
      <c r="EA55" s="533">
        <v>-11.2597</v>
      </c>
      <c r="EB55" s="533">
        <v>-12.87397</v>
      </c>
      <c r="EC55" s="533">
        <v>-13.89246</v>
      </c>
      <c r="ED55" s="533">
        <v>-14.80902</v>
      </c>
      <c r="EE55" s="533">
        <v>-15.722989999999999</v>
      </c>
      <c r="EF55" s="533">
        <v>-17.513919999999999</v>
      </c>
      <c r="EG55" s="533">
        <v>-19.09919</v>
      </c>
      <c r="EH55" s="533">
        <v>-20.255109999999998</v>
      </c>
      <c r="EI55" s="533">
        <v>-13.96</v>
      </c>
      <c r="EJ55" s="533">
        <v>-14.577999999999999</v>
      </c>
      <c r="EK55" s="533">
        <v>-14.329000000000001</v>
      </c>
      <c r="EL55" s="533">
        <v>-14.978</v>
      </c>
      <c r="EM55" s="533">
        <v>67</v>
      </c>
      <c r="EN55" s="533">
        <v>67</v>
      </c>
      <c r="EO55" s="533">
        <v>60.463000000000001</v>
      </c>
      <c r="EP55" s="533">
        <v>0.26749229429999799</v>
      </c>
      <c r="EQ55" s="533">
        <v>0.30150222780000002</v>
      </c>
      <c r="ER55" s="533">
        <v>-0.48464584349999701</v>
      </c>
      <c r="ES55" s="533">
        <v>-0.57597415095762505</v>
      </c>
      <c r="ET55" s="533">
        <v>-0.445806571963416</v>
      </c>
      <c r="EU55" s="533">
        <v>-0.15365316932974901</v>
      </c>
      <c r="EV55" s="533">
        <v>0.55766800420665597</v>
      </c>
      <c r="EW55" s="533">
        <v>2.0180306157891801</v>
      </c>
      <c r="EX55" s="533">
        <v>0.46700000000000003</v>
      </c>
      <c r="EY55" s="533">
        <v>-0.29399999999999998</v>
      </c>
      <c r="EZ55" s="533">
        <v>-0.441</v>
      </c>
      <c r="FA55" s="533">
        <v>0.20200000000000001</v>
      </c>
      <c r="FB55" s="533">
        <v>-0.53200000000000003</v>
      </c>
      <c r="FC55" s="533">
        <v>-0.50800000000000001</v>
      </c>
      <c r="FD55" s="533">
        <v>-0.79700000000000004</v>
      </c>
      <c r="FE55" s="533">
        <v>-2.5289999999999999</v>
      </c>
      <c r="FF55" s="533">
        <v>-3.3690000000000002</v>
      </c>
      <c r="FG55" s="535"/>
      <c r="FH55" s="535">
        <v>-0.19919872284999951</v>
      </c>
      <c r="FI55" s="535">
        <v>0.4666910171499975</v>
      </c>
      <c r="FJ55" s="535">
        <v>1.6562461850002486E-2</v>
      </c>
      <c r="FK55" s="535">
        <v>1.420561120285444</v>
      </c>
      <c r="FL55" s="533">
        <v>-1.54583</v>
      </c>
      <c r="FM55" s="535"/>
      <c r="FN55" s="535"/>
      <c r="FO55" s="535"/>
      <c r="FP55" s="535"/>
      <c r="FQ55" s="535"/>
      <c r="FR55" s="535"/>
      <c r="FS55" s="535"/>
      <c r="FT55" s="535"/>
      <c r="FU55" s="541" t="s">
        <v>532</v>
      </c>
      <c r="FV55" s="532">
        <v>0.62</v>
      </c>
      <c r="FW55" s="533">
        <v>1.0900000000000001</v>
      </c>
      <c r="FX55" s="533">
        <v>1.37</v>
      </c>
      <c r="FY55" s="533">
        <v>1.62</v>
      </c>
      <c r="FZ55" s="533">
        <v>-100.48</v>
      </c>
      <c r="GA55" s="533">
        <v>25.2</v>
      </c>
      <c r="GB55" s="533">
        <v>27.9</v>
      </c>
      <c r="GC55" s="528"/>
      <c r="GD55" s="528"/>
      <c r="GE55" s="558"/>
      <c r="GF55" s="528"/>
      <c r="GG55" s="528"/>
      <c r="GH55" s="528"/>
      <c r="GI55" s="542">
        <v>25.963423444724487</v>
      </c>
      <c r="GJ55" s="528"/>
      <c r="GK55" s="528"/>
      <c r="GL55" s="528">
        <v>18.951403974251459</v>
      </c>
      <c r="GM55" s="528"/>
      <c r="GN55" s="528"/>
      <c r="GO55" s="528"/>
      <c r="GP55" s="528"/>
      <c r="GQ55" s="528"/>
      <c r="GR55" s="543" t="s">
        <v>567</v>
      </c>
      <c r="GS55" s="544">
        <v>0</v>
      </c>
      <c r="GT55" s="545">
        <v>-0.12</v>
      </c>
      <c r="GU55" s="545">
        <v>-1.07</v>
      </c>
      <c r="GV55" s="545">
        <v>-4</v>
      </c>
      <c r="GW55" s="545">
        <v>-5.75</v>
      </c>
      <c r="GX55" s="545">
        <v>-6.92</v>
      </c>
      <c r="GY55" s="545">
        <v>-7.5</v>
      </c>
      <c r="GZ55" s="545">
        <v>-7.48</v>
      </c>
      <c r="HA55" s="545">
        <v>-7.2</v>
      </c>
      <c r="HB55" s="545">
        <v>-7.25</v>
      </c>
      <c r="HC55" s="545">
        <v>-7.35</v>
      </c>
      <c r="HD55" s="545">
        <v>-7.09</v>
      </c>
      <c r="HE55" s="545">
        <v>-7.28</v>
      </c>
      <c r="HF55" s="545">
        <v>-7.06</v>
      </c>
      <c r="HG55" s="545">
        <v>-7.03</v>
      </c>
      <c r="HH55" s="545">
        <v>-6.97</v>
      </c>
      <c r="HI55" s="545">
        <v>-6.82</v>
      </c>
      <c r="HJ55" s="545">
        <v>-7.03</v>
      </c>
      <c r="HK55" s="545">
        <v>-7.25</v>
      </c>
      <c r="HL55" s="545">
        <v>-7.03</v>
      </c>
      <c r="HM55" s="545">
        <v>-7.09</v>
      </c>
      <c r="HN55" s="545">
        <v>-7.03</v>
      </c>
      <c r="HO55" s="545">
        <v>-7.03</v>
      </c>
      <c r="HP55" s="545">
        <v>-7.06</v>
      </c>
      <c r="HQ55" s="545">
        <v>1.5</v>
      </c>
      <c r="HR55" s="545">
        <v>1.5</v>
      </c>
      <c r="HS55" s="545">
        <v>1.5</v>
      </c>
      <c r="HT55" s="545">
        <v>1.5</v>
      </c>
      <c r="HU55" s="545">
        <v>1.49</v>
      </c>
      <c r="HV55" s="545">
        <v>1.49</v>
      </c>
      <c r="HW55" s="545">
        <v>1.49</v>
      </c>
      <c r="HX55" s="545">
        <v>1.49</v>
      </c>
      <c r="HY55" s="545">
        <v>1.49</v>
      </c>
      <c r="HZ55" s="545">
        <v>1.49</v>
      </c>
      <c r="IA55" s="545">
        <v>1.49</v>
      </c>
      <c r="IB55" s="545">
        <v>1.49</v>
      </c>
      <c r="IC55" s="545">
        <v>1.49</v>
      </c>
      <c r="ID55" s="545">
        <v>1.49</v>
      </c>
      <c r="IE55" s="545">
        <v>1.49</v>
      </c>
      <c r="IF55" s="545">
        <v>1.49</v>
      </c>
      <c r="IG55" s="545">
        <v>1.49</v>
      </c>
      <c r="IH55" s="545">
        <v>1.49</v>
      </c>
      <c r="II55" s="545">
        <v>1.49</v>
      </c>
      <c r="IJ55" s="545">
        <v>1.49</v>
      </c>
      <c r="IK55" s="545">
        <v>1.49</v>
      </c>
      <c r="IL55" s="545">
        <v>1.49</v>
      </c>
      <c r="IM55" s="545">
        <v>1.49</v>
      </c>
      <c r="IN55" s="546">
        <v>1.49</v>
      </c>
      <c r="IO55" s="547" t="s">
        <v>617</v>
      </c>
      <c r="IP55" s="545">
        <v>0</v>
      </c>
      <c r="IQ55" s="545">
        <v>0</v>
      </c>
      <c r="IR55" s="545">
        <v>-0.01</v>
      </c>
      <c r="IS55" s="545">
        <v>0</v>
      </c>
      <c r="IT55" s="545">
        <v>0</v>
      </c>
      <c r="IU55" s="545">
        <v>0</v>
      </c>
      <c r="IV55" s="545">
        <v>-0.01</v>
      </c>
      <c r="IW55" s="545">
        <v>0.01</v>
      </c>
      <c r="IX55" s="545">
        <v>-0.01</v>
      </c>
      <c r="IY55" s="545">
        <v>0.01</v>
      </c>
      <c r="IZ55" s="545">
        <v>0</v>
      </c>
      <c r="JA55" s="545">
        <v>-0.01</v>
      </c>
      <c r="JB55" s="545">
        <v>-0.01</v>
      </c>
      <c r="JC55" s="545">
        <v>0</v>
      </c>
      <c r="JD55" s="545">
        <v>-0.01</v>
      </c>
      <c r="JE55" s="545">
        <v>-0.02</v>
      </c>
      <c r="JF55" s="545">
        <v>0</v>
      </c>
      <c r="JG55" s="548">
        <v>0</v>
      </c>
      <c r="JH55" s="549"/>
      <c r="JI55" s="550">
        <v>1.26</v>
      </c>
      <c r="JJ55" s="545">
        <v>1.26</v>
      </c>
      <c r="JK55" s="545">
        <v>1.26</v>
      </c>
      <c r="JL55" s="545">
        <v>1.26</v>
      </c>
      <c r="JM55" s="545">
        <v>1.26</v>
      </c>
      <c r="JN55" s="545">
        <v>1.26</v>
      </c>
      <c r="JO55" s="545">
        <v>1.26</v>
      </c>
      <c r="JP55" s="545">
        <v>1.26</v>
      </c>
      <c r="JQ55" s="545">
        <v>1.26</v>
      </c>
      <c r="JR55" s="545">
        <v>1.26</v>
      </c>
      <c r="JS55" s="545">
        <v>1.26</v>
      </c>
      <c r="JT55" s="545">
        <v>1.26</v>
      </c>
      <c r="JU55" s="545">
        <v>1.26</v>
      </c>
      <c r="JV55" s="545">
        <v>1.26</v>
      </c>
      <c r="JW55" s="545">
        <v>1.26</v>
      </c>
      <c r="JX55" s="545">
        <v>1.26</v>
      </c>
      <c r="JY55" s="545">
        <v>1.26</v>
      </c>
      <c r="JZ55" s="549"/>
      <c r="KA55" s="542" t="s">
        <v>461</v>
      </c>
      <c r="KB55" s="528"/>
      <c r="KC55" s="528"/>
      <c r="KD55" s="529" t="s">
        <v>461</v>
      </c>
      <c r="KE55" s="551" t="s">
        <v>465</v>
      </c>
      <c r="KF55" s="551" t="s">
        <v>689</v>
      </c>
      <c r="KG55" s="551" t="s">
        <v>672</v>
      </c>
      <c r="KH55" s="552"/>
      <c r="KI55" s="553"/>
      <c r="KJ55" s="554"/>
      <c r="KK55" s="555"/>
      <c r="KL55" s="556"/>
      <c r="KM55" s="552"/>
      <c r="KN55" s="554"/>
      <c r="KO55" s="555"/>
      <c r="KP55" s="556"/>
      <c r="KQ55" s="571"/>
      <c r="KR55" s="572"/>
      <c r="KS55" s="573"/>
      <c r="KT55" s="574"/>
      <c r="KU55" s="557"/>
    </row>
    <row r="56" spans="1:307">
      <c r="A56" s="518">
        <v>35</v>
      </c>
      <c r="B56" s="31" t="s">
        <v>699</v>
      </c>
      <c r="C56" s="569" t="s">
        <v>466</v>
      </c>
      <c r="D56" s="560" t="s">
        <v>262</v>
      </c>
      <c r="E56" s="520" t="s">
        <v>692</v>
      </c>
      <c r="F56" s="520" t="s">
        <v>692</v>
      </c>
      <c r="G56" s="520" t="s">
        <v>692</v>
      </c>
      <c r="H56" s="520" t="s">
        <v>692</v>
      </c>
      <c r="I56" s="520"/>
      <c r="J56" s="520" t="s">
        <v>692</v>
      </c>
      <c r="K56" s="521">
        <v>0</v>
      </c>
      <c r="L56" s="522">
        <v>50</v>
      </c>
      <c r="M56" s="523">
        <v>14</v>
      </c>
      <c r="N56" s="523">
        <v>14.16</v>
      </c>
      <c r="O56" s="523">
        <v>8.26</v>
      </c>
      <c r="P56" s="523">
        <v>14.76</v>
      </c>
      <c r="Q56" s="523">
        <v>18.489999999999998</v>
      </c>
      <c r="R56" s="524">
        <v>12.669369111591729</v>
      </c>
      <c r="S56" s="523">
        <v>21.89</v>
      </c>
      <c r="T56" s="523">
        <v>93.38</v>
      </c>
      <c r="U56" s="523">
        <v>33.85</v>
      </c>
      <c r="V56" s="523">
        <v>6.04</v>
      </c>
      <c r="W56" s="523">
        <v>26.1</v>
      </c>
      <c r="X56" s="523">
        <v>31.4</v>
      </c>
      <c r="Y56" s="523">
        <v>1310.7539999999999</v>
      </c>
      <c r="Z56" s="523">
        <v>1311.309</v>
      </c>
      <c r="AA56" s="525">
        <v>1311.1504285714286</v>
      </c>
      <c r="AB56" s="526">
        <v>7.9285714285723383</v>
      </c>
      <c r="AC56" s="527">
        <v>49.42</v>
      </c>
      <c r="AD56" s="527">
        <v>53.04</v>
      </c>
      <c r="AE56" s="527">
        <v>0.2298</v>
      </c>
      <c r="AF56" s="527">
        <v>0.20469999999999999</v>
      </c>
      <c r="AG56" s="527">
        <v>0.1867</v>
      </c>
      <c r="AH56" s="527">
        <v>0.17419999999999999</v>
      </c>
      <c r="AI56" s="527">
        <v>4</v>
      </c>
      <c r="AJ56" s="527">
        <v>3.6</v>
      </c>
      <c r="AK56" s="527">
        <v>3.4</v>
      </c>
      <c r="AL56" s="527">
        <v>3.1</v>
      </c>
      <c r="AM56" s="527">
        <v>0.75700000000000001</v>
      </c>
      <c r="AN56" s="527">
        <v>1.1679999999999999</v>
      </c>
      <c r="AO56" s="527">
        <v>1.2809999999999999</v>
      </c>
      <c r="AP56" s="527">
        <v>1.349</v>
      </c>
      <c r="AQ56" s="527">
        <v>1.413</v>
      </c>
      <c r="AR56" s="527">
        <v>0.128</v>
      </c>
      <c r="AS56" s="528"/>
      <c r="AT56" s="528"/>
      <c r="AU56" s="528"/>
      <c r="AV56" s="528"/>
      <c r="AW56" s="528"/>
      <c r="AX56" s="529"/>
      <c r="AY56" s="530" t="s">
        <v>431</v>
      </c>
      <c r="AZ56" s="531">
        <v>45297</v>
      </c>
      <c r="BA56" s="532">
        <v>13.6</v>
      </c>
      <c r="BB56" s="526">
        <v>-2.8571428571428599</v>
      </c>
      <c r="BC56" s="533">
        <v>14.01</v>
      </c>
      <c r="BD56" s="534">
        <v>-1.0593220338983076</v>
      </c>
      <c r="BE56" s="533">
        <v>8.36</v>
      </c>
      <c r="BF56" s="533">
        <v>14.88</v>
      </c>
      <c r="BG56" s="533">
        <v>18.71</v>
      </c>
      <c r="BH56" s="535">
        <v>12.720737875000099</v>
      </c>
      <c r="BI56" s="533">
        <v>22.1</v>
      </c>
      <c r="BJ56" s="533">
        <v>92.32</v>
      </c>
      <c r="BK56" s="533">
        <v>34.880000000000003</v>
      </c>
      <c r="BL56" s="533">
        <v>6.14</v>
      </c>
      <c r="BM56" s="533">
        <v>26.1</v>
      </c>
      <c r="BN56" s="533">
        <v>31</v>
      </c>
      <c r="BO56" s="536">
        <v>0.84193548387096784</v>
      </c>
      <c r="BP56" s="533">
        <v>1310.74</v>
      </c>
      <c r="BQ56" s="533">
        <v>1311.2909999999999</v>
      </c>
      <c r="BR56" s="535">
        <v>1311.1335714285715</v>
      </c>
      <c r="BS56" s="536">
        <v>7.8714285714275842</v>
      </c>
      <c r="BT56" s="533">
        <v>48.21</v>
      </c>
      <c r="BU56" s="533">
        <v>54.08</v>
      </c>
      <c r="BV56" s="528"/>
      <c r="BW56" s="533">
        <v>0.22439999999999999</v>
      </c>
      <c r="BX56" s="533">
        <v>0.20469999999999999</v>
      </c>
      <c r="BY56" s="533">
        <v>0.1867</v>
      </c>
      <c r="BZ56" s="533">
        <v>0.1724</v>
      </c>
      <c r="CA56" s="533">
        <v>4</v>
      </c>
      <c r="CB56" s="533">
        <v>3.6</v>
      </c>
      <c r="CC56" s="533">
        <v>3.4</v>
      </c>
      <c r="CD56" s="533">
        <v>3.1</v>
      </c>
      <c r="CE56" s="533">
        <v>0.752</v>
      </c>
      <c r="CF56" s="533">
        <v>1.167</v>
      </c>
      <c r="CG56" s="533">
        <v>1.2789999999999999</v>
      </c>
      <c r="CH56" s="533">
        <v>1.347</v>
      </c>
      <c r="CI56" s="533">
        <v>1.411</v>
      </c>
      <c r="CJ56" s="533">
        <v>0.13100000000000001</v>
      </c>
      <c r="CK56" s="537"/>
      <c r="CL56" s="528"/>
      <c r="CM56" s="528"/>
      <c r="CN56" s="528"/>
      <c r="CO56" s="528"/>
      <c r="CP56" s="528"/>
      <c r="CQ56" s="538"/>
      <c r="CR56" s="539">
        <v>-13.999999999896318</v>
      </c>
      <c r="CS56" s="536">
        <v>-18.000000000029104</v>
      </c>
      <c r="CT56" s="540">
        <v>-2.0000000000000018E-3</v>
      </c>
      <c r="CU56" s="536">
        <v>1.189832341806395</v>
      </c>
      <c r="CV56" s="528"/>
      <c r="CW56" s="528"/>
      <c r="CX56" s="536">
        <v>-1.5276699787816255</v>
      </c>
      <c r="CY56" s="528"/>
      <c r="CZ56" s="528"/>
      <c r="DA56" s="528"/>
      <c r="DB56" s="528"/>
      <c r="DC56" s="528"/>
      <c r="DD56" s="529"/>
      <c r="DE56" s="532">
        <v>-7.61</v>
      </c>
      <c r="DF56" s="533">
        <v>-14.744</v>
      </c>
      <c r="DG56" s="533">
        <v>-22.384</v>
      </c>
      <c r="DH56" s="533">
        <v>-30.641999999999999</v>
      </c>
      <c r="DI56" s="533">
        <v>-39.241999999999997</v>
      </c>
      <c r="DJ56" s="533">
        <v>-47.283000000000001</v>
      </c>
      <c r="DK56" s="533">
        <v>-54.045999999999999</v>
      </c>
      <c r="DL56" s="533">
        <v>-59.533000000000001</v>
      </c>
      <c r="DM56" s="533">
        <v>-64.75</v>
      </c>
      <c r="DN56" s="533">
        <v>-69.893000000000001</v>
      </c>
      <c r="DO56" s="533">
        <v>-75.013000000000005</v>
      </c>
      <c r="DP56" s="533">
        <v>-85.385000000000005</v>
      </c>
      <c r="DQ56" s="533">
        <v>-95.512</v>
      </c>
      <c r="DR56" s="533">
        <v>-105.572</v>
      </c>
      <c r="DS56" s="533">
        <v>-36.442999999999998</v>
      </c>
      <c r="DT56" s="533">
        <v>-73.076999999999998</v>
      </c>
      <c r="DU56" s="533">
        <v>0</v>
      </c>
      <c r="DV56" s="533">
        <v>-0.53184200000000004</v>
      </c>
      <c r="DW56" s="533">
        <v>-1.3703620000000001</v>
      </c>
      <c r="DX56" s="533">
        <v>-2.6902170000000001</v>
      </c>
      <c r="DY56" s="533">
        <v>-4.8154300000000001</v>
      </c>
      <c r="DZ56" s="533">
        <v>-7.9890230000000004</v>
      </c>
      <c r="EA56" s="533">
        <v>-11.266482999999999</v>
      </c>
      <c r="EB56" s="533">
        <v>-12.954553000000001</v>
      </c>
      <c r="EC56" s="533">
        <v>-13.957933000000001</v>
      </c>
      <c r="ED56" s="533">
        <v>-14.869693</v>
      </c>
      <c r="EE56" s="533">
        <v>-15.766443000000001</v>
      </c>
      <c r="EF56" s="533">
        <v>-17.588123</v>
      </c>
      <c r="EG56" s="533">
        <v>-19.213573</v>
      </c>
      <c r="EH56" s="533">
        <v>-20.462893000000001</v>
      </c>
      <c r="EI56" s="533">
        <v>-13.725</v>
      </c>
      <c r="EJ56" s="533">
        <v>-17.562000000000001</v>
      </c>
      <c r="EK56" s="533">
        <v>-14.098000000000001</v>
      </c>
      <c r="EL56" s="533">
        <v>-18.242999999999999</v>
      </c>
      <c r="EM56" s="533">
        <v>67</v>
      </c>
      <c r="EN56" s="533">
        <v>67</v>
      </c>
      <c r="EO56" s="533">
        <v>55.088999999999999</v>
      </c>
      <c r="EP56" s="533">
        <v>-0.17381477350000199</v>
      </c>
      <c r="EQ56" s="533">
        <v>-0.14190101620000201</v>
      </c>
      <c r="ER56" s="533">
        <v>-0.81405258179999895</v>
      </c>
      <c r="ES56" s="533">
        <v>-0.71937413161720898</v>
      </c>
      <c r="ET56" s="533">
        <v>-0.49439648401870201</v>
      </c>
      <c r="EU56" s="533">
        <v>-0.148367105183623</v>
      </c>
      <c r="EV56" s="533">
        <v>0.45627984569782698</v>
      </c>
      <c r="EW56" s="533">
        <v>1.79071533005761</v>
      </c>
      <c r="EX56" s="533">
        <v>5.8999999999999997E-2</v>
      </c>
      <c r="EY56" s="533">
        <v>-0.23699999999999999</v>
      </c>
      <c r="EZ56" s="533">
        <v>-0.48499999999999999</v>
      </c>
      <c r="FA56" s="533">
        <v>-8.9999999999999993E-3</v>
      </c>
      <c r="FB56" s="533">
        <v>-0.57099999999999995</v>
      </c>
      <c r="FC56" s="533">
        <v>-0.69199999999999995</v>
      </c>
      <c r="FD56" s="533">
        <v>-1.383</v>
      </c>
      <c r="FE56" s="533">
        <v>-2.9940000000000002</v>
      </c>
      <c r="FF56" s="533">
        <v>-3.637</v>
      </c>
      <c r="FG56" s="535"/>
      <c r="FH56" s="535">
        <v>-0.19919872284999951</v>
      </c>
      <c r="FI56" s="535">
        <v>2.538394934999752E-2</v>
      </c>
      <c r="FJ56" s="535">
        <v>1.6562461850002486E-2</v>
      </c>
      <c r="FK56" s="535">
        <v>1.4132607273136719</v>
      </c>
      <c r="FL56" s="533">
        <v>-2.050697</v>
      </c>
      <c r="FM56" s="535"/>
      <c r="FN56" s="535"/>
      <c r="FO56" s="535"/>
      <c r="FP56" s="535"/>
      <c r="FQ56" s="535"/>
      <c r="FR56" s="535"/>
      <c r="FS56" s="535"/>
      <c r="FT56" s="535"/>
      <c r="FU56" s="541" t="s">
        <v>532</v>
      </c>
      <c r="FV56" s="532">
        <v>0.68</v>
      </c>
      <c r="FW56" s="533">
        <v>1.2</v>
      </c>
      <c r="FX56" s="533">
        <v>1.54</v>
      </c>
      <c r="FY56" s="533">
        <v>1.85</v>
      </c>
      <c r="FZ56" s="533">
        <v>-38.03</v>
      </c>
      <c r="GA56" s="533">
        <v>22.1</v>
      </c>
      <c r="GB56" s="533">
        <v>27</v>
      </c>
      <c r="GC56" s="528"/>
      <c r="GD56" s="528"/>
      <c r="GE56" s="558"/>
      <c r="GF56" s="528"/>
      <c r="GG56" s="528"/>
      <c r="GH56" s="528"/>
      <c r="GI56" s="542">
        <v>25.905970117461234</v>
      </c>
      <c r="GJ56" s="528"/>
      <c r="GK56" s="528"/>
      <c r="GL56" s="528">
        <v>16.822058517831948</v>
      </c>
      <c r="GM56" s="528"/>
      <c r="GN56" s="528"/>
      <c r="GO56" s="528"/>
      <c r="GP56" s="528"/>
      <c r="GQ56" s="528"/>
      <c r="GR56" s="543" t="s">
        <v>568</v>
      </c>
      <c r="GS56" s="544">
        <v>0</v>
      </c>
      <c r="GT56" s="545">
        <v>-0.34</v>
      </c>
      <c r="GU56" s="545">
        <v>-1.2</v>
      </c>
      <c r="GV56" s="545">
        <v>-4.1900000000000004</v>
      </c>
      <c r="GW56" s="545">
        <v>-6.12</v>
      </c>
      <c r="GX56" s="545">
        <v>-7.4</v>
      </c>
      <c r="GY56" s="545">
        <v>-7.38</v>
      </c>
      <c r="GZ56" s="545">
        <v>-7.74</v>
      </c>
      <c r="HA56" s="545">
        <v>-7.6</v>
      </c>
      <c r="HB56" s="545">
        <v>-7.62</v>
      </c>
      <c r="HC56" s="545">
        <v>-7.38</v>
      </c>
      <c r="HD56" s="545">
        <v>-7.48</v>
      </c>
      <c r="HE56" s="545">
        <v>-7.41</v>
      </c>
      <c r="HF56" s="545">
        <v>-7.24</v>
      </c>
      <c r="HG56" s="545">
        <v>-7.55</v>
      </c>
      <c r="HH56" s="545">
        <v>-7.33</v>
      </c>
      <c r="HI56" s="545">
        <v>-7.24</v>
      </c>
      <c r="HJ56" s="545">
        <v>-7.16</v>
      </c>
      <c r="HK56" s="545">
        <v>-7.21</v>
      </c>
      <c r="HL56" s="545">
        <v>-7.36</v>
      </c>
      <c r="HM56" s="545">
        <v>-7.19</v>
      </c>
      <c r="HN56" s="545">
        <v>-7.04</v>
      </c>
      <c r="HO56" s="545">
        <v>-7.18</v>
      </c>
      <c r="HP56" s="545">
        <v>-7.14</v>
      </c>
      <c r="HQ56" s="545">
        <v>1.49</v>
      </c>
      <c r="HR56" s="545">
        <v>1.49</v>
      </c>
      <c r="HS56" s="545">
        <v>1.49</v>
      </c>
      <c r="HT56" s="545">
        <v>1.49</v>
      </c>
      <c r="HU56" s="545">
        <v>1.49</v>
      </c>
      <c r="HV56" s="545">
        <v>1.49</v>
      </c>
      <c r="HW56" s="545">
        <v>1.49</v>
      </c>
      <c r="HX56" s="545">
        <v>1.49</v>
      </c>
      <c r="HY56" s="545">
        <v>1.49</v>
      </c>
      <c r="HZ56" s="545">
        <v>1.49</v>
      </c>
      <c r="IA56" s="545">
        <v>1.49</v>
      </c>
      <c r="IB56" s="545">
        <v>1.49</v>
      </c>
      <c r="IC56" s="545">
        <v>1.49</v>
      </c>
      <c r="ID56" s="545">
        <v>1.49</v>
      </c>
      <c r="IE56" s="545">
        <v>1.49</v>
      </c>
      <c r="IF56" s="545">
        <v>1.49</v>
      </c>
      <c r="IG56" s="545">
        <v>1.49</v>
      </c>
      <c r="IH56" s="545">
        <v>1.49</v>
      </c>
      <c r="II56" s="545">
        <v>1.49</v>
      </c>
      <c r="IJ56" s="545">
        <v>1.49</v>
      </c>
      <c r="IK56" s="545">
        <v>1.49</v>
      </c>
      <c r="IL56" s="545">
        <v>1.49</v>
      </c>
      <c r="IM56" s="545">
        <v>1.49</v>
      </c>
      <c r="IN56" s="546">
        <v>1.49</v>
      </c>
      <c r="IO56" s="547" t="s">
        <v>618</v>
      </c>
      <c r="IP56" s="545">
        <v>0</v>
      </c>
      <c r="IQ56" s="545">
        <v>-0.01</v>
      </c>
      <c r="IR56" s="545">
        <v>-0.01</v>
      </c>
      <c r="IS56" s="545">
        <v>-0.02</v>
      </c>
      <c r="IT56" s="545">
        <v>-0.01</v>
      </c>
      <c r="IU56" s="545">
        <v>-0.02</v>
      </c>
      <c r="IV56" s="545">
        <v>-0.04</v>
      </c>
      <c r="IW56" s="545">
        <v>-0.03</v>
      </c>
      <c r="IX56" s="545">
        <v>-7.0000000000000007E-2</v>
      </c>
      <c r="IY56" s="545">
        <v>-0.08</v>
      </c>
      <c r="IZ56" s="545">
        <v>-0.04</v>
      </c>
      <c r="JA56" s="545">
        <v>-7.0000000000000007E-2</v>
      </c>
      <c r="JB56" s="545">
        <v>-0.05</v>
      </c>
      <c r="JC56" s="545">
        <v>-0.05</v>
      </c>
      <c r="JD56" s="545">
        <v>-0.04</v>
      </c>
      <c r="JE56" s="545">
        <v>-0.04</v>
      </c>
      <c r="JF56" s="545">
        <v>-0.03</v>
      </c>
      <c r="JG56" s="548">
        <v>-1.9999999999999997E-2</v>
      </c>
      <c r="JH56" s="549"/>
      <c r="JI56" s="550">
        <v>1.26</v>
      </c>
      <c r="JJ56" s="545">
        <v>1.26</v>
      </c>
      <c r="JK56" s="545">
        <v>1.26</v>
      </c>
      <c r="JL56" s="545">
        <v>1.26</v>
      </c>
      <c r="JM56" s="545">
        <v>1.26</v>
      </c>
      <c r="JN56" s="545">
        <v>1.26</v>
      </c>
      <c r="JO56" s="545">
        <v>1.26</v>
      </c>
      <c r="JP56" s="545">
        <v>1.26</v>
      </c>
      <c r="JQ56" s="545">
        <v>1.26</v>
      </c>
      <c r="JR56" s="545">
        <v>1.26</v>
      </c>
      <c r="JS56" s="545">
        <v>1.26</v>
      </c>
      <c r="JT56" s="545">
        <v>1.26</v>
      </c>
      <c r="JU56" s="545">
        <v>1.26</v>
      </c>
      <c r="JV56" s="545">
        <v>1.26</v>
      </c>
      <c r="JW56" s="545">
        <v>1.26</v>
      </c>
      <c r="JX56" s="545">
        <v>1.26</v>
      </c>
      <c r="JY56" s="545">
        <v>1.26</v>
      </c>
      <c r="JZ56" s="549"/>
      <c r="KA56" s="542" t="s">
        <v>461</v>
      </c>
      <c r="KB56" s="528"/>
      <c r="KC56" s="528"/>
      <c r="KD56" s="529" t="s">
        <v>461</v>
      </c>
      <c r="KE56" s="551" t="s">
        <v>466</v>
      </c>
      <c r="KF56" s="551" t="s">
        <v>689</v>
      </c>
      <c r="KG56" s="551" t="s">
        <v>673</v>
      </c>
      <c r="KH56" s="552"/>
      <c r="KI56" s="553"/>
      <c r="KJ56" s="554"/>
      <c r="KK56" s="555"/>
      <c r="KL56" s="556"/>
      <c r="KM56" s="552"/>
      <c r="KN56" s="554"/>
      <c r="KO56" s="555"/>
      <c r="KP56" s="556"/>
      <c r="KQ56" s="571"/>
      <c r="KR56" s="572"/>
      <c r="KS56" s="573"/>
      <c r="KT56" s="574"/>
      <c r="KU56" s="557"/>
    </row>
    <row r="57" spans="1:307">
      <c r="A57" s="518">
        <v>36</v>
      </c>
      <c r="B57" s="31" t="s">
        <v>699</v>
      </c>
      <c r="C57" s="569" t="s">
        <v>467</v>
      </c>
      <c r="D57" s="560" t="s">
        <v>262</v>
      </c>
      <c r="E57" s="520" t="s">
        <v>692</v>
      </c>
      <c r="F57" s="520" t="s">
        <v>692</v>
      </c>
      <c r="G57" s="520" t="s">
        <v>692</v>
      </c>
      <c r="H57" s="520" t="s">
        <v>692</v>
      </c>
      <c r="I57" s="520"/>
      <c r="J57" s="520" t="s">
        <v>692</v>
      </c>
      <c r="K57" s="521">
        <v>0</v>
      </c>
      <c r="L57" s="522">
        <v>50</v>
      </c>
      <c r="M57" s="523">
        <v>13.6</v>
      </c>
      <c r="N57" s="523">
        <v>13.93</v>
      </c>
      <c r="O57" s="523">
        <v>8.27</v>
      </c>
      <c r="P57" s="523">
        <v>14.74</v>
      </c>
      <c r="Q57" s="523">
        <v>18.45</v>
      </c>
      <c r="R57" s="524">
        <v>12.65996370495079</v>
      </c>
      <c r="S57" s="523">
        <v>21.76</v>
      </c>
      <c r="T57" s="523">
        <v>93.48</v>
      </c>
      <c r="U57" s="523">
        <v>39.229999999999997</v>
      </c>
      <c r="V57" s="523">
        <v>7.85</v>
      </c>
      <c r="W57" s="523">
        <v>29.6</v>
      </c>
      <c r="X57" s="523">
        <v>30.1</v>
      </c>
      <c r="Y57" s="523">
        <v>1311.357</v>
      </c>
      <c r="Z57" s="523">
        <v>1311.9079999999999</v>
      </c>
      <c r="AA57" s="525">
        <v>1311.7505714285714</v>
      </c>
      <c r="AB57" s="526">
        <v>7.8714285714275842</v>
      </c>
      <c r="AC57" s="527">
        <v>49.89</v>
      </c>
      <c r="AD57" s="527">
        <v>53.38</v>
      </c>
      <c r="AE57" s="527">
        <v>0.22800000000000001</v>
      </c>
      <c r="AF57" s="527">
        <v>0.20830000000000001</v>
      </c>
      <c r="AG57" s="527">
        <v>0.18490000000000001</v>
      </c>
      <c r="AH57" s="527">
        <v>0.16880000000000001</v>
      </c>
      <c r="AI57" s="527">
        <v>4.0999999999999996</v>
      </c>
      <c r="AJ57" s="527">
        <v>3.6</v>
      </c>
      <c r="AK57" s="527">
        <v>3.4</v>
      </c>
      <c r="AL57" s="527">
        <v>3.2</v>
      </c>
      <c r="AM57" s="527">
        <v>0.754</v>
      </c>
      <c r="AN57" s="527">
        <v>1.1679999999999999</v>
      </c>
      <c r="AO57" s="527">
        <v>1.2829999999999999</v>
      </c>
      <c r="AP57" s="527">
        <v>1.3520000000000001</v>
      </c>
      <c r="AQ57" s="527">
        <v>1.4159999999999999</v>
      </c>
      <c r="AR57" s="527">
        <v>0.114</v>
      </c>
      <c r="AS57" s="528"/>
      <c r="AT57" s="528"/>
      <c r="AU57" s="528"/>
      <c r="AV57" s="528"/>
      <c r="AW57" s="528"/>
      <c r="AX57" s="529"/>
      <c r="AY57" s="530" t="s">
        <v>431</v>
      </c>
      <c r="AZ57" s="531">
        <v>45297</v>
      </c>
      <c r="BA57" s="532">
        <v>13.4</v>
      </c>
      <c r="BB57" s="526">
        <v>-1.4705882352941124</v>
      </c>
      <c r="BC57" s="533">
        <v>13.71</v>
      </c>
      <c r="BD57" s="534">
        <v>-1.5793251974156415</v>
      </c>
      <c r="BE57" s="533">
        <v>8.41</v>
      </c>
      <c r="BF57" s="533">
        <v>14.93</v>
      </c>
      <c r="BG57" s="533">
        <v>18.739999999999998</v>
      </c>
      <c r="BH57" s="535">
        <v>12.727695865517592</v>
      </c>
      <c r="BI57" s="533">
        <v>22.08</v>
      </c>
      <c r="BJ57" s="533">
        <v>92.15</v>
      </c>
      <c r="BK57" s="533">
        <v>39.06</v>
      </c>
      <c r="BL57" s="533">
        <v>7.52</v>
      </c>
      <c r="BM57" s="533">
        <v>30</v>
      </c>
      <c r="BN57" s="533">
        <v>30.9</v>
      </c>
      <c r="BO57" s="536">
        <v>0.970873786407767</v>
      </c>
      <c r="BP57" s="533">
        <v>1311.3510000000001</v>
      </c>
      <c r="BQ57" s="533">
        <v>1311.8979999999999</v>
      </c>
      <c r="BR57" s="535">
        <v>1311.7417142857144</v>
      </c>
      <c r="BS57" s="536">
        <v>7.8142857142828301</v>
      </c>
      <c r="BT57" s="533">
        <v>49.3</v>
      </c>
      <c r="BU57" s="533">
        <v>53.22</v>
      </c>
      <c r="BV57" s="528"/>
      <c r="BW57" s="533">
        <v>0.22439999999999999</v>
      </c>
      <c r="BX57" s="533">
        <v>0.20469999999999999</v>
      </c>
      <c r="BY57" s="533">
        <v>0.18490000000000001</v>
      </c>
      <c r="BZ57" s="533">
        <v>0.16880000000000001</v>
      </c>
      <c r="CA57" s="533">
        <v>4.0999999999999996</v>
      </c>
      <c r="CB57" s="533">
        <v>3.6</v>
      </c>
      <c r="CC57" s="533">
        <v>3.4</v>
      </c>
      <c r="CD57" s="533">
        <v>3.2</v>
      </c>
      <c r="CE57" s="533">
        <v>0.76100000000000001</v>
      </c>
      <c r="CF57" s="533">
        <v>1.167</v>
      </c>
      <c r="CG57" s="533">
        <v>1.2809999999999999</v>
      </c>
      <c r="CH57" s="533">
        <v>1.35</v>
      </c>
      <c r="CI57" s="533">
        <v>1.4139999999999999</v>
      </c>
      <c r="CJ57" s="533">
        <v>0.13100000000000001</v>
      </c>
      <c r="CK57" s="537"/>
      <c r="CL57" s="528"/>
      <c r="CM57" s="528"/>
      <c r="CN57" s="528"/>
      <c r="CO57" s="528"/>
      <c r="CP57" s="528"/>
      <c r="CQ57" s="538"/>
      <c r="CR57" s="539">
        <v>-5.9999999998581188</v>
      </c>
      <c r="CS57" s="536">
        <v>-9.9999999999909051</v>
      </c>
      <c r="CT57" s="540">
        <v>-2.0000000000000018E-3</v>
      </c>
      <c r="CU57" s="536">
        <v>1.571815718157177</v>
      </c>
      <c r="CV57" s="528"/>
      <c r="CW57" s="528"/>
      <c r="CX57" s="536">
        <v>-1.5276699787816255</v>
      </c>
      <c r="CY57" s="528"/>
      <c r="CZ57" s="528"/>
      <c r="DA57" s="528"/>
      <c r="DB57" s="528"/>
      <c r="DC57" s="528"/>
      <c r="DD57" s="529"/>
      <c r="DE57" s="532">
        <v>-7.9649999999999999</v>
      </c>
      <c r="DF57" s="533">
        <v>-15.196999999999999</v>
      </c>
      <c r="DG57" s="533">
        <v>-22.977</v>
      </c>
      <c r="DH57" s="533">
        <v>-31.373999999999999</v>
      </c>
      <c r="DI57" s="533">
        <v>-40.110999999999997</v>
      </c>
      <c r="DJ57" s="533">
        <v>-48.12</v>
      </c>
      <c r="DK57" s="533">
        <v>-54.692999999999998</v>
      </c>
      <c r="DL57" s="533">
        <v>-60.148000000000003</v>
      </c>
      <c r="DM57" s="533">
        <v>-65.393000000000001</v>
      </c>
      <c r="DN57" s="533">
        <v>-70.581000000000003</v>
      </c>
      <c r="DO57" s="533">
        <v>-75.75</v>
      </c>
      <c r="DP57" s="533">
        <v>-86.239000000000004</v>
      </c>
      <c r="DQ57" s="533">
        <v>-96.472999999999999</v>
      </c>
      <c r="DR57" s="533">
        <v>-106.67700000000001</v>
      </c>
      <c r="DS57" s="533">
        <v>-36.658000000000001</v>
      </c>
      <c r="DT57" s="533">
        <v>-73.516999999999996</v>
      </c>
      <c r="DU57" s="533">
        <v>0</v>
      </c>
      <c r="DV57" s="533">
        <v>-0.57161209999999996</v>
      </c>
      <c r="DW57" s="533">
        <v>-1.4825737000000001</v>
      </c>
      <c r="DX57" s="533">
        <v>-2.8801356999999999</v>
      </c>
      <c r="DY57" s="533">
        <v>-5.1260956999999996</v>
      </c>
      <c r="DZ57" s="533">
        <v>-8.4225957000000005</v>
      </c>
      <c r="EA57" s="533">
        <v>-11.441799700000001</v>
      </c>
      <c r="EB57" s="533">
        <v>-12.985669700000001</v>
      </c>
      <c r="EC57" s="533">
        <v>-13.9610497</v>
      </c>
      <c r="ED57" s="533">
        <v>-14.8334297</v>
      </c>
      <c r="EE57" s="533">
        <v>-15.7325097</v>
      </c>
      <c r="EF57" s="533">
        <v>-17.539459699999998</v>
      </c>
      <c r="EG57" s="533">
        <v>-19.1887097</v>
      </c>
      <c r="EH57" s="533">
        <v>-20.484469699999998</v>
      </c>
      <c r="EI57" s="533">
        <v>-15.227</v>
      </c>
      <c r="EJ57" s="533">
        <v>-15.509</v>
      </c>
      <c r="EK57" s="533">
        <v>-15.37</v>
      </c>
      <c r="EL57" s="533">
        <v>-15.638999999999999</v>
      </c>
      <c r="EM57" s="533">
        <v>67</v>
      </c>
      <c r="EN57" s="533">
        <v>67</v>
      </c>
      <c r="EO57" s="533">
        <v>57.465000000000003</v>
      </c>
      <c r="EP57" s="533">
        <v>0.201019287099999</v>
      </c>
      <c r="EQ57" s="533">
        <v>-0.142238616900002</v>
      </c>
      <c r="ER57" s="533">
        <v>-0.60298156739999298</v>
      </c>
      <c r="ES57" s="533">
        <v>-0.65966723538132299</v>
      </c>
      <c r="ET57" s="533">
        <v>-0.53157408032803899</v>
      </c>
      <c r="EU57" s="533">
        <v>-0.148367105183623</v>
      </c>
      <c r="EV57" s="533">
        <v>0.55398982832265997</v>
      </c>
      <c r="EW57" s="533">
        <v>2.1116570883946202</v>
      </c>
      <c r="EX57" s="533">
        <v>0.17899999999999999</v>
      </c>
      <c r="EY57" s="533">
        <v>-0.42199999999999999</v>
      </c>
      <c r="EZ57" s="533">
        <v>-0.432</v>
      </c>
      <c r="FA57" s="533">
        <v>7.1999999999999995E-2</v>
      </c>
      <c r="FB57" s="533">
        <v>-0.78800000000000003</v>
      </c>
      <c r="FC57" s="533">
        <v>-0.93400000000000005</v>
      </c>
      <c r="FD57" s="533">
        <v>-1.022</v>
      </c>
      <c r="FE57" s="533">
        <v>-2.8239999999999998</v>
      </c>
      <c r="FF57" s="533">
        <v>-3.4129999999999998</v>
      </c>
      <c r="FG57" s="535"/>
      <c r="FH57" s="535">
        <v>-0.19919872284999951</v>
      </c>
      <c r="FI57" s="535">
        <v>0.40021800994999851</v>
      </c>
      <c r="FJ57" s="535">
        <v>1.6562461850002486E-2</v>
      </c>
      <c r="FK57" s="535">
        <v>1.4666013564363514</v>
      </c>
      <c r="FL57" s="533">
        <v>-0.41986030000000002</v>
      </c>
      <c r="FM57" s="535"/>
      <c r="FN57" s="535"/>
      <c r="FO57" s="535"/>
      <c r="FP57" s="535"/>
      <c r="FQ57" s="535"/>
      <c r="FR57" s="535"/>
      <c r="FS57" s="535"/>
      <c r="FT57" s="535"/>
      <c r="FU57" s="541" t="s">
        <v>532</v>
      </c>
      <c r="FV57" s="532">
        <v>0.68</v>
      </c>
      <c r="FW57" s="533">
        <v>1.18</v>
      </c>
      <c r="FX57" s="533">
        <v>1.47</v>
      </c>
      <c r="FY57" s="533">
        <v>1.74</v>
      </c>
      <c r="FZ57" s="533">
        <v>47.01</v>
      </c>
      <c r="GA57" s="533">
        <v>27.3</v>
      </c>
      <c r="GB57" s="533">
        <v>29.6</v>
      </c>
      <c r="GC57" s="528"/>
      <c r="GD57" s="528"/>
      <c r="GE57" s="558"/>
      <c r="GF57" s="528"/>
      <c r="GG57" s="528"/>
      <c r="GH57" s="528"/>
      <c r="GI57" s="542">
        <v>26.268164189988941</v>
      </c>
      <c r="GJ57" s="528"/>
      <c r="GK57" s="528"/>
      <c r="GL57" s="528">
        <v>17.869499448972043</v>
      </c>
      <c r="GM57" s="528"/>
      <c r="GN57" s="528"/>
      <c r="GO57" s="528"/>
      <c r="GP57" s="528"/>
      <c r="GQ57" s="528"/>
      <c r="GR57" s="543" t="s">
        <v>569</v>
      </c>
      <c r="GS57" s="544">
        <v>0</v>
      </c>
      <c r="GT57" s="545">
        <v>-0.08</v>
      </c>
      <c r="GU57" s="545">
        <v>-0.95</v>
      </c>
      <c r="GV57" s="545">
        <v>-4.32</v>
      </c>
      <c r="GW57" s="545">
        <v>-6.12</v>
      </c>
      <c r="GX57" s="545">
        <v>-7.46</v>
      </c>
      <c r="GY57" s="545">
        <v>-7.54</v>
      </c>
      <c r="GZ57" s="545">
        <v>-7.56</v>
      </c>
      <c r="HA57" s="545">
        <v>-7.42</v>
      </c>
      <c r="HB57" s="545">
        <v>-7.64</v>
      </c>
      <c r="HC57" s="545">
        <v>-7.57</v>
      </c>
      <c r="HD57" s="545">
        <v>-7.44</v>
      </c>
      <c r="HE57" s="545">
        <v>-7.54</v>
      </c>
      <c r="HF57" s="545">
        <v>-7.64</v>
      </c>
      <c r="HG57" s="545">
        <v>-7.41</v>
      </c>
      <c r="HH57" s="545">
        <v>-7.42</v>
      </c>
      <c r="HI57" s="545">
        <v>-7.41</v>
      </c>
      <c r="HJ57" s="545">
        <v>-7.41</v>
      </c>
      <c r="HK57" s="545">
        <v>-7.39</v>
      </c>
      <c r="HL57" s="545">
        <v>-7.56</v>
      </c>
      <c r="HM57" s="545">
        <v>-7.22</v>
      </c>
      <c r="HN57" s="545">
        <v>-7.46</v>
      </c>
      <c r="HO57" s="545">
        <v>-7.36</v>
      </c>
      <c r="HP57" s="545">
        <v>-7.39</v>
      </c>
      <c r="HQ57" s="545">
        <v>1.49</v>
      </c>
      <c r="HR57" s="545">
        <v>1.49</v>
      </c>
      <c r="HS57" s="545">
        <v>1.49</v>
      </c>
      <c r="HT57" s="545">
        <v>1.49</v>
      </c>
      <c r="HU57" s="545">
        <v>1.49</v>
      </c>
      <c r="HV57" s="545">
        <v>1.49</v>
      </c>
      <c r="HW57" s="545">
        <v>1.49</v>
      </c>
      <c r="HX57" s="545">
        <v>1.49</v>
      </c>
      <c r="HY57" s="545">
        <v>1.49</v>
      </c>
      <c r="HZ57" s="545">
        <v>1.49</v>
      </c>
      <c r="IA57" s="545">
        <v>1.49</v>
      </c>
      <c r="IB57" s="545">
        <v>1.49</v>
      </c>
      <c r="IC57" s="545">
        <v>1.49</v>
      </c>
      <c r="ID57" s="545">
        <v>1.49</v>
      </c>
      <c r="IE57" s="545">
        <v>1.49</v>
      </c>
      <c r="IF57" s="545">
        <v>1.49</v>
      </c>
      <c r="IG57" s="545">
        <v>1.49</v>
      </c>
      <c r="IH57" s="545">
        <v>1.49</v>
      </c>
      <c r="II57" s="545">
        <v>1.49</v>
      </c>
      <c r="IJ57" s="545">
        <v>1.49</v>
      </c>
      <c r="IK57" s="545">
        <v>1.49</v>
      </c>
      <c r="IL57" s="545">
        <v>1.49</v>
      </c>
      <c r="IM57" s="545">
        <v>1.49</v>
      </c>
      <c r="IN57" s="546">
        <v>1.49</v>
      </c>
      <c r="IO57" s="547" t="s">
        <v>619</v>
      </c>
      <c r="IP57" s="545">
        <v>0</v>
      </c>
      <c r="IQ57" s="545">
        <v>-0.02</v>
      </c>
      <c r="IR57" s="545">
        <v>-0.03</v>
      </c>
      <c r="IS57" s="545">
        <v>-0.01</v>
      </c>
      <c r="IT57" s="545">
        <v>-0.02</v>
      </c>
      <c r="IU57" s="545">
        <v>-0.01</v>
      </c>
      <c r="IV57" s="545">
        <v>-0.05</v>
      </c>
      <c r="IW57" s="545">
        <v>-0.02</v>
      </c>
      <c r="IX57" s="545">
        <v>-0.03</v>
      </c>
      <c r="IY57" s="545">
        <v>-0.02</v>
      </c>
      <c r="IZ57" s="545">
        <v>-0.02</v>
      </c>
      <c r="JA57" s="545">
        <v>-0.03</v>
      </c>
      <c r="JB57" s="545">
        <v>-0.02</v>
      </c>
      <c r="JC57" s="545">
        <v>-0.02</v>
      </c>
      <c r="JD57" s="545">
        <v>-0.04</v>
      </c>
      <c r="JE57" s="545">
        <v>-0.03</v>
      </c>
      <c r="JF57" s="545">
        <v>-0.02</v>
      </c>
      <c r="JG57" s="548">
        <v>0</v>
      </c>
      <c r="JH57" s="549"/>
      <c r="JI57" s="550">
        <v>1.26</v>
      </c>
      <c r="JJ57" s="545">
        <v>1.26</v>
      </c>
      <c r="JK57" s="545">
        <v>1.26</v>
      </c>
      <c r="JL57" s="545">
        <v>1.26</v>
      </c>
      <c r="JM57" s="545">
        <v>1.26</v>
      </c>
      <c r="JN57" s="545">
        <v>1.26</v>
      </c>
      <c r="JO57" s="545">
        <v>1.26</v>
      </c>
      <c r="JP57" s="545">
        <v>1.26</v>
      </c>
      <c r="JQ57" s="545">
        <v>1.26</v>
      </c>
      <c r="JR57" s="545">
        <v>1.26</v>
      </c>
      <c r="JS57" s="545">
        <v>1.26</v>
      </c>
      <c r="JT57" s="545">
        <v>1.26</v>
      </c>
      <c r="JU57" s="545">
        <v>1.26</v>
      </c>
      <c r="JV57" s="545">
        <v>1.26</v>
      </c>
      <c r="JW57" s="545">
        <v>1.26</v>
      </c>
      <c r="JX57" s="545">
        <v>1.26</v>
      </c>
      <c r="JY57" s="545">
        <v>1.26</v>
      </c>
      <c r="JZ57" s="549"/>
      <c r="KA57" s="542" t="s">
        <v>461</v>
      </c>
      <c r="KB57" s="528"/>
      <c r="KC57" s="528"/>
      <c r="KD57" s="529" t="s">
        <v>461</v>
      </c>
      <c r="KE57" s="551" t="s">
        <v>467</v>
      </c>
      <c r="KF57" s="551" t="s">
        <v>689</v>
      </c>
      <c r="KG57" s="551" t="s">
        <v>674</v>
      </c>
      <c r="KH57" s="552"/>
      <c r="KI57" s="553"/>
      <c r="KJ57" s="554"/>
      <c r="KK57" s="555"/>
      <c r="KL57" s="556"/>
      <c r="KM57" s="552"/>
      <c r="KN57" s="554"/>
      <c r="KO57" s="555"/>
      <c r="KP57" s="556"/>
      <c r="KQ57" s="571"/>
      <c r="KR57" s="572"/>
      <c r="KS57" s="573"/>
      <c r="KT57" s="574"/>
      <c r="KU57" s="557"/>
    </row>
    <row r="58" spans="1:307">
      <c r="A58" s="518">
        <v>37</v>
      </c>
      <c r="B58" s="31"/>
      <c r="C58" s="519" t="s">
        <v>468</v>
      </c>
      <c r="D58" s="560" t="s">
        <v>262</v>
      </c>
      <c r="E58" s="520" t="s">
        <v>692</v>
      </c>
      <c r="F58" s="520" t="s">
        <v>692</v>
      </c>
      <c r="G58" s="520" t="s">
        <v>692</v>
      </c>
      <c r="H58" s="520" t="s">
        <v>692</v>
      </c>
      <c r="I58" s="520"/>
      <c r="J58" s="520" t="s">
        <v>692</v>
      </c>
      <c r="K58" s="521">
        <v>0</v>
      </c>
      <c r="L58" s="522">
        <v>50</v>
      </c>
      <c r="M58" s="523">
        <v>13.4</v>
      </c>
      <c r="N58" s="523">
        <v>13.8</v>
      </c>
      <c r="O58" s="523">
        <v>8.1199999999999992</v>
      </c>
      <c r="P58" s="523">
        <v>14.47</v>
      </c>
      <c r="Q58" s="523">
        <v>18.18</v>
      </c>
      <c r="R58" s="524">
        <v>12.595938788859485</v>
      </c>
      <c r="S58" s="523">
        <v>21.44</v>
      </c>
      <c r="T58" s="523">
        <v>94.99</v>
      </c>
      <c r="U58" s="523">
        <v>38.58</v>
      </c>
      <c r="V58" s="523">
        <v>8.64</v>
      </c>
      <c r="W58" s="523">
        <v>29.6</v>
      </c>
      <c r="X58" s="523">
        <v>31.2</v>
      </c>
      <c r="Y58" s="523">
        <v>1311.45</v>
      </c>
      <c r="Z58" s="523">
        <v>1311.998</v>
      </c>
      <c r="AA58" s="525">
        <v>1311.8414285714287</v>
      </c>
      <c r="AB58" s="526">
        <v>7.8285714285714549</v>
      </c>
      <c r="AC58" s="527">
        <v>49.9</v>
      </c>
      <c r="AD58" s="527">
        <v>53.02</v>
      </c>
      <c r="AE58" s="527">
        <v>0.2208</v>
      </c>
      <c r="AF58" s="527">
        <v>0.2029</v>
      </c>
      <c r="AG58" s="527">
        <v>0.18490000000000001</v>
      </c>
      <c r="AH58" s="527">
        <v>0.16880000000000001</v>
      </c>
      <c r="AI58" s="527">
        <v>4.0999999999999996</v>
      </c>
      <c r="AJ58" s="527">
        <v>3.6</v>
      </c>
      <c r="AK58" s="527">
        <v>3.4</v>
      </c>
      <c r="AL58" s="527">
        <v>3.1</v>
      </c>
      <c r="AM58" s="527">
        <v>0.749</v>
      </c>
      <c r="AN58" s="527">
        <v>1.169</v>
      </c>
      <c r="AO58" s="527">
        <v>1.2829999999999999</v>
      </c>
      <c r="AP58" s="527">
        <v>1.3520000000000001</v>
      </c>
      <c r="AQ58" s="527">
        <v>1.417</v>
      </c>
      <c r="AR58" s="527">
        <v>0.12</v>
      </c>
      <c r="AS58" s="528"/>
      <c r="AT58" s="528"/>
      <c r="AU58" s="528"/>
      <c r="AV58" s="528"/>
      <c r="AW58" s="528"/>
      <c r="AX58" s="529"/>
      <c r="AY58" s="530" t="s">
        <v>431</v>
      </c>
      <c r="AZ58" s="531">
        <v>45297</v>
      </c>
      <c r="BA58" s="532">
        <v>13.2</v>
      </c>
      <c r="BB58" s="526">
        <v>-1.4925373134328437</v>
      </c>
      <c r="BC58" s="533">
        <v>13.48</v>
      </c>
      <c r="BD58" s="534">
        <v>-2.3188405797101468</v>
      </c>
      <c r="BE58" s="533">
        <v>8.2799999999999994</v>
      </c>
      <c r="BF58" s="533">
        <v>14.69</v>
      </c>
      <c r="BG58" s="533">
        <v>18.420000000000002</v>
      </c>
      <c r="BH58" s="535">
        <v>12.652896258608301</v>
      </c>
      <c r="BI58" s="533">
        <v>21.68</v>
      </c>
      <c r="BJ58" s="533">
        <v>93.58</v>
      </c>
      <c r="BK58" s="533">
        <v>38.89</v>
      </c>
      <c r="BL58" s="533">
        <v>7.75</v>
      </c>
      <c r="BM58" s="533">
        <v>29.6</v>
      </c>
      <c r="BN58" s="533">
        <v>30.6</v>
      </c>
      <c r="BO58" s="536">
        <v>0.9673202614379085</v>
      </c>
      <c r="BP58" s="533">
        <v>1311.4280000000001</v>
      </c>
      <c r="BQ58" s="533">
        <v>1311.9680000000001</v>
      </c>
      <c r="BR58" s="535">
        <v>1311.8137142857145</v>
      </c>
      <c r="BS58" s="536">
        <v>7.7142857142851948</v>
      </c>
      <c r="BT58" s="533">
        <v>46.86</v>
      </c>
      <c r="BU58" s="533">
        <v>53.86</v>
      </c>
      <c r="BV58" s="528"/>
      <c r="BW58" s="533">
        <v>0.2208</v>
      </c>
      <c r="BX58" s="533">
        <v>0.2029</v>
      </c>
      <c r="BY58" s="533">
        <v>0.17949999999999999</v>
      </c>
      <c r="BZ58" s="533">
        <v>0.16700000000000001</v>
      </c>
      <c r="CA58" s="533">
        <v>4</v>
      </c>
      <c r="CB58" s="533">
        <v>3.6</v>
      </c>
      <c r="CC58" s="533">
        <v>3.4</v>
      </c>
      <c r="CD58" s="533">
        <v>3.2</v>
      </c>
      <c r="CE58" s="533">
        <v>0.751</v>
      </c>
      <c r="CF58" s="533">
        <v>1.167</v>
      </c>
      <c r="CG58" s="533">
        <v>1.2809999999999999</v>
      </c>
      <c r="CH58" s="533">
        <v>1.349</v>
      </c>
      <c r="CI58" s="533">
        <v>1.413</v>
      </c>
      <c r="CJ58" s="533">
        <v>0.11600000000000001</v>
      </c>
      <c r="CK58" s="537"/>
      <c r="CL58" s="528"/>
      <c r="CM58" s="528"/>
      <c r="CN58" s="528"/>
      <c r="CO58" s="528"/>
      <c r="CP58" s="528"/>
      <c r="CQ58" s="538"/>
      <c r="CR58" s="539">
        <v>-21.999999999934516</v>
      </c>
      <c r="CS58" s="536">
        <v>-29.999999999972715</v>
      </c>
      <c r="CT58" s="540">
        <v>-3.0000000000001137E-3</v>
      </c>
      <c r="CU58" s="536">
        <v>1.320132013201331</v>
      </c>
      <c r="CV58" s="528"/>
      <c r="CW58" s="528"/>
      <c r="CX58" s="536">
        <v>-1.5276699787816255</v>
      </c>
      <c r="CY58" s="528"/>
      <c r="CZ58" s="528"/>
      <c r="DA58" s="528"/>
      <c r="DB58" s="528"/>
      <c r="DC58" s="528"/>
      <c r="DD58" s="529"/>
      <c r="DE58" s="532">
        <v>-8.234</v>
      </c>
      <c r="DF58" s="533">
        <v>-15.635</v>
      </c>
      <c r="DG58" s="533">
        <v>-23.518999999999998</v>
      </c>
      <c r="DH58" s="533">
        <v>-31.966999999999999</v>
      </c>
      <c r="DI58" s="533">
        <v>-40.643999999999998</v>
      </c>
      <c r="DJ58" s="533">
        <v>-48.445</v>
      </c>
      <c r="DK58" s="533">
        <v>-54.851999999999997</v>
      </c>
      <c r="DL58" s="533">
        <v>-60.243000000000002</v>
      </c>
      <c r="DM58" s="533">
        <v>-65.453999999999994</v>
      </c>
      <c r="DN58" s="533">
        <v>-70.620999999999995</v>
      </c>
      <c r="DO58" s="533">
        <v>-75.783000000000001</v>
      </c>
      <c r="DP58" s="533">
        <v>-86.260999999999996</v>
      </c>
      <c r="DQ58" s="533">
        <v>-96.48</v>
      </c>
      <c r="DR58" s="533">
        <v>-106.66800000000001</v>
      </c>
      <c r="DS58" s="533">
        <v>-36.756</v>
      </c>
      <c r="DT58" s="533">
        <v>-73.712999999999994</v>
      </c>
      <c r="DU58" s="533">
        <v>0</v>
      </c>
      <c r="DV58" s="533">
        <v>-0.61411079999999996</v>
      </c>
      <c r="DW58" s="533">
        <v>-1.5792268</v>
      </c>
      <c r="DX58" s="533">
        <v>-3.0752008000000002</v>
      </c>
      <c r="DY58" s="533">
        <v>-5.4719547999999998</v>
      </c>
      <c r="DZ58" s="533">
        <v>-8.8624398000000006</v>
      </c>
      <c r="EA58" s="533">
        <v>-11.6878338</v>
      </c>
      <c r="EB58" s="533">
        <v>-13.0760638</v>
      </c>
      <c r="EC58" s="533">
        <v>-14.014113800000001</v>
      </c>
      <c r="ED58" s="533">
        <v>-14.902433800000001</v>
      </c>
      <c r="EE58" s="533">
        <v>-15.7957438</v>
      </c>
      <c r="EF58" s="533">
        <v>-17.587383800000001</v>
      </c>
      <c r="EG58" s="533">
        <v>-19.181773799999998</v>
      </c>
      <c r="EH58" s="533">
        <v>-20.405433800000001</v>
      </c>
      <c r="EI58" s="533">
        <v>-14.955</v>
      </c>
      <c r="EJ58" s="533">
        <v>-16.794</v>
      </c>
      <c r="EK58" s="533">
        <v>-14.773</v>
      </c>
      <c r="EL58" s="533">
        <v>-16.608000000000001</v>
      </c>
      <c r="EM58" s="533">
        <v>67</v>
      </c>
      <c r="EN58" s="533">
        <v>67</v>
      </c>
      <c r="EO58" s="533">
        <v>54.408999999999999</v>
      </c>
      <c r="EP58" s="533">
        <v>-0.16957855220000101</v>
      </c>
      <c r="EQ58" s="533">
        <v>-0.132457733100001</v>
      </c>
      <c r="ER58" s="533">
        <v>-0.76013183590000499</v>
      </c>
      <c r="ES58" s="533">
        <v>-0.61678190343232497</v>
      </c>
      <c r="ET58" s="533">
        <v>-0.48116381719504198</v>
      </c>
      <c r="EU58" s="533">
        <v>-0.11549356490856399</v>
      </c>
      <c r="EV58" s="533">
        <v>0.68476355039478098</v>
      </c>
      <c r="EW58" s="533">
        <v>2.65172383011326</v>
      </c>
      <c r="EX58" s="533">
        <v>0.107</v>
      </c>
      <c r="EY58" s="533">
        <v>-0.41499999999999998</v>
      </c>
      <c r="EZ58" s="533">
        <v>-0.52900000000000003</v>
      </c>
      <c r="FA58" s="533">
        <v>-0.14899999999999999</v>
      </c>
      <c r="FB58" s="533">
        <v>-0.90800000000000003</v>
      </c>
      <c r="FC58" s="533">
        <v>-0.97599999999999998</v>
      </c>
      <c r="FD58" s="533">
        <v>-1.2589999999999999</v>
      </c>
      <c r="FE58" s="533">
        <v>-2.9750000000000001</v>
      </c>
      <c r="FF58" s="533">
        <v>-2.3580000000000001</v>
      </c>
      <c r="FG58" s="535"/>
      <c r="FH58" s="535">
        <v>-0.19919872284999951</v>
      </c>
      <c r="FI58" s="535">
        <v>2.9620170649998501E-2</v>
      </c>
      <c r="FJ58" s="535">
        <v>1.6562461850002486E-2</v>
      </c>
      <c r="FK58" s="535">
        <v>1.5304454953360227</v>
      </c>
      <c r="FL58" s="533">
        <v>-0.42081619999999997</v>
      </c>
      <c r="FM58" s="535"/>
      <c r="FN58" s="535"/>
      <c r="FO58" s="535"/>
      <c r="FP58" s="535"/>
      <c r="FQ58" s="535"/>
      <c r="FR58" s="535"/>
      <c r="FS58" s="535"/>
      <c r="FT58" s="535"/>
      <c r="FU58" s="541" t="s">
        <v>532</v>
      </c>
      <c r="FV58" s="532">
        <v>0.61</v>
      </c>
      <c r="FW58" s="533">
        <v>1.08</v>
      </c>
      <c r="FX58" s="533">
        <v>1.35</v>
      </c>
      <c r="FY58" s="533">
        <v>1.61</v>
      </c>
      <c r="FZ58" s="533">
        <v>42.81</v>
      </c>
      <c r="GA58" s="533">
        <v>22.9</v>
      </c>
      <c r="GB58" s="533">
        <v>31</v>
      </c>
      <c r="GC58" s="528"/>
      <c r="GD58" s="528"/>
      <c r="GE58" s="558"/>
      <c r="GF58" s="528"/>
      <c r="GG58" s="528"/>
      <c r="GH58" s="528"/>
      <c r="GI58" s="542">
        <v>26.201983896668114</v>
      </c>
      <c r="GJ58" s="528"/>
      <c r="GK58" s="528"/>
      <c r="GL58" s="528">
        <v>19.408876960494887</v>
      </c>
      <c r="GM58" s="528"/>
      <c r="GN58" s="528"/>
      <c r="GO58" s="528"/>
      <c r="GP58" s="528"/>
      <c r="GQ58" s="528"/>
      <c r="GR58" s="543" t="s">
        <v>570</v>
      </c>
      <c r="GS58" s="544">
        <v>0</v>
      </c>
      <c r="GT58" s="545">
        <v>-0.26</v>
      </c>
      <c r="GU58" s="545">
        <v>-1.19</v>
      </c>
      <c r="GV58" s="545">
        <v>-4.68</v>
      </c>
      <c r="GW58" s="545">
        <v>-6.77</v>
      </c>
      <c r="GX58" s="545">
        <v>-8.1999999999999993</v>
      </c>
      <c r="GY58" s="545">
        <v>-8.11</v>
      </c>
      <c r="GZ58" s="545">
        <v>-8.41</v>
      </c>
      <c r="HA58" s="545">
        <v>-8.5</v>
      </c>
      <c r="HB58" s="545">
        <v>-8.2799999999999994</v>
      </c>
      <c r="HC58" s="545">
        <v>-8.3000000000000007</v>
      </c>
      <c r="HD58" s="545">
        <v>-8.2200000000000006</v>
      </c>
      <c r="HE58" s="545">
        <v>-7.98</v>
      </c>
      <c r="HF58" s="545">
        <v>-8.18</v>
      </c>
      <c r="HG58" s="545">
        <v>-8.15</v>
      </c>
      <c r="HH58" s="545">
        <v>-8.11</v>
      </c>
      <c r="HI58" s="545">
        <v>-8.15</v>
      </c>
      <c r="HJ58" s="545">
        <v>-8.11</v>
      </c>
      <c r="HK58" s="545">
        <v>-7.94</v>
      </c>
      <c r="HL58" s="545">
        <v>-8.02</v>
      </c>
      <c r="HM58" s="545">
        <v>-8.11</v>
      </c>
      <c r="HN58" s="545">
        <v>-7.9</v>
      </c>
      <c r="HO58" s="545">
        <v>-8.09</v>
      </c>
      <c r="HP58" s="545">
        <v>-8.07</v>
      </c>
      <c r="HQ58" s="545">
        <v>1.5</v>
      </c>
      <c r="HR58" s="545">
        <v>1.5</v>
      </c>
      <c r="HS58" s="545">
        <v>1.5</v>
      </c>
      <c r="HT58" s="545">
        <v>1.49</v>
      </c>
      <c r="HU58" s="545">
        <v>1.49</v>
      </c>
      <c r="HV58" s="545">
        <v>1.49</v>
      </c>
      <c r="HW58" s="545">
        <v>1.49</v>
      </c>
      <c r="HX58" s="545">
        <v>1.49</v>
      </c>
      <c r="HY58" s="545">
        <v>1.49</v>
      </c>
      <c r="HZ58" s="545">
        <v>1.49</v>
      </c>
      <c r="IA58" s="545">
        <v>1.49</v>
      </c>
      <c r="IB58" s="545">
        <v>1.49</v>
      </c>
      <c r="IC58" s="545">
        <v>1.49</v>
      </c>
      <c r="ID58" s="545">
        <v>1.49</v>
      </c>
      <c r="IE58" s="545">
        <v>1.49</v>
      </c>
      <c r="IF58" s="545">
        <v>1.49</v>
      </c>
      <c r="IG58" s="545">
        <v>1.49</v>
      </c>
      <c r="IH58" s="545">
        <v>1.49</v>
      </c>
      <c r="II58" s="545">
        <v>1.49</v>
      </c>
      <c r="IJ58" s="545">
        <v>1.49</v>
      </c>
      <c r="IK58" s="545">
        <v>1.49</v>
      </c>
      <c r="IL58" s="545">
        <v>1.49</v>
      </c>
      <c r="IM58" s="545">
        <v>1.49</v>
      </c>
      <c r="IN58" s="546">
        <v>1.49</v>
      </c>
      <c r="IO58" s="547" t="s">
        <v>620</v>
      </c>
      <c r="IP58" s="545">
        <v>0</v>
      </c>
      <c r="IQ58" s="545">
        <v>-0.02</v>
      </c>
      <c r="IR58" s="545">
        <v>-0.01</v>
      </c>
      <c r="IS58" s="545">
        <v>-0.02</v>
      </c>
      <c r="IT58" s="545">
        <v>-0.03</v>
      </c>
      <c r="IU58" s="545">
        <v>-0.02</v>
      </c>
      <c r="IV58" s="545">
        <v>-0.04</v>
      </c>
      <c r="IW58" s="545">
        <v>-0.05</v>
      </c>
      <c r="IX58" s="545">
        <v>-0.05</v>
      </c>
      <c r="IY58" s="545">
        <v>-7.0000000000000007E-2</v>
      </c>
      <c r="IZ58" s="545">
        <v>-0.08</v>
      </c>
      <c r="JA58" s="545">
        <v>-0.08</v>
      </c>
      <c r="JB58" s="545">
        <v>-7.0000000000000007E-2</v>
      </c>
      <c r="JC58" s="545">
        <v>-0.05</v>
      </c>
      <c r="JD58" s="545">
        <v>-0.09</v>
      </c>
      <c r="JE58" s="545">
        <v>-0.06</v>
      </c>
      <c r="JF58" s="545">
        <v>-0.06</v>
      </c>
      <c r="JG58" s="548">
        <v>-0.03</v>
      </c>
      <c r="JH58" s="549"/>
      <c r="JI58" s="550">
        <v>1.27</v>
      </c>
      <c r="JJ58" s="545">
        <v>1.27</v>
      </c>
      <c r="JK58" s="545">
        <v>1.27</v>
      </c>
      <c r="JL58" s="545">
        <v>1.27</v>
      </c>
      <c r="JM58" s="545">
        <v>1.27</v>
      </c>
      <c r="JN58" s="545">
        <v>1.27</v>
      </c>
      <c r="JO58" s="545">
        <v>1.27</v>
      </c>
      <c r="JP58" s="545">
        <v>1.27</v>
      </c>
      <c r="JQ58" s="545">
        <v>1.27</v>
      </c>
      <c r="JR58" s="545">
        <v>1.27</v>
      </c>
      <c r="JS58" s="545">
        <v>1.27</v>
      </c>
      <c r="JT58" s="545">
        <v>1.27</v>
      </c>
      <c r="JU58" s="545">
        <v>1.27</v>
      </c>
      <c r="JV58" s="545">
        <v>1.27</v>
      </c>
      <c r="JW58" s="545">
        <v>1.27</v>
      </c>
      <c r="JX58" s="545">
        <v>1.27</v>
      </c>
      <c r="JY58" s="545">
        <v>1.27</v>
      </c>
      <c r="JZ58" s="549"/>
      <c r="KA58" s="542" t="s">
        <v>461</v>
      </c>
      <c r="KB58" s="528"/>
      <c r="KC58" s="528"/>
      <c r="KD58" s="529" t="s">
        <v>461</v>
      </c>
      <c r="KE58" s="551" t="s">
        <v>468</v>
      </c>
      <c r="KF58" s="551" t="s">
        <v>689</v>
      </c>
      <c r="KG58" s="551" t="s">
        <v>675</v>
      </c>
      <c r="KH58" s="552"/>
      <c r="KI58" s="553"/>
      <c r="KJ58" s="554"/>
      <c r="KK58" s="555"/>
      <c r="KL58" s="556"/>
      <c r="KM58" s="552"/>
      <c r="KN58" s="554"/>
      <c r="KO58" s="555"/>
      <c r="KP58" s="556"/>
      <c r="KQ58" s="571"/>
      <c r="KR58" s="572"/>
      <c r="KS58" s="573"/>
      <c r="KT58" s="574"/>
      <c r="KU58" s="557"/>
    </row>
    <row r="59" spans="1:307">
      <c r="A59" s="518">
        <v>38</v>
      </c>
      <c r="B59" s="31"/>
      <c r="C59" s="519" t="s">
        <v>469</v>
      </c>
      <c r="D59" s="560" t="s">
        <v>262</v>
      </c>
      <c r="E59" s="520" t="s">
        <v>692</v>
      </c>
      <c r="F59" s="520" t="s">
        <v>692</v>
      </c>
      <c r="G59" s="520" t="s">
        <v>692</v>
      </c>
      <c r="H59" s="520" t="s">
        <v>692</v>
      </c>
      <c r="I59" s="520"/>
      <c r="J59" s="520" t="s">
        <v>692</v>
      </c>
      <c r="K59" s="521">
        <v>0</v>
      </c>
      <c r="L59" s="522">
        <v>50</v>
      </c>
      <c r="M59" s="523">
        <v>13.4</v>
      </c>
      <c r="N59" s="523">
        <v>13.59</v>
      </c>
      <c r="O59" s="523">
        <v>8.32</v>
      </c>
      <c r="P59" s="523">
        <v>14.73</v>
      </c>
      <c r="Q59" s="523">
        <v>18.5</v>
      </c>
      <c r="R59" s="524">
        <v>12.671717284030136</v>
      </c>
      <c r="S59" s="523">
        <v>21.86</v>
      </c>
      <c r="T59" s="523">
        <v>93.42</v>
      </c>
      <c r="U59" s="523">
        <v>36.43</v>
      </c>
      <c r="V59" s="523">
        <v>6.91</v>
      </c>
      <c r="W59" s="523">
        <v>29.8</v>
      </c>
      <c r="X59" s="523">
        <v>33.6</v>
      </c>
      <c r="Y59" s="523">
        <v>1311.5709999999999</v>
      </c>
      <c r="Z59" s="523">
        <v>1312.116</v>
      </c>
      <c r="AA59" s="525">
        <v>1311.9602857142856</v>
      </c>
      <c r="AB59" s="526">
        <v>7.7857142857153248</v>
      </c>
      <c r="AC59" s="527">
        <v>50.47</v>
      </c>
      <c r="AD59" s="527">
        <v>53.63</v>
      </c>
      <c r="AE59" s="527">
        <v>0.22439999999999999</v>
      </c>
      <c r="AF59" s="527">
        <v>0.2029</v>
      </c>
      <c r="AG59" s="527">
        <v>0.1867</v>
      </c>
      <c r="AH59" s="527">
        <v>0.1706</v>
      </c>
      <c r="AI59" s="527">
        <v>4.0999999999999996</v>
      </c>
      <c r="AJ59" s="527">
        <v>3.7</v>
      </c>
      <c r="AK59" s="527">
        <v>3.4</v>
      </c>
      <c r="AL59" s="527">
        <v>3.2</v>
      </c>
      <c r="AM59" s="527">
        <v>0.75600000000000001</v>
      </c>
      <c r="AN59" s="527">
        <v>1.17</v>
      </c>
      <c r="AO59" s="527">
        <v>1.2849999999999999</v>
      </c>
      <c r="AP59" s="527">
        <v>1.3540000000000001</v>
      </c>
      <c r="AQ59" s="527">
        <v>1.4179999999999999</v>
      </c>
      <c r="AR59" s="527">
        <v>0.112</v>
      </c>
      <c r="AS59" s="528"/>
      <c r="AT59" s="528"/>
      <c r="AU59" s="528"/>
      <c r="AV59" s="528"/>
      <c r="AW59" s="528"/>
      <c r="AX59" s="529"/>
      <c r="AY59" s="530" t="s">
        <v>431</v>
      </c>
      <c r="AZ59" s="531">
        <v>45297</v>
      </c>
      <c r="BA59" s="532">
        <v>13.2</v>
      </c>
      <c r="BB59" s="526">
        <v>-1.4925373134328437</v>
      </c>
      <c r="BC59" s="533">
        <v>13.39</v>
      </c>
      <c r="BD59" s="534">
        <v>-1.471670345842526</v>
      </c>
      <c r="BE59" s="533">
        <v>8.4499999999999993</v>
      </c>
      <c r="BF59" s="533">
        <v>14.93</v>
      </c>
      <c r="BG59" s="533">
        <v>18.75</v>
      </c>
      <c r="BH59" s="535">
        <v>12.730012720637376</v>
      </c>
      <c r="BI59" s="533">
        <v>22.17</v>
      </c>
      <c r="BJ59" s="533">
        <v>92.13</v>
      </c>
      <c r="BK59" s="533">
        <v>35.94</v>
      </c>
      <c r="BL59" s="533">
        <v>7.07</v>
      </c>
      <c r="BM59" s="533">
        <v>30.4</v>
      </c>
      <c r="BN59" s="533">
        <v>33.6</v>
      </c>
      <c r="BO59" s="536">
        <v>0.90476190476190466</v>
      </c>
      <c r="BP59" s="533">
        <v>1311.5550000000001</v>
      </c>
      <c r="BQ59" s="533">
        <v>1312.09</v>
      </c>
      <c r="BR59" s="535">
        <v>1311.9371428571428</v>
      </c>
      <c r="BS59" s="536">
        <v>7.642857142855064</v>
      </c>
      <c r="BT59" s="533">
        <v>48.35</v>
      </c>
      <c r="BU59" s="533">
        <v>53.69</v>
      </c>
      <c r="BV59" s="528"/>
      <c r="BW59" s="533">
        <v>0.22439999999999999</v>
      </c>
      <c r="BX59" s="533">
        <v>0.2029</v>
      </c>
      <c r="BY59" s="533">
        <v>0.1867</v>
      </c>
      <c r="BZ59" s="533">
        <v>0.1706</v>
      </c>
      <c r="CA59" s="533">
        <v>4.0999999999999996</v>
      </c>
      <c r="CB59" s="533">
        <v>3.6</v>
      </c>
      <c r="CC59" s="533">
        <v>3.4</v>
      </c>
      <c r="CD59" s="533">
        <v>3.2</v>
      </c>
      <c r="CE59" s="533">
        <v>0.754</v>
      </c>
      <c r="CF59" s="533">
        <v>1.169</v>
      </c>
      <c r="CG59" s="533">
        <v>1.282</v>
      </c>
      <c r="CH59" s="533">
        <v>1.3520000000000001</v>
      </c>
      <c r="CI59" s="533">
        <v>1.4159999999999999</v>
      </c>
      <c r="CJ59" s="533">
        <v>0.125</v>
      </c>
      <c r="CK59" s="537"/>
      <c r="CL59" s="528"/>
      <c r="CM59" s="528"/>
      <c r="CN59" s="528"/>
      <c r="CO59" s="528"/>
      <c r="CP59" s="528"/>
      <c r="CQ59" s="538"/>
      <c r="CR59" s="539">
        <v>-15.999999999849024</v>
      </c>
      <c r="CS59" s="536">
        <v>-26.000000000067303</v>
      </c>
      <c r="CT59" s="540">
        <v>-2.0000000000000018E-3</v>
      </c>
      <c r="CU59" s="536">
        <v>1.3513513513513513</v>
      </c>
      <c r="CV59" s="528"/>
      <c r="CW59" s="528"/>
      <c r="CX59" s="536">
        <v>-1.5276699787816255</v>
      </c>
      <c r="CY59" s="528"/>
      <c r="CZ59" s="528"/>
      <c r="DA59" s="528"/>
      <c r="DB59" s="528"/>
      <c r="DC59" s="528"/>
      <c r="DD59" s="529"/>
      <c r="DE59" s="532">
        <v>-8.0540000000000003</v>
      </c>
      <c r="DF59" s="533">
        <v>-15.394</v>
      </c>
      <c r="DG59" s="533">
        <v>-23.244</v>
      </c>
      <c r="DH59" s="533">
        <v>-31.64</v>
      </c>
      <c r="DI59" s="533">
        <v>-40.289000000000001</v>
      </c>
      <c r="DJ59" s="533">
        <v>-48.213999999999999</v>
      </c>
      <c r="DK59" s="533">
        <v>-54.741999999999997</v>
      </c>
      <c r="DL59" s="533">
        <v>-60.154000000000003</v>
      </c>
      <c r="DM59" s="533">
        <v>-65.352000000000004</v>
      </c>
      <c r="DN59" s="533">
        <v>-70.495000000000005</v>
      </c>
      <c r="DO59" s="533">
        <v>-75.613</v>
      </c>
      <c r="DP59" s="533">
        <v>-86.02</v>
      </c>
      <c r="DQ59" s="533">
        <v>-96.167000000000002</v>
      </c>
      <c r="DR59" s="533">
        <v>-106.27200000000001</v>
      </c>
      <c r="DS59" s="533">
        <v>-36.591000000000001</v>
      </c>
      <c r="DT59" s="533">
        <v>-73.382999999999996</v>
      </c>
      <c r="DU59" s="533">
        <v>0</v>
      </c>
      <c r="DV59" s="533">
        <v>-0.58525000000000005</v>
      </c>
      <c r="DW59" s="533">
        <v>-1.5158780000000001</v>
      </c>
      <c r="DX59" s="533">
        <v>-2.9634939999999999</v>
      </c>
      <c r="DY59" s="533">
        <v>-5.2835070000000002</v>
      </c>
      <c r="DZ59" s="533">
        <v>-8.6492129999999996</v>
      </c>
      <c r="EA59" s="533">
        <v>-11.689615999999999</v>
      </c>
      <c r="EB59" s="533">
        <v>-13.191976</v>
      </c>
      <c r="EC59" s="533">
        <v>-14.159326</v>
      </c>
      <c r="ED59" s="533">
        <v>-15.063176</v>
      </c>
      <c r="EE59" s="533">
        <v>-15.966376</v>
      </c>
      <c r="EF59" s="533">
        <v>-17.787786000000001</v>
      </c>
      <c r="EG59" s="533">
        <v>-19.392935999999999</v>
      </c>
      <c r="EH59" s="533">
        <v>-20.570806000000001</v>
      </c>
      <c r="EI59" s="533">
        <v>-15.304</v>
      </c>
      <c r="EJ59" s="533">
        <v>-15.836</v>
      </c>
      <c r="EK59" s="533">
        <v>-15.323</v>
      </c>
      <c r="EL59" s="533">
        <v>-15.863</v>
      </c>
      <c r="EM59" s="533">
        <v>67</v>
      </c>
      <c r="EN59" s="533">
        <v>67</v>
      </c>
      <c r="EO59" s="533">
        <v>53.420999999999999</v>
      </c>
      <c r="EP59" s="533">
        <v>-0.189651489300001</v>
      </c>
      <c r="EQ59" s="533">
        <v>-0.14350318909999901</v>
      </c>
      <c r="ER59" s="533">
        <v>-0.73743820189999798</v>
      </c>
      <c r="ES59" s="533">
        <v>-0.71937413161720898</v>
      </c>
      <c r="ET59" s="533">
        <v>-0.404404010965915</v>
      </c>
      <c r="EU59" s="533">
        <v>-0.11549356490856399</v>
      </c>
      <c r="EV59" s="533">
        <v>0.57562563486180895</v>
      </c>
      <c r="EW59" s="533">
        <v>2.3080811280740998</v>
      </c>
      <c r="EX59" s="533">
        <v>0.13</v>
      </c>
      <c r="EY59" s="533">
        <v>-0.41299999999999998</v>
      </c>
      <c r="EZ59" s="533">
        <v>-0.32</v>
      </c>
      <c r="FA59" s="533">
        <v>-0.108</v>
      </c>
      <c r="FB59" s="533">
        <v>-0.84099999999999997</v>
      </c>
      <c r="FC59" s="533">
        <v>-0.78500000000000003</v>
      </c>
      <c r="FD59" s="533">
        <v>-1.2549999999999999</v>
      </c>
      <c r="FE59" s="533">
        <v>-2.9860000000000002</v>
      </c>
      <c r="FF59" s="533">
        <v>-3.266</v>
      </c>
      <c r="FG59" s="535"/>
      <c r="FH59" s="535">
        <v>-0.19919872284999951</v>
      </c>
      <c r="FI59" s="535">
        <v>9.5472335499985073E-3</v>
      </c>
      <c r="FJ59" s="535">
        <v>1.6562461850002486E-2</v>
      </c>
      <c r="FK59" s="535">
        <v>1.4796306540415143</v>
      </c>
      <c r="FL59" s="533">
        <v>-1.3039639999999999</v>
      </c>
      <c r="FM59" s="535"/>
      <c r="FN59" s="535"/>
      <c r="FO59" s="535"/>
      <c r="FP59" s="535"/>
      <c r="FQ59" s="535"/>
      <c r="FR59" s="535"/>
      <c r="FS59" s="535"/>
      <c r="FT59" s="535"/>
      <c r="FU59" s="541" t="s">
        <v>532</v>
      </c>
      <c r="FV59" s="532">
        <v>0.63</v>
      </c>
      <c r="FW59" s="533">
        <v>1.1100000000000001</v>
      </c>
      <c r="FX59" s="533">
        <v>1.4</v>
      </c>
      <c r="FY59" s="533">
        <v>1.67</v>
      </c>
      <c r="FZ59" s="533">
        <v>43.56</v>
      </c>
      <c r="GA59" s="533">
        <v>25.1</v>
      </c>
      <c r="GB59" s="533">
        <v>34.4</v>
      </c>
      <c r="GC59" s="528"/>
      <c r="GD59" s="528"/>
      <c r="GE59" s="558"/>
      <c r="GF59" s="528"/>
      <c r="GG59" s="528"/>
      <c r="GH59" s="528"/>
      <c r="GI59" s="542">
        <v>26.361149096864448</v>
      </c>
      <c r="GJ59" s="528"/>
      <c r="GK59" s="528"/>
      <c r="GL59" s="528">
        <v>18.829392212045999</v>
      </c>
      <c r="GM59" s="528"/>
      <c r="GN59" s="528"/>
      <c r="GO59" s="528"/>
      <c r="GP59" s="528"/>
      <c r="GQ59" s="528"/>
      <c r="GR59" s="543" t="s">
        <v>571</v>
      </c>
      <c r="GS59" s="544">
        <v>0</v>
      </c>
      <c r="GT59" s="545">
        <v>-0.03</v>
      </c>
      <c r="GU59" s="545">
        <v>-0.89</v>
      </c>
      <c r="GV59" s="545">
        <v>-4.59</v>
      </c>
      <c r="GW59" s="545">
        <v>-6.23</v>
      </c>
      <c r="GX59" s="545">
        <v>-7.87</v>
      </c>
      <c r="GY59" s="545">
        <v>-8.25</v>
      </c>
      <c r="GZ59" s="545">
        <v>-8.33</v>
      </c>
      <c r="HA59" s="545">
        <v>-8.2100000000000009</v>
      </c>
      <c r="HB59" s="545">
        <v>-8.2799999999999994</v>
      </c>
      <c r="HC59" s="545">
        <v>-8.44</v>
      </c>
      <c r="HD59" s="545">
        <v>-8.1300000000000008</v>
      </c>
      <c r="HE59" s="545">
        <v>-8.2799999999999994</v>
      </c>
      <c r="HF59" s="545">
        <v>-8.51</v>
      </c>
      <c r="HG59" s="545">
        <v>-8.1999999999999993</v>
      </c>
      <c r="HH59" s="545">
        <v>-8.11</v>
      </c>
      <c r="HI59" s="545">
        <v>-8.18</v>
      </c>
      <c r="HJ59" s="545">
        <v>-8.2100000000000009</v>
      </c>
      <c r="HK59" s="545">
        <v>-8.2100000000000009</v>
      </c>
      <c r="HL59" s="545">
        <v>-8.0299999999999994</v>
      </c>
      <c r="HM59" s="545">
        <v>-8.11</v>
      </c>
      <c r="HN59" s="545">
        <v>-8.06</v>
      </c>
      <c r="HO59" s="545">
        <v>-8.08</v>
      </c>
      <c r="HP59" s="545">
        <v>-8.1300000000000008</v>
      </c>
      <c r="HQ59" s="545">
        <v>1.48</v>
      </c>
      <c r="HR59" s="545">
        <v>1.48</v>
      </c>
      <c r="HS59" s="545">
        <v>1.48</v>
      </c>
      <c r="HT59" s="545">
        <v>1.48</v>
      </c>
      <c r="HU59" s="545">
        <v>1.48</v>
      </c>
      <c r="HV59" s="545">
        <v>1.48</v>
      </c>
      <c r="HW59" s="545">
        <v>1.48</v>
      </c>
      <c r="HX59" s="545">
        <v>1.48</v>
      </c>
      <c r="HY59" s="545">
        <v>1.48</v>
      </c>
      <c r="HZ59" s="545">
        <v>1.48</v>
      </c>
      <c r="IA59" s="545">
        <v>1.48</v>
      </c>
      <c r="IB59" s="545">
        <v>1.48</v>
      </c>
      <c r="IC59" s="545">
        <v>1.48</v>
      </c>
      <c r="ID59" s="545">
        <v>1.48</v>
      </c>
      <c r="IE59" s="545">
        <v>1.48</v>
      </c>
      <c r="IF59" s="545">
        <v>1.48</v>
      </c>
      <c r="IG59" s="545">
        <v>1.48</v>
      </c>
      <c r="IH59" s="545">
        <v>1.48</v>
      </c>
      <c r="II59" s="545">
        <v>1.48</v>
      </c>
      <c r="IJ59" s="545">
        <v>1.48</v>
      </c>
      <c r="IK59" s="545">
        <v>1.48</v>
      </c>
      <c r="IL59" s="545">
        <v>1.48</v>
      </c>
      <c r="IM59" s="545">
        <v>1.48</v>
      </c>
      <c r="IN59" s="546">
        <v>1.48</v>
      </c>
      <c r="IO59" s="547" t="s">
        <v>621</v>
      </c>
      <c r="IP59" s="545">
        <v>0</v>
      </c>
      <c r="IQ59" s="545">
        <v>-0.02</v>
      </c>
      <c r="IR59" s="545">
        <v>-0.02</v>
      </c>
      <c r="IS59" s="545">
        <v>-0.01</v>
      </c>
      <c r="IT59" s="545">
        <v>-0.01</v>
      </c>
      <c r="IU59" s="545">
        <v>-0.02</v>
      </c>
      <c r="IV59" s="545">
        <v>-0.03</v>
      </c>
      <c r="IW59" s="545">
        <v>-0.05</v>
      </c>
      <c r="IX59" s="545">
        <v>-0.06</v>
      </c>
      <c r="IY59" s="545">
        <v>-0.08</v>
      </c>
      <c r="IZ59" s="545">
        <v>-0.06</v>
      </c>
      <c r="JA59" s="545">
        <v>-7.0000000000000007E-2</v>
      </c>
      <c r="JB59" s="545">
        <v>-7.0000000000000007E-2</v>
      </c>
      <c r="JC59" s="545">
        <v>-0.05</v>
      </c>
      <c r="JD59" s="545">
        <v>-7.0000000000000007E-2</v>
      </c>
      <c r="JE59" s="545">
        <v>-0.06</v>
      </c>
      <c r="JF59" s="545">
        <v>-0.05</v>
      </c>
      <c r="JG59" s="548">
        <v>-0.04</v>
      </c>
      <c r="JH59" s="549"/>
      <c r="JI59" s="550">
        <v>1.25</v>
      </c>
      <c r="JJ59" s="545">
        <v>1.25</v>
      </c>
      <c r="JK59" s="545">
        <v>1.25</v>
      </c>
      <c r="JL59" s="545">
        <v>1.25</v>
      </c>
      <c r="JM59" s="545">
        <v>1.25</v>
      </c>
      <c r="JN59" s="545">
        <v>1.25</v>
      </c>
      <c r="JO59" s="545">
        <v>1.25</v>
      </c>
      <c r="JP59" s="545">
        <v>1.25</v>
      </c>
      <c r="JQ59" s="545">
        <v>1.25</v>
      </c>
      <c r="JR59" s="545">
        <v>1.25</v>
      </c>
      <c r="JS59" s="545">
        <v>1.25</v>
      </c>
      <c r="JT59" s="545">
        <v>1.25</v>
      </c>
      <c r="JU59" s="545">
        <v>1.25</v>
      </c>
      <c r="JV59" s="545">
        <v>1.25</v>
      </c>
      <c r="JW59" s="545">
        <v>1.25</v>
      </c>
      <c r="JX59" s="545">
        <v>1.25</v>
      </c>
      <c r="JY59" s="545">
        <v>1.25</v>
      </c>
      <c r="JZ59" s="549"/>
      <c r="KA59" s="542" t="s">
        <v>461</v>
      </c>
      <c r="KB59" s="528"/>
      <c r="KC59" s="528"/>
      <c r="KD59" s="529" t="s">
        <v>461</v>
      </c>
      <c r="KE59" s="551" t="s">
        <v>469</v>
      </c>
      <c r="KF59" s="551" t="s">
        <v>689</v>
      </c>
      <c r="KG59" s="551" t="s">
        <v>676</v>
      </c>
      <c r="KH59" s="552"/>
      <c r="KI59" s="553"/>
      <c r="KJ59" s="554"/>
      <c r="KK59" s="555"/>
      <c r="KL59" s="556"/>
      <c r="KM59" s="552"/>
      <c r="KN59" s="554"/>
      <c r="KO59" s="555"/>
      <c r="KP59" s="556"/>
      <c r="KQ59" s="571"/>
      <c r="KR59" s="572"/>
      <c r="KS59" s="573"/>
      <c r="KT59" s="574"/>
      <c r="KU59" s="557"/>
    </row>
    <row r="60" spans="1:307">
      <c r="A60" s="518">
        <v>39</v>
      </c>
      <c r="B60" s="31"/>
      <c r="C60" s="519" t="s">
        <v>470</v>
      </c>
      <c r="D60" s="560" t="s">
        <v>262</v>
      </c>
      <c r="E60" s="520" t="s">
        <v>692</v>
      </c>
      <c r="F60" s="520" t="s">
        <v>692</v>
      </c>
      <c r="G60" s="520" t="s">
        <v>692</v>
      </c>
      <c r="H60" s="520" t="s">
        <v>692</v>
      </c>
      <c r="I60" s="520"/>
      <c r="J60" s="520" t="s">
        <v>692</v>
      </c>
      <c r="K60" s="521">
        <v>0</v>
      </c>
      <c r="L60" s="522">
        <v>50</v>
      </c>
      <c r="M60" s="523">
        <v>13.2</v>
      </c>
      <c r="N60" s="523">
        <v>13.54</v>
      </c>
      <c r="O60" s="523">
        <v>8.33</v>
      </c>
      <c r="P60" s="523">
        <v>14.91</v>
      </c>
      <c r="Q60" s="523">
        <v>18.78</v>
      </c>
      <c r="R60" s="524">
        <v>12.73695587930092</v>
      </c>
      <c r="S60" s="523">
        <v>22.24</v>
      </c>
      <c r="T60" s="523">
        <v>92.03</v>
      </c>
      <c r="U60" s="523">
        <v>34.619999999999997</v>
      </c>
      <c r="V60" s="523">
        <v>7.34</v>
      </c>
      <c r="W60" s="523">
        <v>30</v>
      </c>
      <c r="X60" s="523">
        <v>30.4</v>
      </c>
      <c r="Y60" s="523">
        <v>1311.633</v>
      </c>
      <c r="Z60" s="523">
        <v>1312.173</v>
      </c>
      <c r="AA60" s="525">
        <v>1312.0187142857144</v>
      </c>
      <c r="AB60" s="526">
        <v>7.7142857142851948</v>
      </c>
      <c r="AC60" s="527">
        <v>49.32</v>
      </c>
      <c r="AD60" s="527">
        <v>53.59</v>
      </c>
      <c r="AE60" s="527">
        <v>0.22439999999999999</v>
      </c>
      <c r="AF60" s="527">
        <v>0.21010000000000001</v>
      </c>
      <c r="AG60" s="527">
        <v>0.1903</v>
      </c>
      <c r="AH60" s="527">
        <v>0.17419999999999999</v>
      </c>
      <c r="AI60" s="527">
        <v>4.0999999999999996</v>
      </c>
      <c r="AJ60" s="527">
        <v>3.7</v>
      </c>
      <c r="AK60" s="527">
        <v>3.4</v>
      </c>
      <c r="AL60" s="527">
        <v>3.2</v>
      </c>
      <c r="AM60" s="527">
        <v>0.75700000000000001</v>
      </c>
      <c r="AN60" s="527">
        <v>1.17</v>
      </c>
      <c r="AO60" s="527">
        <v>1.2849999999999999</v>
      </c>
      <c r="AP60" s="527">
        <v>1.3540000000000001</v>
      </c>
      <c r="AQ60" s="527">
        <v>1.4179999999999999</v>
      </c>
      <c r="AR60" s="527">
        <v>0.11600000000000001</v>
      </c>
      <c r="AS60" s="528"/>
      <c r="AT60" s="528"/>
      <c r="AU60" s="528"/>
      <c r="AV60" s="528"/>
      <c r="AW60" s="528"/>
      <c r="AX60" s="529"/>
      <c r="AY60" s="530" t="s">
        <v>431</v>
      </c>
      <c r="AZ60" s="531">
        <v>45297</v>
      </c>
      <c r="BA60" s="532">
        <v>13</v>
      </c>
      <c r="BB60" s="526">
        <v>-1.5151515151515098</v>
      </c>
      <c r="BC60" s="533">
        <v>13.31</v>
      </c>
      <c r="BD60" s="534">
        <v>-1.6986706056129885</v>
      </c>
      <c r="BE60" s="533">
        <v>8.51</v>
      </c>
      <c r="BF60" s="533">
        <v>15.12</v>
      </c>
      <c r="BG60" s="533">
        <v>19.07</v>
      </c>
      <c r="BH60" s="535">
        <v>12.803506930460054</v>
      </c>
      <c r="BI60" s="533">
        <v>22.58</v>
      </c>
      <c r="BJ60" s="533">
        <v>90.84</v>
      </c>
      <c r="BK60" s="533">
        <v>32.81</v>
      </c>
      <c r="BL60" s="533">
        <v>6.74</v>
      </c>
      <c r="BM60" s="533">
        <v>30.1</v>
      </c>
      <c r="BN60" s="533">
        <v>30.5</v>
      </c>
      <c r="BO60" s="536">
        <v>0.9868852459016394</v>
      </c>
      <c r="BP60" s="533">
        <v>1311.6130000000001</v>
      </c>
      <c r="BQ60" s="533">
        <v>1312.1469999999999</v>
      </c>
      <c r="BR60" s="535">
        <v>1311.9944285714284</v>
      </c>
      <c r="BS60" s="536">
        <v>7.6285714285696873</v>
      </c>
      <c r="BT60" s="533">
        <v>51.46</v>
      </c>
      <c r="BU60" s="533">
        <v>54.46</v>
      </c>
      <c r="BV60" s="528"/>
      <c r="BW60" s="533">
        <v>0.22620000000000001</v>
      </c>
      <c r="BX60" s="533">
        <v>0.20830000000000001</v>
      </c>
      <c r="BY60" s="533">
        <v>0.19570000000000001</v>
      </c>
      <c r="BZ60" s="533">
        <v>0.1724</v>
      </c>
      <c r="CA60" s="533">
        <v>4.0999999999999996</v>
      </c>
      <c r="CB60" s="533">
        <v>3.6</v>
      </c>
      <c r="CC60" s="533">
        <v>3.4</v>
      </c>
      <c r="CD60" s="533">
        <v>3.2</v>
      </c>
      <c r="CE60" s="533">
        <v>0.754</v>
      </c>
      <c r="CF60" s="533">
        <v>1.1679999999999999</v>
      </c>
      <c r="CG60" s="533">
        <v>1.282</v>
      </c>
      <c r="CH60" s="533">
        <v>1.3520000000000001</v>
      </c>
      <c r="CI60" s="533">
        <v>1.4159999999999999</v>
      </c>
      <c r="CJ60" s="533">
        <v>0.125</v>
      </c>
      <c r="CK60" s="537"/>
      <c r="CL60" s="528"/>
      <c r="CM60" s="528"/>
      <c r="CN60" s="528"/>
      <c r="CO60" s="528"/>
      <c r="CP60" s="528"/>
      <c r="CQ60" s="538"/>
      <c r="CR60" s="539">
        <v>-19.99999999998181</v>
      </c>
      <c r="CS60" s="536">
        <v>-26.000000000067303</v>
      </c>
      <c r="CT60" s="540">
        <v>-2.0000000000000018E-3</v>
      </c>
      <c r="CU60" s="536">
        <v>1.5441959531416354</v>
      </c>
      <c r="CV60" s="528"/>
      <c r="CW60" s="528"/>
      <c r="CX60" s="536">
        <v>-1.5276699787816255</v>
      </c>
      <c r="CY60" s="528"/>
      <c r="CZ60" s="528"/>
      <c r="DA60" s="528"/>
      <c r="DB60" s="528"/>
      <c r="DC60" s="528"/>
      <c r="DD60" s="529"/>
      <c r="DE60" s="532">
        <v>-8.0739999999999998</v>
      </c>
      <c r="DF60" s="533">
        <v>-15.428000000000001</v>
      </c>
      <c r="DG60" s="533">
        <v>-23.286999999999999</v>
      </c>
      <c r="DH60" s="533">
        <v>-31.728999999999999</v>
      </c>
      <c r="DI60" s="533">
        <v>-40.417000000000002</v>
      </c>
      <c r="DJ60" s="533">
        <v>-48.337000000000003</v>
      </c>
      <c r="DK60" s="533">
        <v>-54.856000000000002</v>
      </c>
      <c r="DL60" s="533">
        <v>-60.238</v>
      </c>
      <c r="DM60" s="533">
        <v>-65.426000000000002</v>
      </c>
      <c r="DN60" s="533">
        <v>-70.561000000000007</v>
      </c>
      <c r="DO60" s="533">
        <v>-75.680000000000007</v>
      </c>
      <c r="DP60" s="533">
        <v>-86.072000000000003</v>
      </c>
      <c r="DQ60" s="533">
        <v>-96.227999999999994</v>
      </c>
      <c r="DR60" s="533">
        <v>-106.313</v>
      </c>
      <c r="DS60" s="533">
        <v>-36.548000000000002</v>
      </c>
      <c r="DT60" s="533">
        <v>-73.332999999999998</v>
      </c>
      <c r="DU60" s="533">
        <v>0</v>
      </c>
      <c r="DV60" s="533">
        <v>-0.59275279999999997</v>
      </c>
      <c r="DW60" s="533">
        <v>-1.5151188</v>
      </c>
      <c r="DX60" s="533">
        <v>-2.9486327999999999</v>
      </c>
      <c r="DY60" s="533">
        <v>-5.2608968000000003</v>
      </c>
      <c r="DZ60" s="533">
        <v>-8.6014277999999997</v>
      </c>
      <c r="EA60" s="533">
        <v>-11.6070428</v>
      </c>
      <c r="EB60" s="533">
        <v>-13.085492800000001</v>
      </c>
      <c r="EC60" s="533">
        <v>-14.0470428</v>
      </c>
      <c r="ED60" s="533">
        <v>-14.948382799999999</v>
      </c>
      <c r="EE60" s="533">
        <v>-15.859802800000001</v>
      </c>
      <c r="EF60" s="533">
        <v>-17.6469828</v>
      </c>
      <c r="EG60" s="533">
        <v>-19.2674728</v>
      </c>
      <c r="EH60" s="533">
        <v>-20.540112799999999</v>
      </c>
      <c r="EI60" s="533">
        <v>-14.653</v>
      </c>
      <c r="EJ60" s="533">
        <v>-16.492999999999999</v>
      </c>
      <c r="EK60" s="533">
        <v>-14.67</v>
      </c>
      <c r="EL60" s="533">
        <v>-16.54</v>
      </c>
      <c r="EM60" s="533">
        <v>67</v>
      </c>
      <c r="EN60" s="533">
        <v>67</v>
      </c>
      <c r="EO60" s="533">
        <v>51.856999999999999</v>
      </c>
      <c r="EP60" s="533">
        <v>-0.20258140559999999</v>
      </c>
      <c r="EQ60" s="533">
        <v>-0.16814422599999901</v>
      </c>
      <c r="ER60" s="533">
        <v>-0.83313751219999699</v>
      </c>
      <c r="ES60" s="533">
        <v>-0.71937413161720898</v>
      </c>
      <c r="ET60" s="533">
        <v>-0.48116381719504198</v>
      </c>
      <c r="EU60" s="533">
        <v>-0.11549356490856399</v>
      </c>
      <c r="EV60" s="533">
        <v>0.57562563486180895</v>
      </c>
      <c r="EW60" s="533">
        <v>2.3080811280740998</v>
      </c>
      <c r="EX60" s="533">
        <v>-6.4000000000000001E-2</v>
      </c>
      <c r="EY60" s="533">
        <v>-0.41899999999999998</v>
      </c>
      <c r="EZ60" s="533">
        <v>-0.48799999999999999</v>
      </c>
      <c r="FA60" s="533">
        <v>-0.14799999999999999</v>
      </c>
      <c r="FB60" s="533">
        <v>-0.95199999999999996</v>
      </c>
      <c r="FC60" s="533">
        <v>-1.1819999999999999</v>
      </c>
      <c r="FD60" s="533">
        <v>-1.4430000000000001</v>
      </c>
      <c r="FE60" s="533">
        <v>-3.258</v>
      </c>
      <c r="FF60" s="533">
        <v>-4.077</v>
      </c>
      <c r="FG60" s="535"/>
      <c r="FH60" s="535">
        <v>-0.19919872284999951</v>
      </c>
      <c r="FI60" s="535">
        <v>3.3826827500004764E-3</v>
      </c>
      <c r="FJ60" s="535">
        <v>1.6562461850002486E-2</v>
      </c>
      <c r="FK60" s="535">
        <v>1.4615595275498967</v>
      </c>
      <c r="FL60" s="533">
        <v>-0.97727719999999996</v>
      </c>
      <c r="FM60" s="535"/>
      <c r="FN60" s="535"/>
      <c r="FO60" s="535"/>
      <c r="FP60" s="535"/>
      <c r="FQ60" s="535"/>
      <c r="FR60" s="535"/>
      <c r="FS60" s="535"/>
      <c r="FT60" s="535"/>
      <c r="FU60" s="541" t="s">
        <v>532</v>
      </c>
      <c r="FV60" s="532">
        <v>0.56999999999999995</v>
      </c>
      <c r="FW60" s="533">
        <v>0.99</v>
      </c>
      <c r="FX60" s="533">
        <v>1.24</v>
      </c>
      <c r="FY60" s="533">
        <v>1.47</v>
      </c>
      <c r="FZ60" s="533">
        <v>-88.95</v>
      </c>
      <c r="GA60" s="533">
        <v>21.2</v>
      </c>
      <c r="GB60" s="533">
        <v>36.6</v>
      </c>
      <c r="GC60" s="528"/>
      <c r="GD60" s="528"/>
      <c r="GE60" s="558"/>
      <c r="GF60" s="528"/>
      <c r="GG60" s="528"/>
      <c r="GH60" s="528"/>
      <c r="GI60" s="542">
        <v>26.699716241173359</v>
      </c>
      <c r="GJ60" s="528"/>
      <c r="GK60" s="528"/>
      <c r="GL60" s="528">
        <v>21.532029226752744</v>
      </c>
      <c r="GM60" s="528"/>
      <c r="GN60" s="528"/>
      <c r="GO60" s="528"/>
      <c r="GP60" s="528"/>
      <c r="GQ60" s="528"/>
      <c r="GR60" s="543" t="s">
        <v>572</v>
      </c>
      <c r="GS60" s="544">
        <v>0</v>
      </c>
      <c r="GT60" s="545">
        <v>-0.24</v>
      </c>
      <c r="GU60" s="545">
        <v>-0.94</v>
      </c>
      <c r="GV60" s="545">
        <v>-4.49</v>
      </c>
      <c r="GW60" s="545">
        <v>-6.38</v>
      </c>
      <c r="GX60" s="545">
        <v>-7.68</v>
      </c>
      <c r="GY60" s="545">
        <v>-8</v>
      </c>
      <c r="GZ60" s="545">
        <v>-8.1</v>
      </c>
      <c r="HA60" s="545">
        <v>-7.92</v>
      </c>
      <c r="HB60" s="545">
        <v>-7.76</v>
      </c>
      <c r="HC60" s="545">
        <v>-8.09</v>
      </c>
      <c r="HD60" s="545">
        <v>-7.94</v>
      </c>
      <c r="HE60" s="545">
        <v>-8</v>
      </c>
      <c r="HF60" s="545">
        <v>-7.61</v>
      </c>
      <c r="HG60" s="545">
        <v>-7.79</v>
      </c>
      <c r="HH60" s="545">
        <v>-7.81</v>
      </c>
      <c r="HI60" s="545">
        <v>-7.84</v>
      </c>
      <c r="HJ60" s="545">
        <v>-7.7</v>
      </c>
      <c r="HK60" s="545">
        <v>-7.81</v>
      </c>
      <c r="HL60" s="545">
        <v>-7.73</v>
      </c>
      <c r="HM60" s="545">
        <v>-7.92</v>
      </c>
      <c r="HN60" s="545">
        <v>-7.71</v>
      </c>
      <c r="HO60" s="545">
        <v>-7.76</v>
      </c>
      <c r="HP60" s="545">
        <v>-7.71</v>
      </c>
      <c r="HQ60" s="545">
        <v>1.49</v>
      </c>
      <c r="HR60" s="545">
        <v>1.49</v>
      </c>
      <c r="HS60" s="545">
        <v>1.49</v>
      </c>
      <c r="HT60" s="545">
        <v>1.49</v>
      </c>
      <c r="HU60" s="545">
        <v>1.49</v>
      </c>
      <c r="HV60" s="545">
        <v>1.49</v>
      </c>
      <c r="HW60" s="545">
        <v>1.49</v>
      </c>
      <c r="HX60" s="545">
        <v>1.49</v>
      </c>
      <c r="HY60" s="545">
        <v>1.49</v>
      </c>
      <c r="HZ60" s="545">
        <v>1.49</v>
      </c>
      <c r="IA60" s="545">
        <v>1.49</v>
      </c>
      <c r="IB60" s="545">
        <v>1.49</v>
      </c>
      <c r="IC60" s="545">
        <v>1.49</v>
      </c>
      <c r="ID60" s="545">
        <v>1.49</v>
      </c>
      <c r="IE60" s="545">
        <v>1.49</v>
      </c>
      <c r="IF60" s="545">
        <v>1.49</v>
      </c>
      <c r="IG60" s="545">
        <v>1.49</v>
      </c>
      <c r="IH60" s="545">
        <v>1.49</v>
      </c>
      <c r="II60" s="545">
        <v>1.49</v>
      </c>
      <c r="IJ60" s="545">
        <v>1.49</v>
      </c>
      <c r="IK60" s="545">
        <v>1.49</v>
      </c>
      <c r="IL60" s="545">
        <v>1.49</v>
      </c>
      <c r="IM60" s="545">
        <v>1.49</v>
      </c>
      <c r="IN60" s="546">
        <v>1.49</v>
      </c>
      <c r="IO60" s="547" t="s">
        <v>622</v>
      </c>
      <c r="IP60" s="545">
        <v>0</v>
      </c>
      <c r="IQ60" s="545">
        <v>0.01</v>
      </c>
      <c r="IR60" s="545">
        <v>0.01</v>
      </c>
      <c r="IS60" s="545">
        <v>0</v>
      </c>
      <c r="IT60" s="545">
        <v>0</v>
      </c>
      <c r="IU60" s="545">
        <v>0.01</v>
      </c>
      <c r="IV60" s="545">
        <v>0.01</v>
      </c>
      <c r="IW60" s="545">
        <v>0</v>
      </c>
      <c r="IX60" s="545">
        <v>-0.01</v>
      </c>
      <c r="IY60" s="545">
        <v>-0.02</v>
      </c>
      <c r="IZ60" s="545">
        <v>-0.02</v>
      </c>
      <c r="JA60" s="545">
        <v>0.01</v>
      </c>
      <c r="JB60" s="545">
        <v>-0.01</v>
      </c>
      <c r="JC60" s="545">
        <v>0</v>
      </c>
      <c r="JD60" s="545">
        <v>0.02</v>
      </c>
      <c r="JE60" s="545">
        <v>0</v>
      </c>
      <c r="JF60" s="545">
        <v>0.04</v>
      </c>
      <c r="JG60" s="548">
        <v>0.04</v>
      </c>
      <c r="JH60" s="549"/>
      <c r="JI60" s="550">
        <v>1.26</v>
      </c>
      <c r="JJ60" s="545">
        <v>1.26</v>
      </c>
      <c r="JK60" s="545">
        <v>1.26</v>
      </c>
      <c r="JL60" s="545">
        <v>1.26</v>
      </c>
      <c r="JM60" s="545">
        <v>1.26</v>
      </c>
      <c r="JN60" s="545">
        <v>1.26</v>
      </c>
      <c r="JO60" s="545">
        <v>1.26</v>
      </c>
      <c r="JP60" s="545">
        <v>1.26</v>
      </c>
      <c r="JQ60" s="545">
        <v>1.26</v>
      </c>
      <c r="JR60" s="545">
        <v>1.26</v>
      </c>
      <c r="JS60" s="545">
        <v>1.26</v>
      </c>
      <c r="JT60" s="545">
        <v>1.26</v>
      </c>
      <c r="JU60" s="545">
        <v>1.26</v>
      </c>
      <c r="JV60" s="545">
        <v>1.26</v>
      </c>
      <c r="JW60" s="545">
        <v>1.26</v>
      </c>
      <c r="JX60" s="545">
        <v>1.26</v>
      </c>
      <c r="JY60" s="545">
        <v>1.26</v>
      </c>
      <c r="JZ60" s="549"/>
      <c r="KA60" s="542" t="s">
        <v>461</v>
      </c>
      <c r="KB60" s="528"/>
      <c r="KC60" s="528"/>
      <c r="KD60" s="529" t="s">
        <v>461</v>
      </c>
      <c r="KE60" s="551" t="s">
        <v>470</v>
      </c>
      <c r="KF60" s="551" t="s">
        <v>689</v>
      </c>
      <c r="KG60" s="551" t="s">
        <v>677</v>
      </c>
      <c r="KH60" s="552"/>
      <c r="KI60" s="553"/>
      <c r="KJ60" s="554"/>
      <c r="KK60" s="555"/>
      <c r="KL60" s="556"/>
      <c r="KM60" s="552"/>
      <c r="KN60" s="554"/>
      <c r="KO60" s="555"/>
      <c r="KP60" s="556"/>
      <c r="KQ60" s="571"/>
      <c r="KR60" s="572"/>
      <c r="KS60" s="573"/>
      <c r="KT60" s="574"/>
      <c r="KU60" s="557"/>
    </row>
    <row r="61" spans="1:307">
      <c r="A61" s="518">
        <v>40</v>
      </c>
      <c r="B61" s="31"/>
      <c r="C61" s="519" t="s">
        <v>471</v>
      </c>
      <c r="D61" s="560" t="s">
        <v>262</v>
      </c>
      <c r="E61" s="520" t="s">
        <v>692</v>
      </c>
      <c r="F61" s="520" t="s">
        <v>692</v>
      </c>
      <c r="G61" s="520" t="s">
        <v>692</v>
      </c>
      <c r="H61" s="520" t="s">
        <v>692</v>
      </c>
      <c r="I61" s="520"/>
      <c r="J61" s="520" t="s">
        <v>692</v>
      </c>
      <c r="K61" s="521">
        <v>0</v>
      </c>
      <c r="L61" s="522">
        <v>50</v>
      </c>
      <c r="M61" s="523">
        <v>13.4</v>
      </c>
      <c r="N61" s="523">
        <v>13.55</v>
      </c>
      <c r="O61" s="523">
        <v>8.32</v>
      </c>
      <c r="P61" s="523">
        <v>14.86</v>
      </c>
      <c r="Q61" s="523">
        <v>18.739999999999998</v>
      </c>
      <c r="R61" s="524">
        <v>12.727695865517592</v>
      </c>
      <c r="S61" s="523">
        <v>22.19</v>
      </c>
      <c r="T61" s="523">
        <v>92.31</v>
      </c>
      <c r="U61" s="523">
        <v>38.17</v>
      </c>
      <c r="V61" s="523">
        <v>8.16</v>
      </c>
      <c r="W61" s="523">
        <v>29.8</v>
      </c>
      <c r="X61" s="523">
        <v>30.5</v>
      </c>
      <c r="Y61" s="523">
        <v>1311.6120000000001</v>
      </c>
      <c r="Z61" s="523">
        <v>1312.153</v>
      </c>
      <c r="AA61" s="525">
        <v>1311.9984285714286</v>
      </c>
      <c r="AB61" s="526">
        <v>7.7285714285705707</v>
      </c>
      <c r="AC61" s="527">
        <v>49.93</v>
      </c>
      <c r="AD61" s="527">
        <v>53.73</v>
      </c>
      <c r="AE61" s="527">
        <v>0.22800000000000001</v>
      </c>
      <c r="AF61" s="527">
        <v>0.20830000000000001</v>
      </c>
      <c r="AG61" s="527">
        <v>0.19389999999999999</v>
      </c>
      <c r="AH61" s="527">
        <v>0.17599999999999999</v>
      </c>
      <c r="AI61" s="527">
        <v>4.0999999999999996</v>
      </c>
      <c r="AJ61" s="527">
        <v>3.6</v>
      </c>
      <c r="AK61" s="527">
        <v>3.4</v>
      </c>
      <c r="AL61" s="527">
        <v>3.1</v>
      </c>
      <c r="AM61" s="527">
        <v>0.753</v>
      </c>
      <c r="AN61" s="527">
        <v>1.1679999999999999</v>
      </c>
      <c r="AO61" s="527">
        <v>1.282</v>
      </c>
      <c r="AP61" s="527">
        <v>1.351</v>
      </c>
      <c r="AQ61" s="527">
        <v>1.415</v>
      </c>
      <c r="AR61" s="527">
        <v>0.126</v>
      </c>
      <c r="AS61" s="528"/>
      <c r="AT61" s="528"/>
      <c r="AU61" s="528"/>
      <c r="AV61" s="528"/>
      <c r="AW61" s="528"/>
      <c r="AX61" s="529"/>
      <c r="AY61" s="530" t="s">
        <v>431</v>
      </c>
      <c r="AZ61" s="531">
        <v>45297</v>
      </c>
      <c r="BA61" s="532">
        <v>13</v>
      </c>
      <c r="BB61" s="526">
        <v>-2.985074626865674</v>
      </c>
      <c r="BC61" s="533">
        <v>13.35</v>
      </c>
      <c r="BD61" s="534">
        <v>-1.4760147601476092</v>
      </c>
      <c r="BE61" s="533">
        <v>8.48</v>
      </c>
      <c r="BF61" s="533">
        <v>15.08</v>
      </c>
      <c r="BG61" s="533">
        <v>18.98</v>
      </c>
      <c r="BH61" s="535">
        <v>12.782962080912737</v>
      </c>
      <c r="BI61" s="533">
        <v>22.47</v>
      </c>
      <c r="BJ61" s="533">
        <v>91.15</v>
      </c>
      <c r="BK61" s="533">
        <v>35.94</v>
      </c>
      <c r="BL61" s="533">
        <v>7.7</v>
      </c>
      <c r="BM61" s="533">
        <v>29.3</v>
      </c>
      <c r="BN61" s="533">
        <v>30.8</v>
      </c>
      <c r="BO61" s="536">
        <v>0.95129870129870131</v>
      </c>
      <c r="BP61" s="533">
        <v>1311.588</v>
      </c>
      <c r="BQ61" s="533">
        <v>1312.1179999999999</v>
      </c>
      <c r="BR61" s="535">
        <v>1311.9665714285713</v>
      </c>
      <c r="BS61" s="536">
        <v>7.5714285714281813</v>
      </c>
      <c r="BT61" s="533">
        <v>49.89</v>
      </c>
      <c r="BU61" s="533">
        <v>55.36</v>
      </c>
      <c r="BV61" s="528"/>
      <c r="BW61" s="533">
        <v>0.22620000000000001</v>
      </c>
      <c r="BX61" s="533">
        <v>0.20649999999999999</v>
      </c>
      <c r="BY61" s="533">
        <v>0.1903</v>
      </c>
      <c r="BZ61" s="533">
        <v>0.17419999999999999</v>
      </c>
      <c r="CA61" s="533">
        <v>4.0999999999999996</v>
      </c>
      <c r="CB61" s="533">
        <v>3.6</v>
      </c>
      <c r="CC61" s="533">
        <v>3.4</v>
      </c>
      <c r="CD61" s="533">
        <v>3.2</v>
      </c>
      <c r="CE61" s="533">
        <v>0.751</v>
      </c>
      <c r="CF61" s="533">
        <v>1.167</v>
      </c>
      <c r="CG61" s="533">
        <v>1.28</v>
      </c>
      <c r="CH61" s="533">
        <v>1.349</v>
      </c>
      <c r="CI61" s="533">
        <v>1.4119999999999999</v>
      </c>
      <c r="CJ61" s="533">
        <v>0.124</v>
      </c>
      <c r="CK61" s="537"/>
      <c r="CL61" s="528"/>
      <c r="CM61" s="528"/>
      <c r="CN61" s="528"/>
      <c r="CO61" s="528"/>
      <c r="CP61" s="528"/>
      <c r="CQ61" s="538"/>
      <c r="CR61" s="539">
        <v>-24.000000000114596</v>
      </c>
      <c r="CS61" s="536">
        <v>-35.000000000081855</v>
      </c>
      <c r="CT61" s="540">
        <v>-2.0000000000000018E-3</v>
      </c>
      <c r="CU61" s="536">
        <v>1.2806830309498507</v>
      </c>
      <c r="CV61" s="528"/>
      <c r="CW61" s="528"/>
      <c r="CX61" s="536">
        <v>-1.5276699787816255</v>
      </c>
      <c r="CY61" s="528"/>
      <c r="CZ61" s="528"/>
      <c r="DA61" s="528"/>
      <c r="DB61" s="528"/>
      <c r="DC61" s="528"/>
      <c r="DD61" s="529"/>
      <c r="DE61" s="532">
        <v>-7.7560000000000002</v>
      </c>
      <c r="DF61" s="533">
        <v>-14.967000000000001</v>
      </c>
      <c r="DG61" s="533">
        <v>-22.719000000000001</v>
      </c>
      <c r="DH61" s="533">
        <v>-31.108000000000001</v>
      </c>
      <c r="DI61" s="533">
        <v>-39.863</v>
      </c>
      <c r="DJ61" s="533">
        <v>-47.972999999999999</v>
      </c>
      <c r="DK61" s="533">
        <v>-54.677999999999997</v>
      </c>
      <c r="DL61" s="533">
        <v>-60.152000000000001</v>
      </c>
      <c r="DM61" s="533">
        <v>-65.385999999999996</v>
      </c>
      <c r="DN61" s="533">
        <v>-70.558000000000007</v>
      </c>
      <c r="DO61" s="533">
        <v>-75.692999999999998</v>
      </c>
      <c r="DP61" s="533">
        <v>-86.153000000000006</v>
      </c>
      <c r="DQ61" s="533">
        <v>-96.36</v>
      </c>
      <c r="DR61" s="533">
        <v>-106.518</v>
      </c>
      <c r="DS61" s="533">
        <v>-36.762999999999998</v>
      </c>
      <c r="DT61" s="533">
        <v>-73.715999999999994</v>
      </c>
      <c r="DU61" s="533">
        <v>0</v>
      </c>
      <c r="DV61" s="533">
        <v>-0.55582699999999996</v>
      </c>
      <c r="DW61" s="533">
        <v>-1.429883</v>
      </c>
      <c r="DX61" s="533">
        <v>-2.766108</v>
      </c>
      <c r="DY61" s="533">
        <v>-4.9289339999999999</v>
      </c>
      <c r="DZ61" s="533">
        <v>-8.186852</v>
      </c>
      <c r="EA61" s="533">
        <v>-11.334661000000001</v>
      </c>
      <c r="EB61" s="533">
        <v>-12.976501000000001</v>
      </c>
      <c r="EC61" s="533">
        <v>-13.980721000000001</v>
      </c>
      <c r="ED61" s="533">
        <v>-14.883061</v>
      </c>
      <c r="EE61" s="533">
        <v>-15.793400999999999</v>
      </c>
      <c r="EF61" s="533">
        <v>-17.609451</v>
      </c>
      <c r="EG61" s="533">
        <v>-19.284880999999999</v>
      </c>
      <c r="EH61" s="533">
        <v>-20.607561</v>
      </c>
      <c r="EI61" s="533">
        <v>-14.662000000000001</v>
      </c>
      <c r="EJ61" s="533">
        <v>-15.003</v>
      </c>
      <c r="EK61" s="533">
        <v>-14.989000000000001</v>
      </c>
      <c r="EL61" s="533">
        <v>-15.298999999999999</v>
      </c>
      <c r="EM61" s="533">
        <v>67</v>
      </c>
      <c r="EN61" s="533">
        <v>67</v>
      </c>
      <c r="EO61" s="533">
        <v>55.029000000000003</v>
      </c>
      <c r="EP61" s="533">
        <v>0.258211135899998</v>
      </c>
      <c r="EQ61" s="533">
        <v>-0.15651321410000199</v>
      </c>
      <c r="ER61" s="533">
        <v>-0.65854263300000304</v>
      </c>
      <c r="ES61" s="533">
        <v>-0.71937413161720898</v>
      </c>
      <c r="ET61" s="533">
        <v>-0.53157408032803899</v>
      </c>
      <c r="EU61" s="533">
        <v>-0.148367105183623</v>
      </c>
      <c r="EV61" s="533">
        <v>0.51256891373369295</v>
      </c>
      <c r="EW61" s="533">
        <v>2.0180306157891801</v>
      </c>
      <c r="EX61" s="533">
        <v>4.9000000000000002E-2</v>
      </c>
      <c r="EY61" s="533">
        <v>-0.42099999999999999</v>
      </c>
      <c r="EZ61" s="533">
        <v>-0.53900000000000003</v>
      </c>
      <c r="FA61" s="533">
        <v>5.8999999999999997E-2</v>
      </c>
      <c r="FB61" s="533">
        <v>-0.77600000000000002</v>
      </c>
      <c r="FC61" s="533">
        <v>-0.748</v>
      </c>
      <c r="FD61" s="533">
        <v>-1.018</v>
      </c>
      <c r="FE61" s="533">
        <v>-3.0049999999999999</v>
      </c>
      <c r="FF61" s="533">
        <v>-3.5219999999999998</v>
      </c>
      <c r="FG61" s="535"/>
      <c r="FH61" s="535">
        <v>-0.19919872284999951</v>
      </c>
      <c r="FI61" s="535">
        <v>0.45740985874999751</v>
      </c>
      <c r="FJ61" s="535">
        <v>1.6562461850002486E-2</v>
      </c>
      <c r="FK61" s="535">
        <v>1.4181424523217037</v>
      </c>
      <c r="FL61" s="533">
        <v>-1.148579</v>
      </c>
      <c r="FM61" s="535"/>
      <c r="FN61" s="535"/>
      <c r="FO61" s="535"/>
      <c r="FP61" s="535"/>
      <c r="FQ61" s="535"/>
      <c r="FR61" s="535"/>
      <c r="FS61" s="535"/>
      <c r="FT61" s="535"/>
      <c r="FU61" s="541" t="s">
        <v>532</v>
      </c>
      <c r="FV61" s="532">
        <v>0.53</v>
      </c>
      <c r="FW61" s="533">
        <v>0.94</v>
      </c>
      <c r="FX61" s="533">
        <v>1.17</v>
      </c>
      <c r="FY61" s="533">
        <v>1.39</v>
      </c>
      <c r="FZ61" s="533">
        <v>-66.569999999999993</v>
      </c>
      <c r="GA61" s="533">
        <v>33.4</v>
      </c>
      <c r="GB61" s="533">
        <v>29.7</v>
      </c>
      <c r="GC61" s="528"/>
      <c r="GD61" s="528"/>
      <c r="GE61" s="558"/>
      <c r="GF61" s="528"/>
      <c r="GG61" s="528"/>
      <c r="GH61" s="528"/>
      <c r="GI61" s="542">
        <v>26.309370282300062</v>
      </c>
      <c r="GJ61" s="528"/>
      <c r="GK61" s="528"/>
      <c r="GL61" s="528">
        <v>22.486641266923165</v>
      </c>
      <c r="GM61" s="528"/>
      <c r="GN61" s="528"/>
      <c r="GO61" s="528"/>
      <c r="GP61" s="528"/>
      <c r="GQ61" s="528"/>
      <c r="GR61" s="543" t="s">
        <v>573</v>
      </c>
      <c r="GS61" s="544">
        <v>0</v>
      </c>
      <c r="GT61" s="545">
        <v>0</v>
      </c>
      <c r="GU61" s="545">
        <v>-0.57999999999999996</v>
      </c>
      <c r="GV61" s="545">
        <v>-3.48</v>
      </c>
      <c r="GW61" s="545">
        <v>-5.3</v>
      </c>
      <c r="GX61" s="545">
        <v>-6.32</v>
      </c>
      <c r="GY61" s="545">
        <v>-6.55</v>
      </c>
      <c r="GZ61" s="545">
        <v>-6.6</v>
      </c>
      <c r="HA61" s="545">
        <v>-6.53</v>
      </c>
      <c r="HB61" s="545">
        <v>-6.37</v>
      </c>
      <c r="HC61" s="545">
        <v>-6.72</v>
      </c>
      <c r="HD61" s="545">
        <v>-6.43</v>
      </c>
      <c r="HE61" s="545">
        <v>-6.43</v>
      </c>
      <c r="HF61" s="545">
        <v>-6.55</v>
      </c>
      <c r="HG61" s="545">
        <v>-6.22</v>
      </c>
      <c r="HH61" s="545">
        <v>-6.37</v>
      </c>
      <c r="HI61" s="545">
        <v>-6.52</v>
      </c>
      <c r="HJ61" s="545">
        <v>-6.32</v>
      </c>
      <c r="HK61" s="545">
        <v>-6.38</v>
      </c>
      <c r="HL61" s="545">
        <v>-6.58</v>
      </c>
      <c r="HM61" s="545">
        <v>-6.3</v>
      </c>
      <c r="HN61" s="545">
        <v>-6.2</v>
      </c>
      <c r="HO61" s="545">
        <v>-6.32</v>
      </c>
      <c r="HP61" s="545">
        <v>-6.25</v>
      </c>
      <c r="HQ61" s="545">
        <v>1.48</v>
      </c>
      <c r="HR61" s="545">
        <v>1.48</v>
      </c>
      <c r="HS61" s="545">
        <v>1.48</v>
      </c>
      <c r="HT61" s="545">
        <v>1.48</v>
      </c>
      <c r="HU61" s="545">
        <v>1.48</v>
      </c>
      <c r="HV61" s="545">
        <v>1.47</v>
      </c>
      <c r="HW61" s="545">
        <v>1.47</v>
      </c>
      <c r="HX61" s="545">
        <v>1.47</v>
      </c>
      <c r="HY61" s="545">
        <v>1.47</v>
      </c>
      <c r="HZ61" s="545">
        <v>1.47</v>
      </c>
      <c r="IA61" s="545">
        <v>1.47</v>
      </c>
      <c r="IB61" s="545">
        <v>1.47</v>
      </c>
      <c r="IC61" s="545">
        <v>1.47</v>
      </c>
      <c r="ID61" s="545">
        <v>1.47</v>
      </c>
      <c r="IE61" s="545">
        <v>1.47</v>
      </c>
      <c r="IF61" s="545">
        <v>1.47</v>
      </c>
      <c r="IG61" s="545">
        <v>1.47</v>
      </c>
      <c r="IH61" s="545">
        <v>1.47</v>
      </c>
      <c r="II61" s="545">
        <v>1.47</v>
      </c>
      <c r="IJ61" s="545">
        <v>1.47</v>
      </c>
      <c r="IK61" s="545">
        <v>1.47</v>
      </c>
      <c r="IL61" s="545">
        <v>1.47</v>
      </c>
      <c r="IM61" s="545">
        <v>1.47</v>
      </c>
      <c r="IN61" s="546">
        <v>1.47</v>
      </c>
      <c r="IO61" s="547" t="s">
        <v>623</v>
      </c>
      <c r="IP61" s="545">
        <v>0</v>
      </c>
      <c r="IQ61" s="545">
        <v>0.02</v>
      </c>
      <c r="IR61" s="545">
        <v>0</v>
      </c>
      <c r="IS61" s="545">
        <v>0</v>
      </c>
      <c r="IT61" s="545">
        <v>0.01</v>
      </c>
      <c r="IU61" s="545">
        <v>-0.02</v>
      </c>
      <c r="IV61" s="545">
        <v>-0.02</v>
      </c>
      <c r="IW61" s="545">
        <v>0.01</v>
      </c>
      <c r="IX61" s="545">
        <v>-0.01</v>
      </c>
      <c r="IY61" s="545">
        <v>-0.03</v>
      </c>
      <c r="IZ61" s="545">
        <v>-0.03</v>
      </c>
      <c r="JA61" s="545">
        <v>-0.04</v>
      </c>
      <c r="JB61" s="545">
        <v>-0.03</v>
      </c>
      <c r="JC61" s="545">
        <v>-0.05</v>
      </c>
      <c r="JD61" s="545">
        <v>-0.06</v>
      </c>
      <c r="JE61" s="545">
        <v>-0.04</v>
      </c>
      <c r="JF61" s="545">
        <v>-0.03</v>
      </c>
      <c r="JG61" s="548">
        <v>-0.04</v>
      </c>
      <c r="JH61" s="549"/>
      <c r="JI61" s="550">
        <v>1.25</v>
      </c>
      <c r="JJ61" s="545">
        <v>1.25</v>
      </c>
      <c r="JK61" s="545">
        <v>1.25</v>
      </c>
      <c r="JL61" s="545">
        <v>1.25</v>
      </c>
      <c r="JM61" s="545">
        <v>1.25</v>
      </c>
      <c r="JN61" s="545">
        <v>1.25</v>
      </c>
      <c r="JO61" s="545">
        <v>1.25</v>
      </c>
      <c r="JP61" s="545">
        <v>1.25</v>
      </c>
      <c r="JQ61" s="545">
        <v>1.25</v>
      </c>
      <c r="JR61" s="545">
        <v>1.25</v>
      </c>
      <c r="JS61" s="545">
        <v>1.25</v>
      </c>
      <c r="JT61" s="545">
        <v>1.25</v>
      </c>
      <c r="JU61" s="545">
        <v>1.25</v>
      </c>
      <c r="JV61" s="545">
        <v>1.25</v>
      </c>
      <c r="JW61" s="545">
        <v>1.25</v>
      </c>
      <c r="JX61" s="545">
        <v>1.25</v>
      </c>
      <c r="JY61" s="545">
        <v>1.25</v>
      </c>
      <c r="JZ61" s="549"/>
      <c r="KA61" s="542" t="s">
        <v>461</v>
      </c>
      <c r="KB61" s="528"/>
      <c r="KC61" s="528"/>
      <c r="KD61" s="529" t="s">
        <v>461</v>
      </c>
      <c r="KE61" s="551" t="s">
        <v>471</v>
      </c>
      <c r="KF61" s="551" t="s">
        <v>689</v>
      </c>
      <c r="KG61" s="551" t="s">
        <v>678</v>
      </c>
      <c r="KH61" s="552"/>
      <c r="KI61" s="553"/>
      <c r="KJ61" s="554"/>
      <c r="KK61" s="555"/>
      <c r="KL61" s="556"/>
      <c r="KM61" s="552"/>
      <c r="KN61" s="554"/>
      <c r="KO61" s="555"/>
      <c r="KP61" s="556"/>
      <c r="KQ61" s="571"/>
      <c r="KR61" s="572"/>
      <c r="KS61" s="573"/>
      <c r="KT61" s="574"/>
      <c r="KU61" s="557"/>
    </row>
    <row r="62" spans="1:307">
      <c r="A62" s="518">
        <v>41</v>
      </c>
      <c r="B62" s="31"/>
      <c r="C62" s="561" t="s">
        <v>472</v>
      </c>
      <c r="D62" s="570" t="s">
        <v>690</v>
      </c>
      <c r="E62" s="520" t="s">
        <v>692</v>
      </c>
      <c r="F62" s="520" t="s">
        <v>692</v>
      </c>
      <c r="G62" s="520" t="s">
        <v>692</v>
      </c>
      <c r="H62" s="559" t="s">
        <v>691</v>
      </c>
      <c r="I62" s="520"/>
      <c r="J62" s="520" t="s">
        <v>692</v>
      </c>
      <c r="K62" s="521">
        <v>0</v>
      </c>
      <c r="L62" s="522">
        <v>50</v>
      </c>
      <c r="M62" s="523">
        <v>14.2</v>
      </c>
      <c r="N62" s="523">
        <v>14.37</v>
      </c>
      <c r="O62" s="523">
        <v>8.51</v>
      </c>
      <c r="P62" s="523">
        <v>15.21</v>
      </c>
      <c r="Q62" s="523">
        <v>19.07</v>
      </c>
      <c r="R62" s="524">
        <v>12.803506930460054</v>
      </c>
      <c r="S62" s="523">
        <v>22.56</v>
      </c>
      <c r="T62" s="523">
        <v>90.55</v>
      </c>
      <c r="U62" s="523">
        <v>36.03</v>
      </c>
      <c r="V62" s="523">
        <v>6.12</v>
      </c>
      <c r="W62" s="523">
        <v>27.7</v>
      </c>
      <c r="X62" s="523">
        <v>30.3</v>
      </c>
      <c r="Y62" s="523">
        <v>1310.143</v>
      </c>
      <c r="Z62" s="523">
        <v>1310.671</v>
      </c>
      <c r="AA62" s="525">
        <v>1310.5201428571429</v>
      </c>
      <c r="AB62" s="526">
        <v>7.5428571428574287</v>
      </c>
      <c r="AC62" s="527">
        <v>50.25</v>
      </c>
      <c r="AD62" s="527">
        <v>54.49</v>
      </c>
      <c r="AE62" s="527">
        <v>0.23519999999999999</v>
      </c>
      <c r="AF62" s="527">
        <v>0.21190000000000001</v>
      </c>
      <c r="AG62" s="527">
        <v>0.19209999999999999</v>
      </c>
      <c r="AH62" s="527">
        <v>0.17949999999999999</v>
      </c>
      <c r="AI62" s="527">
        <v>3.9</v>
      </c>
      <c r="AJ62" s="527">
        <v>3.5</v>
      </c>
      <c r="AK62" s="527">
        <v>3.3</v>
      </c>
      <c r="AL62" s="527">
        <v>3.1</v>
      </c>
      <c r="AM62" s="527">
        <v>0.75700000000000001</v>
      </c>
      <c r="AN62" s="527">
        <v>1.159</v>
      </c>
      <c r="AO62" s="527">
        <v>1.268</v>
      </c>
      <c r="AP62" s="527">
        <v>1.335</v>
      </c>
      <c r="AQ62" s="527">
        <v>1.397</v>
      </c>
      <c r="AR62" s="527">
        <v>0.11600000000000001</v>
      </c>
      <c r="AS62" s="528"/>
      <c r="AT62" s="528"/>
      <c r="AU62" s="528"/>
      <c r="AV62" s="528"/>
      <c r="AW62" s="528"/>
      <c r="AX62" s="529"/>
      <c r="AY62" s="530" t="s">
        <v>431</v>
      </c>
      <c r="AZ62" s="531">
        <v>45297</v>
      </c>
      <c r="BA62" s="532">
        <v>14</v>
      </c>
      <c r="BB62" s="526">
        <v>-1.4084507042253471</v>
      </c>
      <c r="BC62" s="533">
        <v>14.25</v>
      </c>
      <c r="BD62" s="534">
        <v>-0.83507306889352284</v>
      </c>
      <c r="BE62" s="533">
        <v>8.6199999999999992</v>
      </c>
      <c r="BF62" s="533">
        <v>15.34</v>
      </c>
      <c r="BG62" s="533">
        <v>19.350000000000001</v>
      </c>
      <c r="BH62" s="535">
        <v>12.866809693549301</v>
      </c>
      <c r="BI62" s="533">
        <v>22.95</v>
      </c>
      <c r="BJ62" s="533">
        <v>89.6</v>
      </c>
      <c r="BK62" s="533">
        <v>35.340000000000003</v>
      </c>
      <c r="BL62" s="533">
        <v>6.26</v>
      </c>
      <c r="BM62" s="533">
        <v>27.9</v>
      </c>
      <c r="BN62" s="533">
        <v>30</v>
      </c>
      <c r="BO62" s="536">
        <v>0.92999999999999994</v>
      </c>
      <c r="BP62" s="533">
        <v>1310.134</v>
      </c>
      <c r="BQ62" s="533">
        <v>1310.6569999999999</v>
      </c>
      <c r="BR62" s="535">
        <v>1310.5075714285713</v>
      </c>
      <c r="BS62" s="536">
        <v>7.4714285714272979</v>
      </c>
      <c r="BT62" s="533">
        <v>49.61</v>
      </c>
      <c r="BU62" s="533">
        <v>50.91</v>
      </c>
      <c r="BV62" s="528"/>
      <c r="BW62" s="533">
        <v>0.2316</v>
      </c>
      <c r="BX62" s="533">
        <v>0.21190000000000001</v>
      </c>
      <c r="BY62" s="533">
        <v>0.19750000000000001</v>
      </c>
      <c r="BZ62" s="533">
        <v>0.17599999999999999</v>
      </c>
      <c r="CA62" s="533">
        <v>3.9</v>
      </c>
      <c r="CB62" s="533">
        <v>3.5</v>
      </c>
      <c r="CC62" s="533">
        <v>3.2</v>
      </c>
      <c r="CD62" s="533">
        <v>3</v>
      </c>
      <c r="CE62" s="533">
        <v>0.748</v>
      </c>
      <c r="CF62" s="533">
        <v>1.157</v>
      </c>
      <c r="CG62" s="533">
        <v>1.2669999999999999</v>
      </c>
      <c r="CH62" s="533">
        <v>1.333</v>
      </c>
      <c r="CI62" s="533">
        <v>1.395</v>
      </c>
      <c r="CJ62" s="533">
        <v>0.124</v>
      </c>
      <c r="CK62" s="537"/>
      <c r="CL62" s="528"/>
      <c r="CM62" s="528"/>
      <c r="CN62" s="528"/>
      <c r="CO62" s="528"/>
      <c r="CP62" s="528"/>
      <c r="CQ62" s="538"/>
      <c r="CR62" s="539">
        <v>-9.0000000000145519</v>
      </c>
      <c r="CS62" s="536">
        <v>-14.000000000123691</v>
      </c>
      <c r="CT62" s="540">
        <v>-2.0000000000000018E-3</v>
      </c>
      <c r="CU62" s="536">
        <v>1.46827477713687</v>
      </c>
      <c r="CV62" s="528"/>
      <c r="CW62" s="528"/>
      <c r="CX62" s="536">
        <v>-1.2113532819904007</v>
      </c>
      <c r="CY62" s="528"/>
      <c r="CZ62" s="528"/>
      <c r="DA62" s="528"/>
      <c r="DB62" s="528"/>
      <c r="DC62" s="528"/>
      <c r="DD62" s="529"/>
      <c r="DE62" s="532">
        <v>5.3999999999999999E-2</v>
      </c>
      <c r="DF62" s="533">
        <v>5.5E-2</v>
      </c>
      <c r="DG62" s="533">
        <v>5.5E-2</v>
      </c>
      <c r="DH62" s="533">
        <v>5.3999999999999999E-2</v>
      </c>
      <c r="DI62" s="533">
        <v>5.5E-2</v>
      </c>
      <c r="DJ62" s="533">
        <v>5.3999999999999999E-2</v>
      </c>
      <c r="DK62" s="533">
        <v>5.5E-2</v>
      </c>
      <c r="DL62" s="533">
        <v>5.2999999999999999E-2</v>
      </c>
      <c r="DM62" s="533">
        <v>5.5E-2</v>
      </c>
      <c r="DN62" s="533">
        <v>5.3999999999999999E-2</v>
      </c>
      <c r="DO62" s="533">
        <v>5.6000000000000001E-2</v>
      </c>
      <c r="DP62" s="533">
        <v>5.5E-2</v>
      </c>
      <c r="DQ62" s="533">
        <v>5.6000000000000001E-2</v>
      </c>
      <c r="DR62" s="533">
        <v>5.0999999999999997E-2</v>
      </c>
      <c r="DS62" s="533">
        <v>5.6000000000000001E-2</v>
      </c>
      <c r="DT62" s="533">
        <v>5.1999999999999998E-2</v>
      </c>
      <c r="DU62" s="533">
        <v>0</v>
      </c>
      <c r="DV62" s="533">
        <v>2.7280000000000598E-3</v>
      </c>
      <c r="DW62" s="558">
        <v>7.5249999999999996E-3</v>
      </c>
      <c r="DX62" s="533">
        <v>5.6700000000000604E-3</v>
      </c>
      <c r="DY62" s="533">
        <v>7.0430000000001299E-3</v>
      </c>
      <c r="DZ62" s="533">
        <v>7.0639999999999601E-3</v>
      </c>
      <c r="EA62" s="558">
        <v>9.1110000000000895E-3</v>
      </c>
      <c r="EB62" s="533">
        <v>6.5140000000001299E-3</v>
      </c>
      <c r="EC62" s="533">
        <v>8.4239999999999905E-3</v>
      </c>
      <c r="ED62" s="533">
        <v>9.1769999999999907E-3</v>
      </c>
      <c r="EE62" s="533">
        <v>4.9630000000000498E-3</v>
      </c>
      <c r="EF62" s="533">
        <v>7.9099999999998605E-4</v>
      </c>
      <c r="EG62" s="533">
        <v>4.87000000000126E-4</v>
      </c>
      <c r="EH62" s="533">
        <v>1.0110000000000999E-3</v>
      </c>
      <c r="EI62" s="533">
        <v>0.157</v>
      </c>
      <c r="EJ62" s="533">
        <v>9.5000000000000001E-2</v>
      </c>
      <c r="EK62" s="533">
        <v>0.157</v>
      </c>
      <c r="EL62" s="533">
        <v>9.4E-2</v>
      </c>
      <c r="EM62" s="533">
        <v>67</v>
      </c>
      <c r="EN62" s="533">
        <v>67</v>
      </c>
      <c r="EO62" s="533">
        <v>67</v>
      </c>
      <c r="EP62" s="533">
        <v>26.408554076800002</v>
      </c>
      <c r="EQ62" s="533">
        <v>24.1146926877</v>
      </c>
      <c r="ER62" s="533">
        <v>25.8123931881</v>
      </c>
      <c r="ES62" s="533">
        <v>1.9121277464966899</v>
      </c>
      <c r="ET62" s="533">
        <v>-4.8069741661620498</v>
      </c>
      <c r="EU62" s="533">
        <v>-1.4687100398116499</v>
      </c>
      <c r="EV62" s="533">
        <v>2.3218027862124799</v>
      </c>
      <c r="EW62" s="533">
        <v>0.47807147126203903</v>
      </c>
      <c r="EX62" s="533">
        <v>17.423999999999999</v>
      </c>
      <c r="EY62" s="533">
        <v>23.975000000000001</v>
      </c>
      <c r="EZ62" s="533">
        <v>31.013000000000002</v>
      </c>
      <c r="FA62" s="533">
        <v>15.936</v>
      </c>
      <c r="FB62" s="558">
        <v>20.613</v>
      </c>
      <c r="FC62" s="533">
        <v>33.652000000000001</v>
      </c>
      <c r="FD62" s="533">
        <v>16.858000000000001</v>
      </c>
      <c r="FE62" s="533">
        <v>21.271999999999998</v>
      </c>
      <c r="FF62" s="533">
        <v>30.844000000000001</v>
      </c>
      <c r="FG62" s="535"/>
      <c r="FH62" s="535">
        <v>-0.19919872284999951</v>
      </c>
      <c r="FI62" s="535">
        <v>26.607752799650001</v>
      </c>
      <c r="FJ62" s="535">
        <v>1.6562461850002486E-2</v>
      </c>
      <c r="FK62" s="535">
        <v>-1.1481090159368153E-2</v>
      </c>
      <c r="FL62" s="533">
        <v>-1.0627610000000001</v>
      </c>
      <c r="FM62" s="535"/>
      <c r="FN62" s="535"/>
      <c r="FO62" s="535"/>
      <c r="FP62" s="535"/>
      <c r="FQ62" s="535"/>
      <c r="FR62" s="535"/>
      <c r="FS62" s="535"/>
      <c r="FT62" s="535"/>
      <c r="FU62" s="541" t="s">
        <v>533</v>
      </c>
      <c r="FV62" s="532">
        <v>0.5</v>
      </c>
      <c r="FW62" s="533">
        <v>0.89</v>
      </c>
      <c r="FX62" s="533">
        <v>1.1200000000000001</v>
      </c>
      <c r="FY62" s="533">
        <v>1.34</v>
      </c>
      <c r="FZ62" s="533">
        <v>-95.39</v>
      </c>
      <c r="GA62" s="533">
        <v>18.399999999999999</v>
      </c>
      <c r="GB62" s="533">
        <v>42.3</v>
      </c>
      <c r="GC62" s="528"/>
      <c r="GD62" s="528"/>
      <c r="GE62" s="558"/>
      <c r="GF62" s="528"/>
      <c r="GG62" s="528"/>
      <c r="GH62" s="528"/>
      <c r="GI62" s="542">
        <v>19.298913534374151</v>
      </c>
      <c r="GJ62" s="528"/>
      <c r="GK62" s="528"/>
      <c r="GL62" s="528">
        <v>17.231172798548393</v>
      </c>
      <c r="GM62" s="528"/>
      <c r="GN62" s="528"/>
      <c r="GO62" s="528"/>
      <c r="GP62" s="528"/>
      <c r="GQ62" s="528"/>
      <c r="GR62" s="543" t="s">
        <v>574</v>
      </c>
      <c r="GS62" s="544">
        <v>0</v>
      </c>
      <c r="GT62" s="545">
        <v>-0.14000000000000001</v>
      </c>
      <c r="GU62" s="545">
        <v>-0.36</v>
      </c>
      <c r="GV62" s="545">
        <v>-2.1800000000000002</v>
      </c>
      <c r="GW62" s="545">
        <v>-2.78</v>
      </c>
      <c r="GX62" s="545">
        <v>-3.2</v>
      </c>
      <c r="GY62" s="545">
        <v>-3.26</v>
      </c>
      <c r="GZ62" s="545">
        <v>-2.92</v>
      </c>
      <c r="HA62" s="545">
        <v>-3</v>
      </c>
      <c r="HB62" s="545">
        <v>-3.08</v>
      </c>
      <c r="HC62" s="545">
        <v>-2.9</v>
      </c>
      <c r="HD62" s="545">
        <v>-2.78</v>
      </c>
      <c r="HE62" s="545">
        <v>-2.56</v>
      </c>
      <c r="HF62" s="545">
        <v>-2.9</v>
      </c>
      <c r="HG62" s="545">
        <v>-2.64</v>
      </c>
      <c r="HH62" s="545">
        <v>-2.52</v>
      </c>
      <c r="HI62" s="545">
        <v>-2.38</v>
      </c>
      <c r="HJ62" s="545">
        <v>-2.5</v>
      </c>
      <c r="HK62" s="545">
        <v>-2.74</v>
      </c>
      <c r="HL62" s="545">
        <v>-2.34</v>
      </c>
      <c r="HM62" s="545">
        <v>-2.48</v>
      </c>
      <c r="HN62" s="545">
        <v>-2.42</v>
      </c>
      <c r="HO62" s="545">
        <v>-2.5</v>
      </c>
      <c r="HP62" s="545">
        <v>-2.66</v>
      </c>
      <c r="HQ62" s="545">
        <v>1.46</v>
      </c>
      <c r="HR62" s="545">
        <v>1.46</v>
      </c>
      <c r="HS62" s="545">
        <v>1.46</v>
      </c>
      <c r="HT62" s="545">
        <v>1.46</v>
      </c>
      <c r="HU62" s="545">
        <v>1.46</v>
      </c>
      <c r="HV62" s="545">
        <v>1.46</v>
      </c>
      <c r="HW62" s="545">
        <v>1.46</v>
      </c>
      <c r="HX62" s="545">
        <v>1.46</v>
      </c>
      <c r="HY62" s="545">
        <v>1.46</v>
      </c>
      <c r="HZ62" s="545">
        <v>1.46</v>
      </c>
      <c r="IA62" s="545">
        <v>1.46</v>
      </c>
      <c r="IB62" s="545">
        <v>1.46</v>
      </c>
      <c r="IC62" s="545">
        <v>1.46</v>
      </c>
      <c r="ID62" s="545">
        <v>1.46</v>
      </c>
      <c r="IE62" s="545">
        <v>1.46</v>
      </c>
      <c r="IF62" s="545">
        <v>1.46</v>
      </c>
      <c r="IG62" s="545">
        <v>1.46</v>
      </c>
      <c r="IH62" s="545">
        <v>1.46</v>
      </c>
      <c r="II62" s="545">
        <v>1.46</v>
      </c>
      <c r="IJ62" s="545">
        <v>1.46</v>
      </c>
      <c r="IK62" s="545">
        <v>1.46</v>
      </c>
      <c r="IL62" s="545">
        <v>1.46</v>
      </c>
      <c r="IM62" s="545">
        <v>1.46</v>
      </c>
      <c r="IN62" s="546">
        <v>1.46</v>
      </c>
      <c r="IO62" s="547" t="s">
        <v>624</v>
      </c>
      <c r="IP62" s="545">
        <v>0</v>
      </c>
      <c r="IQ62" s="545">
        <v>0</v>
      </c>
      <c r="IR62" s="545">
        <v>-0.02</v>
      </c>
      <c r="IS62" s="545">
        <v>0</v>
      </c>
      <c r="IT62" s="545">
        <v>0.02</v>
      </c>
      <c r="IU62" s="545">
        <v>0</v>
      </c>
      <c r="IV62" s="545">
        <v>0</v>
      </c>
      <c r="IW62" s="545">
        <v>-0.01</v>
      </c>
      <c r="IX62" s="545">
        <v>-7.0000000000000007E-2</v>
      </c>
      <c r="IY62" s="545">
        <v>-0.04</v>
      </c>
      <c r="IZ62" s="545">
        <v>-0.12</v>
      </c>
      <c r="JA62" s="545">
        <v>-0.08</v>
      </c>
      <c r="JB62" s="545">
        <v>-0.1</v>
      </c>
      <c r="JC62" s="545">
        <v>-0.11</v>
      </c>
      <c r="JD62" s="545">
        <v>-0.13</v>
      </c>
      <c r="JE62" s="545">
        <v>-0.09</v>
      </c>
      <c r="JF62" s="545">
        <v>-0.15</v>
      </c>
      <c r="JG62" s="548">
        <v>-0.16999999999999998</v>
      </c>
      <c r="JH62" s="549"/>
      <c r="JI62" s="550">
        <v>1.25</v>
      </c>
      <c r="JJ62" s="545">
        <v>1.25</v>
      </c>
      <c r="JK62" s="545">
        <v>1.25</v>
      </c>
      <c r="JL62" s="545">
        <v>1.25</v>
      </c>
      <c r="JM62" s="545">
        <v>1.25</v>
      </c>
      <c r="JN62" s="545">
        <v>1.25</v>
      </c>
      <c r="JO62" s="545">
        <v>1.25</v>
      </c>
      <c r="JP62" s="545">
        <v>1.25</v>
      </c>
      <c r="JQ62" s="545">
        <v>1.25</v>
      </c>
      <c r="JR62" s="545">
        <v>1.25</v>
      </c>
      <c r="JS62" s="545">
        <v>1.25</v>
      </c>
      <c r="JT62" s="545">
        <v>1.25</v>
      </c>
      <c r="JU62" s="545">
        <v>1.25</v>
      </c>
      <c r="JV62" s="545">
        <v>1.25</v>
      </c>
      <c r="JW62" s="545">
        <v>1.25</v>
      </c>
      <c r="JX62" s="545">
        <v>1.25</v>
      </c>
      <c r="JY62" s="545">
        <v>1.25</v>
      </c>
      <c r="JZ62" s="549"/>
      <c r="KA62" s="542" t="s">
        <v>461</v>
      </c>
      <c r="KB62" s="528"/>
      <c r="KC62" s="528"/>
      <c r="KD62" s="529" t="s">
        <v>461</v>
      </c>
      <c r="KE62" s="551" t="s">
        <v>472</v>
      </c>
      <c r="KF62" s="551" t="s">
        <v>689</v>
      </c>
      <c r="KG62" s="551" t="s">
        <v>679</v>
      </c>
      <c r="KH62" s="552"/>
      <c r="KI62" s="553"/>
      <c r="KJ62" s="554"/>
      <c r="KK62" s="555"/>
      <c r="KL62" s="556"/>
      <c r="KM62" s="552"/>
      <c r="KN62" s="554"/>
      <c r="KO62" s="555"/>
      <c r="KP62" s="556"/>
      <c r="KQ62" s="571"/>
      <c r="KR62" s="572"/>
      <c r="KS62" s="573"/>
      <c r="KT62" s="574"/>
      <c r="KU62" s="557"/>
    </row>
    <row r="63" spans="1:307">
      <c r="A63" s="518">
        <v>42</v>
      </c>
      <c r="B63" s="31" t="s">
        <v>695</v>
      </c>
      <c r="C63" s="565" t="s">
        <v>473</v>
      </c>
      <c r="D63" s="560" t="s">
        <v>262</v>
      </c>
      <c r="E63" s="520" t="s">
        <v>692</v>
      </c>
      <c r="F63" s="520" t="s">
        <v>692</v>
      </c>
      <c r="G63" s="520" t="s">
        <v>692</v>
      </c>
      <c r="H63" s="520" t="s">
        <v>692</v>
      </c>
      <c r="I63" s="520"/>
      <c r="J63" s="520" t="s">
        <v>692</v>
      </c>
      <c r="K63" s="521">
        <v>0</v>
      </c>
      <c r="L63" s="522">
        <v>50</v>
      </c>
      <c r="M63" s="523">
        <v>14.2</v>
      </c>
      <c r="N63" s="523">
        <v>14.44</v>
      </c>
      <c r="O63" s="523">
        <v>8.49</v>
      </c>
      <c r="P63" s="523">
        <v>15.2</v>
      </c>
      <c r="Q63" s="523">
        <v>19.11</v>
      </c>
      <c r="R63" s="524">
        <v>12.812606870550129</v>
      </c>
      <c r="S63" s="523">
        <v>22.53</v>
      </c>
      <c r="T63" s="523">
        <v>90.44</v>
      </c>
      <c r="U63" s="523">
        <v>38.520000000000003</v>
      </c>
      <c r="V63" s="523">
        <v>7.2</v>
      </c>
      <c r="W63" s="523">
        <v>27.1</v>
      </c>
      <c r="X63" s="523">
        <v>29.2</v>
      </c>
      <c r="Y63" s="523">
        <v>1310.1690000000001</v>
      </c>
      <c r="Z63" s="523">
        <v>1310.701</v>
      </c>
      <c r="AA63" s="525">
        <v>1310.549</v>
      </c>
      <c r="AB63" s="526">
        <v>7.5999999999989347</v>
      </c>
      <c r="AC63" s="527">
        <v>48.27</v>
      </c>
      <c r="AD63" s="527">
        <v>52.99</v>
      </c>
      <c r="AE63" s="527">
        <v>0.2334</v>
      </c>
      <c r="AF63" s="527">
        <v>0.2137</v>
      </c>
      <c r="AG63" s="527">
        <v>0.19389999999999999</v>
      </c>
      <c r="AH63" s="527">
        <v>0.17599999999999999</v>
      </c>
      <c r="AI63" s="527">
        <v>4</v>
      </c>
      <c r="AJ63" s="527">
        <v>3.5</v>
      </c>
      <c r="AK63" s="527">
        <v>3.3</v>
      </c>
      <c r="AL63" s="527">
        <v>3.1</v>
      </c>
      <c r="AM63" s="527">
        <v>0.75</v>
      </c>
      <c r="AN63" s="527">
        <v>1.1599999999999999</v>
      </c>
      <c r="AO63" s="527">
        <v>1.2709999999999999</v>
      </c>
      <c r="AP63" s="527">
        <v>1.3380000000000001</v>
      </c>
      <c r="AQ63" s="527">
        <v>1.4</v>
      </c>
      <c r="AR63" s="527">
        <v>0.124</v>
      </c>
      <c r="AS63" s="528"/>
      <c r="AT63" s="528"/>
      <c r="AU63" s="528"/>
      <c r="AV63" s="528"/>
      <c r="AW63" s="528"/>
      <c r="AX63" s="529"/>
      <c r="AY63" s="530" t="s">
        <v>431</v>
      </c>
      <c r="AZ63" s="531">
        <v>45297</v>
      </c>
      <c r="BA63" s="532">
        <v>14</v>
      </c>
      <c r="BB63" s="526">
        <v>-1.4084507042253471</v>
      </c>
      <c r="BC63" s="533">
        <v>14.27</v>
      </c>
      <c r="BD63" s="534">
        <v>-1.1772853185595564</v>
      </c>
      <c r="BE63" s="533">
        <v>8.57</v>
      </c>
      <c r="BF63" s="533">
        <v>15.35</v>
      </c>
      <c r="BG63" s="533">
        <v>19.37</v>
      </c>
      <c r="BH63" s="535">
        <v>12.871296207191108</v>
      </c>
      <c r="BI63" s="533">
        <v>22.86</v>
      </c>
      <c r="BJ63" s="533">
        <v>89.41</v>
      </c>
      <c r="BK63" s="533">
        <v>37.590000000000003</v>
      </c>
      <c r="BL63" s="533">
        <v>6.85</v>
      </c>
      <c r="BM63" s="533">
        <v>27.7</v>
      </c>
      <c r="BN63" s="533">
        <v>30.5</v>
      </c>
      <c r="BO63" s="536">
        <v>0.90819672131147544</v>
      </c>
      <c r="BP63" s="533">
        <v>1310.1489999999999</v>
      </c>
      <c r="BQ63" s="533">
        <v>1310.675</v>
      </c>
      <c r="BR63" s="535">
        <v>1310.5247142857143</v>
      </c>
      <c r="BS63" s="536">
        <v>7.5142857142866761</v>
      </c>
      <c r="BT63" s="533">
        <v>49.09</v>
      </c>
      <c r="BU63" s="533">
        <v>51.18</v>
      </c>
      <c r="BV63" s="528"/>
      <c r="BW63" s="533">
        <v>0.2316</v>
      </c>
      <c r="BX63" s="533">
        <v>0.21010000000000001</v>
      </c>
      <c r="BY63" s="533">
        <v>0.19389999999999999</v>
      </c>
      <c r="BZ63" s="533">
        <v>0.17419999999999999</v>
      </c>
      <c r="CA63" s="533">
        <v>3.9</v>
      </c>
      <c r="CB63" s="533">
        <v>3.5</v>
      </c>
      <c r="CC63" s="533">
        <v>3.3</v>
      </c>
      <c r="CD63" s="533">
        <v>3.1</v>
      </c>
      <c r="CE63" s="533">
        <v>0.749</v>
      </c>
      <c r="CF63" s="533">
        <v>1.159</v>
      </c>
      <c r="CG63" s="533">
        <v>1.2689999999999999</v>
      </c>
      <c r="CH63" s="533">
        <v>1.3360000000000001</v>
      </c>
      <c r="CI63" s="533">
        <v>1.3979999999999999</v>
      </c>
      <c r="CJ63" s="533">
        <v>0.11799999999999999</v>
      </c>
      <c r="CK63" s="537"/>
      <c r="CL63" s="528"/>
      <c r="CM63" s="528"/>
      <c r="CN63" s="528"/>
      <c r="CO63" s="528"/>
      <c r="CP63" s="528"/>
      <c r="CQ63" s="538"/>
      <c r="CR63" s="539">
        <v>-20.000000000209184</v>
      </c>
      <c r="CS63" s="536">
        <v>-26.000000000067303</v>
      </c>
      <c r="CT63" s="540">
        <v>-2.0000000000000018E-3</v>
      </c>
      <c r="CU63" s="536">
        <v>1.360544217687083</v>
      </c>
      <c r="CV63" s="528"/>
      <c r="CW63" s="528"/>
      <c r="CX63" s="536">
        <v>-1.2113532819904007</v>
      </c>
      <c r="CY63" s="528"/>
      <c r="CZ63" s="528"/>
      <c r="DA63" s="528"/>
      <c r="DB63" s="528"/>
      <c r="DC63" s="528"/>
      <c r="DD63" s="529"/>
      <c r="DE63" s="532">
        <v>-7.4530000000000003</v>
      </c>
      <c r="DF63" s="533">
        <v>-14.601000000000001</v>
      </c>
      <c r="DG63" s="533">
        <v>-22.201000000000001</v>
      </c>
      <c r="DH63" s="533">
        <v>-30.402999999999999</v>
      </c>
      <c r="DI63" s="533">
        <v>-39.021999999999998</v>
      </c>
      <c r="DJ63" s="533">
        <v>-47.185000000000002</v>
      </c>
      <c r="DK63" s="533">
        <v>-54.113999999999997</v>
      </c>
      <c r="DL63" s="533">
        <v>-59.682000000000002</v>
      </c>
      <c r="DM63" s="533">
        <v>-64.944000000000003</v>
      </c>
      <c r="DN63" s="533">
        <v>-70.123999999999995</v>
      </c>
      <c r="DO63" s="533">
        <v>-75.247</v>
      </c>
      <c r="DP63" s="533">
        <v>-85.686999999999998</v>
      </c>
      <c r="DQ63" s="533">
        <v>-95.853999999999999</v>
      </c>
      <c r="DR63" s="533">
        <v>-105.989</v>
      </c>
      <c r="DS63" s="533">
        <v>-36.595999999999997</v>
      </c>
      <c r="DT63" s="533">
        <v>-73.391999999999996</v>
      </c>
      <c r="DU63" s="533">
        <v>0</v>
      </c>
      <c r="DV63" s="533">
        <v>-0.53314600000000001</v>
      </c>
      <c r="DW63" s="533">
        <v>-1.3523976</v>
      </c>
      <c r="DX63" s="533">
        <v>-2.5878188</v>
      </c>
      <c r="DY63" s="533">
        <v>-4.5120880000000003</v>
      </c>
      <c r="DZ63" s="533">
        <v>-7.3339400000000001</v>
      </c>
      <c r="EA63" s="533">
        <v>-10.357335000000001</v>
      </c>
      <c r="EB63" s="533">
        <v>-12.036847</v>
      </c>
      <c r="EC63" s="533">
        <v>-13.072937</v>
      </c>
      <c r="ED63" s="533">
        <v>-13.944767000000001</v>
      </c>
      <c r="EE63" s="533">
        <v>-14.775397</v>
      </c>
      <c r="EF63" s="533">
        <v>-16.321777000000001</v>
      </c>
      <c r="EG63" s="533">
        <v>-17.631886999999999</v>
      </c>
      <c r="EH63" s="533">
        <v>-18.666007</v>
      </c>
      <c r="EI63" s="533">
        <v>-13.738</v>
      </c>
      <c r="EJ63" s="533">
        <v>-14.500999999999999</v>
      </c>
      <c r="EK63" s="533">
        <v>-14.222</v>
      </c>
      <c r="EL63" s="533">
        <v>-15.037000000000001</v>
      </c>
      <c r="EM63" s="533">
        <v>67</v>
      </c>
      <c r="EN63" s="533">
        <v>67</v>
      </c>
      <c r="EO63" s="533">
        <v>57.718000000000004</v>
      </c>
      <c r="EP63" s="533">
        <v>-0.21236801150000401</v>
      </c>
      <c r="EQ63" s="533">
        <v>0.2028942108</v>
      </c>
      <c r="ER63" s="533">
        <v>-0.57201004030000002</v>
      </c>
      <c r="ES63" s="533">
        <v>-0.67387968327612102</v>
      </c>
      <c r="ET63" s="533">
        <v>-0.49439648401870201</v>
      </c>
      <c r="EU63" s="533">
        <v>-0.17540720046059299</v>
      </c>
      <c r="EV63" s="533">
        <v>0.421131360296434</v>
      </c>
      <c r="EW63" s="533">
        <v>1.6339286741469801</v>
      </c>
      <c r="EX63" s="533">
        <v>0.27400000000000002</v>
      </c>
      <c r="EY63" s="533">
        <v>-0.18099999999999999</v>
      </c>
      <c r="EZ63" s="533">
        <v>-0.187</v>
      </c>
      <c r="FA63" s="533">
        <v>9.2999999999999999E-2</v>
      </c>
      <c r="FB63" s="533">
        <v>-0.36899999999999999</v>
      </c>
      <c r="FC63" s="533">
        <v>-0.47899999999999998</v>
      </c>
      <c r="FD63" s="533">
        <v>-0.92300000000000004</v>
      </c>
      <c r="FE63" s="533">
        <v>-2.6560000000000001</v>
      </c>
      <c r="FF63" s="533">
        <v>-3.23</v>
      </c>
      <c r="FG63" s="535"/>
      <c r="FH63" s="535">
        <v>-0.19919872284999951</v>
      </c>
      <c r="FI63" s="535">
        <v>1.3169288650004496E-2</v>
      </c>
      <c r="FJ63" s="535">
        <v>1.6562461850002486E-2</v>
      </c>
      <c r="FK63" s="535">
        <v>1.3481611386241932</v>
      </c>
      <c r="FL63" s="533">
        <v>1.609537</v>
      </c>
      <c r="FM63" s="535"/>
      <c r="FN63" s="535"/>
      <c r="FO63" s="535"/>
      <c r="FP63" s="535"/>
      <c r="FQ63" s="535"/>
      <c r="FR63" s="535"/>
      <c r="FS63" s="535"/>
      <c r="FT63" s="535"/>
      <c r="FU63" s="541" t="s">
        <v>532</v>
      </c>
      <c r="FV63" s="532">
        <v>0.62</v>
      </c>
      <c r="FW63" s="533">
        <v>1.08</v>
      </c>
      <c r="FX63" s="533">
        <v>1.37</v>
      </c>
      <c r="FY63" s="533">
        <v>1.63</v>
      </c>
      <c r="FZ63" s="533">
        <v>-47.56</v>
      </c>
      <c r="GA63" s="533">
        <v>25</v>
      </c>
      <c r="GB63" s="533">
        <v>28.3</v>
      </c>
      <c r="GC63" s="528"/>
      <c r="GD63" s="528"/>
      <c r="GE63" s="558"/>
      <c r="GF63" s="528"/>
      <c r="GG63" s="528"/>
      <c r="GH63" s="528"/>
      <c r="GI63" s="542">
        <v>26.420786070094273</v>
      </c>
      <c r="GJ63" s="528"/>
      <c r="GK63" s="528"/>
      <c r="GL63" s="528">
        <v>19.285245306638174</v>
      </c>
      <c r="GM63" s="528"/>
      <c r="GN63" s="528"/>
      <c r="GO63" s="528"/>
      <c r="GP63" s="528"/>
      <c r="GQ63" s="528"/>
      <c r="GR63" s="543" t="s">
        <v>575</v>
      </c>
      <c r="GS63" s="544">
        <v>0</v>
      </c>
      <c r="GT63" s="545">
        <v>-0.06</v>
      </c>
      <c r="GU63" s="545">
        <v>-0.71</v>
      </c>
      <c r="GV63" s="545">
        <v>-3.02</v>
      </c>
      <c r="GW63" s="545">
        <v>-4.16</v>
      </c>
      <c r="GX63" s="545">
        <v>-4.6900000000000004</v>
      </c>
      <c r="GY63" s="545">
        <v>-4.87</v>
      </c>
      <c r="GZ63" s="545">
        <v>-4.72</v>
      </c>
      <c r="HA63" s="545">
        <v>-4.6500000000000004</v>
      </c>
      <c r="HB63" s="545">
        <v>-4.6500000000000004</v>
      </c>
      <c r="HC63" s="545">
        <v>-4.5</v>
      </c>
      <c r="HD63" s="545">
        <v>-4.6500000000000004</v>
      </c>
      <c r="HE63" s="545">
        <v>-4.8</v>
      </c>
      <c r="HF63" s="545">
        <v>-4.54</v>
      </c>
      <c r="HG63" s="545">
        <v>-4.18</v>
      </c>
      <c r="HH63" s="545">
        <v>-4.37</v>
      </c>
      <c r="HI63" s="545">
        <v>-4.22</v>
      </c>
      <c r="HJ63" s="545">
        <v>-4.16</v>
      </c>
      <c r="HK63" s="545">
        <v>-4.3499999999999996</v>
      </c>
      <c r="HL63" s="545">
        <v>-4.12</v>
      </c>
      <c r="HM63" s="545">
        <v>-4.1399999999999997</v>
      </c>
      <c r="HN63" s="545">
        <v>-4.37</v>
      </c>
      <c r="HO63" s="545">
        <v>-3.97</v>
      </c>
      <c r="HP63" s="545">
        <v>-4.05</v>
      </c>
      <c r="HQ63" s="545">
        <v>1.47</v>
      </c>
      <c r="HR63" s="545">
        <v>1.47</v>
      </c>
      <c r="HS63" s="545">
        <v>1.47</v>
      </c>
      <c r="HT63" s="545">
        <v>1.47</v>
      </c>
      <c r="HU63" s="545">
        <v>1.47</v>
      </c>
      <c r="HV63" s="545">
        <v>1.47</v>
      </c>
      <c r="HW63" s="545">
        <v>1.47</v>
      </c>
      <c r="HX63" s="545">
        <v>1.47</v>
      </c>
      <c r="HY63" s="545">
        <v>1.47</v>
      </c>
      <c r="HZ63" s="545">
        <v>1.47</v>
      </c>
      <c r="IA63" s="545">
        <v>1.47</v>
      </c>
      <c r="IB63" s="545">
        <v>1.47</v>
      </c>
      <c r="IC63" s="545">
        <v>1.47</v>
      </c>
      <c r="ID63" s="545">
        <v>1.47</v>
      </c>
      <c r="IE63" s="545">
        <v>1.47</v>
      </c>
      <c r="IF63" s="545">
        <v>1.47</v>
      </c>
      <c r="IG63" s="545">
        <v>1.47</v>
      </c>
      <c r="IH63" s="545">
        <v>1.47</v>
      </c>
      <c r="II63" s="545">
        <v>1.47</v>
      </c>
      <c r="IJ63" s="545">
        <v>1.47</v>
      </c>
      <c r="IK63" s="545">
        <v>1.47</v>
      </c>
      <c r="IL63" s="545">
        <v>1.47</v>
      </c>
      <c r="IM63" s="545">
        <v>1.47</v>
      </c>
      <c r="IN63" s="546">
        <v>1.47</v>
      </c>
      <c r="IO63" s="547" t="s">
        <v>625</v>
      </c>
      <c r="IP63" s="545">
        <v>0</v>
      </c>
      <c r="IQ63" s="545">
        <v>0.02</v>
      </c>
      <c r="IR63" s="545">
        <v>0.01</v>
      </c>
      <c r="IS63" s="545">
        <v>-0.04</v>
      </c>
      <c r="IT63" s="545">
        <v>0</v>
      </c>
      <c r="IU63" s="545">
        <v>0.01</v>
      </c>
      <c r="IV63" s="545">
        <v>-0.05</v>
      </c>
      <c r="IW63" s="545">
        <v>-0.04</v>
      </c>
      <c r="IX63" s="545">
        <v>-0.05</v>
      </c>
      <c r="IY63" s="545">
        <v>-0.06</v>
      </c>
      <c r="IZ63" s="545">
        <v>-0.09</v>
      </c>
      <c r="JA63" s="545">
        <v>-0.08</v>
      </c>
      <c r="JB63" s="545">
        <v>-0.11</v>
      </c>
      <c r="JC63" s="545">
        <v>-0.13</v>
      </c>
      <c r="JD63" s="545">
        <v>-0.12</v>
      </c>
      <c r="JE63" s="545">
        <v>-0.12</v>
      </c>
      <c r="JF63" s="545">
        <v>-0.11</v>
      </c>
      <c r="JG63" s="548">
        <v>-0.11</v>
      </c>
      <c r="JH63" s="549"/>
      <c r="JI63" s="550">
        <v>1.25</v>
      </c>
      <c r="JJ63" s="545">
        <v>1.25</v>
      </c>
      <c r="JK63" s="545">
        <v>1.25</v>
      </c>
      <c r="JL63" s="545">
        <v>1.25</v>
      </c>
      <c r="JM63" s="545">
        <v>1.25</v>
      </c>
      <c r="JN63" s="545">
        <v>1.25</v>
      </c>
      <c r="JO63" s="545">
        <v>1.25</v>
      </c>
      <c r="JP63" s="545">
        <v>1.25</v>
      </c>
      <c r="JQ63" s="545">
        <v>1.25</v>
      </c>
      <c r="JR63" s="545">
        <v>1.25</v>
      </c>
      <c r="JS63" s="545">
        <v>1.25</v>
      </c>
      <c r="JT63" s="545">
        <v>1.25</v>
      </c>
      <c r="JU63" s="545">
        <v>1.25</v>
      </c>
      <c r="JV63" s="545">
        <v>1.25</v>
      </c>
      <c r="JW63" s="545">
        <v>1.25</v>
      </c>
      <c r="JX63" s="545">
        <v>1.25</v>
      </c>
      <c r="JY63" s="545">
        <v>1.25</v>
      </c>
      <c r="JZ63" s="549"/>
      <c r="KA63" s="542" t="s">
        <v>461</v>
      </c>
      <c r="KB63" s="528"/>
      <c r="KC63" s="528"/>
      <c r="KD63" s="529" t="s">
        <v>461</v>
      </c>
      <c r="KE63" s="551" t="s">
        <v>473</v>
      </c>
      <c r="KF63" s="551" t="s">
        <v>689</v>
      </c>
      <c r="KG63" s="551" t="s">
        <v>680</v>
      </c>
      <c r="KH63" s="552">
        <v>-3.67986E-7</v>
      </c>
      <c r="KI63" s="553">
        <v>-3.7632799999999998E-7</v>
      </c>
      <c r="KJ63" s="554">
        <v>-3.77485E-7</v>
      </c>
      <c r="KK63" s="576">
        <v>2.2669340681438923</v>
      </c>
      <c r="KL63" s="577">
        <v>2.5813482034642616</v>
      </c>
      <c r="KM63" s="552">
        <v>-3.7381199999999999E-7</v>
      </c>
      <c r="KN63" s="554">
        <v>-3.7729200000000001E-7</v>
      </c>
      <c r="KO63" s="576">
        <v>1.5832124048197456</v>
      </c>
      <c r="KP63" s="577">
        <v>2.5289005559994178</v>
      </c>
      <c r="KQ63" s="571"/>
      <c r="KR63" s="572"/>
      <c r="KS63" s="573"/>
      <c r="KT63" s="574"/>
      <c r="KU63" s="557"/>
    </row>
    <row r="64" spans="1:307">
      <c r="A64" s="518">
        <v>43</v>
      </c>
      <c r="B64" s="31" t="s">
        <v>696</v>
      </c>
      <c r="C64" s="566" t="s">
        <v>474</v>
      </c>
      <c r="D64" s="560" t="s">
        <v>262</v>
      </c>
      <c r="E64" s="520" t="s">
        <v>692</v>
      </c>
      <c r="F64" s="520" t="s">
        <v>692</v>
      </c>
      <c r="G64" s="520" t="s">
        <v>692</v>
      </c>
      <c r="H64" s="520" t="s">
        <v>692</v>
      </c>
      <c r="I64" s="520"/>
      <c r="J64" s="520" t="s">
        <v>692</v>
      </c>
      <c r="K64" s="521">
        <v>0</v>
      </c>
      <c r="L64" s="522">
        <v>50</v>
      </c>
      <c r="M64" s="523">
        <v>14.4</v>
      </c>
      <c r="N64" s="523">
        <v>14.58</v>
      </c>
      <c r="O64" s="523">
        <v>8.3000000000000007</v>
      </c>
      <c r="P64" s="523">
        <v>14.8</v>
      </c>
      <c r="Q64" s="523">
        <v>18.55</v>
      </c>
      <c r="R64" s="524">
        <v>12.683439139510645</v>
      </c>
      <c r="S64" s="523">
        <v>21.84</v>
      </c>
      <c r="T64" s="523">
        <v>93.06</v>
      </c>
      <c r="U64" s="523">
        <v>38.35</v>
      </c>
      <c r="V64" s="523">
        <v>6.35</v>
      </c>
      <c r="W64" s="523">
        <v>27.8</v>
      </c>
      <c r="X64" s="523">
        <v>30.2</v>
      </c>
      <c r="Y64" s="523">
        <v>1309.4690000000001</v>
      </c>
      <c r="Z64" s="523">
        <v>1310.0119999999999</v>
      </c>
      <c r="AA64" s="525">
        <v>1309.8568571428571</v>
      </c>
      <c r="AB64" s="526">
        <v>7.7571428571413241</v>
      </c>
      <c r="AC64" s="527">
        <v>46.48</v>
      </c>
      <c r="AD64" s="527">
        <v>51.39</v>
      </c>
      <c r="AE64" s="527">
        <v>0.2316</v>
      </c>
      <c r="AF64" s="527">
        <v>0.20649999999999999</v>
      </c>
      <c r="AG64" s="527">
        <v>0.1885</v>
      </c>
      <c r="AH64" s="527">
        <v>0.17419999999999999</v>
      </c>
      <c r="AI64" s="527">
        <v>4</v>
      </c>
      <c r="AJ64" s="527">
        <v>3.6</v>
      </c>
      <c r="AK64" s="527">
        <v>3.3</v>
      </c>
      <c r="AL64" s="527">
        <v>3.1</v>
      </c>
      <c r="AM64" s="527">
        <v>0.752</v>
      </c>
      <c r="AN64" s="527">
        <v>1.163</v>
      </c>
      <c r="AO64" s="527">
        <v>1.274</v>
      </c>
      <c r="AP64" s="527">
        <v>1.341</v>
      </c>
      <c r="AQ64" s="527">
        <v>1.403</v>
      </c>
      <c r="AR64" s="527">
        <v>0.123</v>
      </c>
      <c r="AS64" s="528"/>
      <c r="AT64" s="528"/>
      <c r="AU64" s="528"/>
      <c r="AV64" s="528"/>
      <c r="AW64" s="528"/>
      <c r="AX64" s="529"/>
      <c r="AY64" s="530" t="s">
        <v>431</v>
      </c>
      <c r="AZ64" s="531">
        <v>45297</v>
      </c>
      <c r="BA64" s="532">
        <v>14.2</v>
      </c>
      <c r="BB64" s="526">
        <v>-1.3888888888888962</v>
      </c>
      <c r="BC64" s="533">
        <v>14.49</v>
      </c>
      <c r="BD64" s="534">
        <v>-0.61728395061728303</v>
      </c>
      <c r="BE64" s="533">
        <v>8.23</v>
      </c>
      <c r="BF64" s="533">
        <v>14.71</v>
      </c>
      <c r="BG64" s="533">
        <v>18.48</v>
      </c>
      <c r="BH64" s="535">
        <v>12.667019668840878</v>
      </c>
      <c r="BI64" s="533">
        <v>21.87</v>
      </c>
      <c r="BJ64" s="533">
        <v>93.49</v>
      </c>
      <c r="BK64" s="533">
        <v>35.659999999999997</v>
      </c>
      <c r="BL64" s="533">
        <v>6.89</v>
      </c>
      <c r="BM64" s="533">
        <v>28.1</v>
      </c>
      <c r="BN64" s="533">
        <v>30.2</v>
      </c>
      <c r="BO64" s="536">
        <v>0.93046357615894049</v>
      </c>
      <c r="BP64" s="533">
        <v>1309.451</v>
      </c>
      <c r="BQ64" s="533">
        <v>1309.9839999999999</v>
      </c>
      <c r="BR64" s="535">
        <v>1309.8317142857143</v>
      </c>
      <c r="BS64" s="536">
        <v>7.6142857142843114</v>
      </c>
      <c r="BT64" s="533">
        <v>46.34</v>
      </c>
      <c r="BU64" s="533">
        <v>52.3</v>
      </c>
      <c r="BV64" s="528"/>
      <c r="BW64" s="533">
        <v>0.22439999999999999</v>
      </c>
      <c r="BX64" s="533">
        <v>0.2029</v>
      </c>
      <c r="BY64" s="533">
        <v>0.18490000000000001</v>
      </c>
      <c r="BZ64" s="533">
        <v>0.1724</v>
      </c>
      <c r="CA64" s="533">
        <v>4</v>
      </c>
      <c r="CB64" s="533">
        <v>3.5</v>
      </c>
      <c r="CC64" s="533">
        <v>3.3</v>
      </c>
      <c r="CD64" s="533">
        <v>3.1</v>
      </c>
      <c r="CE64" s="533">
        <v>0.74299999999999999</v>
      </c>
      <c r="CF64" s="533">
        <v>1.1619999999999999</v>
      </c>
      <c r="CG64" s="533">
        <v>1.272</v>
      </c>
      <c r="CH64" s="533">
        <v>1.339</v>
      </c>
      <c r="CI64" s="533">
        <v>1.401</v>
      </c>
      <c r="CJ64" s="533">
        <v>0.11799999999999999</v>
      </c>
      <c r="CK64" s="537"/>
      <c r="CL64" s="528"/>
      <c r="CM64" s="528"/>
      <c r="CN64" s="528"/>
      <c r="CO64" s="528"/>
      <c r="CP64" s="528"/>
      <c r="CQ64" s="538"/>
      <c r="CR64" s="539">
        <v>-18.000000000029104</v>
      </c>
      <c r="CS64" s="536">
        <v>-28.000000000020009</v>
      </c>
      <c r="CT64" s="540">
        <v>-2.0000000000000018E-3</v>
      </c>
      <c r="CU64" s="536">
        <v>-0.37735849056603926</v>
      </c>
      <c r="CV64" s="528"/>
      <c r="CW64" s="528"/>
      <c r="CX64" s="536">
        <v>-1.2113532819904007</v>
      </c>
      <c r="CY64" s="528"/>
      <c r="CZ64" s="528"/>
      <c r="DA64" s="528"/>
      <c r="DB64" s="528"/>
      <c r="DC64" s="528"/>
      <c r="DD64" s="529"/>
      <c r="DE64" s="532">
        <v>-7.4530000000000003</v>
      </c>
      <c r="DF64" s="533">
        <v>-14.571999999999999</v>
      </c>
      <c r="DG64" s="533">
        <v>-22.128</v>
      </c>
      <c r="DH64" s="533">
        <v>-30.260999999999999</v>
      </c>
      <c r="DI64" s="533">
        <v>-38.716999999999999</v>
      </c>
      <c r="DJ64" s="533">
        <v>-46.713000000000001</v>
      </c>
      <c r="DK64" s="533">
        <v>-53.570999999999998</v>
      </c>
      <c r="DL64" s="533">
        <v>-59.158999999999999</v>
      </c>
      <c r="DM64" s="533">
        <v>-64.460999999999999</v>
      </c>
      <c r="DN64" s="533">
        <v>-69.683999999999997</v>
      </c>
      <c r="DO64" s="533">
        <v>-74.867000000000004</v>
      </c>
      <c r="DP64" s="533">
        <v>-85.375</v>
      </c>
      <c r="DQ64" s="533">
        <v>-95.625</v>
      </c>
      <c r="DR64" s="533">
        <v>-105.813</v>
      </c>
      <c r="DS64" s="533">
        <v>-36.726999999999997</v>
      </c>
      <c r="DT64" s="533">
        <v>-73.659000000000006</v>
      </c>
      <c r="DU64" s="533">
        <v>0</v>
      </c>
      <c r="DV64" s="533">
        <v>-0.54699500000000001</v>
      </c>
      <c r="DW64" s="533">
        <v>-1.371529</v>
      </c>
      <c r="DX64" s="533">
        <v>-2.6318260000000002</v>
      </c>
      <c r="DY64" s="533">
        <v>-4.5924259999999997</v>
      </c>
      <c r="DZ64" s="533">
        <v>-7.4538250000000001</v>
      </c>
      <c r="EA64" s="533">
        <v>-10.466927999999999</v>
      </c>
      <c r="EB64" s="533">
        <v>-12.190227999999999</v>
      </c>
      <c r="EC64" s="533">
        <v>-13.267298</v>
      </c>
      <c r="ED64" s="533">
        <v>-14.180318</v>
      </c>
      <c r="EE64" s="533">
        <v>-15.030098000000001</v>
      </c>
      <c r="EF64" s="533">
        <v>-16.570717999999999</v>
      </c>
      <c r="EG64" s="533">
        <v>-17.786028000000002</v>
      </c>
      <c r="EH64" s="533">
        <v>-18.647618000000001</v>
      </c>
      <c r="EI64" s="533">
        <v>-13.609</v>
      </c>
      <c r="EJ64" s="533">
        <v>-14.946</v>
      </c>
      <c r="EK64" s="533">
        <v>-13.906000000000001</v>
      </c>
      <c r="EL64" s="533">
        <v>-15.334</v>
      </c>
      <c r="EM64" s="533">
        <v>67</v>
      </c>
      <c r="EN64" s="533">
        <v>67</v>
      </c>
      <c r="EO64" s="533">
        <v>54.954000000000001</v>
      </c>
      <c r="EP64" s="533">
        <v>-0.21821975710000199</v>
      </c>
      <c r="EQ64" s="533">
        <v>-0.16843414299999501</v>
      </c>
      <c r="ER64" s="533">
        <v>-0.71205139159999897</v>
      </c>
      <c r="ES64" s="533">
        <v>-0.71937413161720898</v>
      </c>
      <c r="ET64" s="533">
        <v>-0.404404010965915</v>
      </c>
      <c r="EU64" s="533">
        <v>-0.148367105183623</v>
      </c>
      <c r="EV64" s="533">
        <v>0.38748637350819498</v>
      </c>
      <c r="EW64" s="533">
        <v>1.70167648889026</v>
      </c>
      <c r="EX64" s="533">
        <v>8.3000000000000004E-2</v>
      </c>
      <c r="EY64" s="533">
        <v>-0.252</v>
      </c>
      <c r="EZ64" s="533">
        <v>-0.36499999999999999</v>
      </c>
      <c r="FA64" s="533">
        <v>-5.5E-2</v>
      </c>
      <c r="FB64" s="533">
        <v>-0.57799999999999996</v>
      </c>
      <c r="FC64" s="533">
        <v>-0.66300000000000003</v>
      </c>
      <c r="FD64" s="533">
        <v>-1.32</v>
      </c>
      <c r="FE64" s="533">
        <v>-3.0630000000000002</v>
      </c>
      <c r="FF64" s="533">
        <v>-3.4039999999999999</v>
      </c>
      <c r="FG64" s="535"/>
      <c r="FH64" s="535">
        <v>-0.19919872284999951</v>
      </c>
      <c r="FI64" s="535">
        <v>1.9021034250002483E-2</v>
      </c>
      <c r="FJ64" s="535">
        <v>1.6562461850002486E-2</v>
      </c>
      <c r="FK64" s="535">
        <v>1.4042567142460449</v>
      </c>
      <c r="FL64" s="533">
        <v>-2.469932</v>
      </c>
      <c r="FM64" s="535"/>
      <c r="FN64" s="535"/>
      <c r="FO64" s="535"/>
      <c r="FP64" s="535"/>
      <c r="FQ64" s="535"/>
      <c r="FR64" s="535"/>
      <c r="FS64" s="535"/>
      <c r="FT64" s="535"/>
      <c r="FU64" s="541" t="s">
        <v>533</v>
      </c>
      <c r="FV64" s="532">
        <v>0.54</v>
      </c>
      <c r="FW64" s="533">
        <v>0.96</v>
      </c>
      <c r="FX64" s="533">
        <v>1.22</v>
      </c>
      <c r="FY64" s="533">
        <v>1.44</v>
      </c>
      <c r="FZ64" s="533">
        <v>238.6</v>
      </c>
      <c r="GA64" s="533">
        <v>27.9</v>
      </c>
      <c r="GB64" s="533">
        <v>26.3</v>
      </c>
      <c r="GC64" s="528"/>
      <c r="GD64" s="528"/>
      <c r="GE64" s="558"/>
      <c r="GF64" s="528"/>
      <c r="GG64" s="528"/>
      <c r="GH64" s="528"/>
      <c r="GI64" s="542">
        <v>25.534516468963915</v>
      </c>
      <c r="GJ64" s="528"/>
      <c r="GK64" s="528"/>
      <c r="GL64" s="528">
        <v>20.929931531937623</v>
      </c>
      <c r="GM64" s="528"/>
      <c r="GN64" s="528"/>
      <c r="GO64" s="528"/>
      <c r="GP64" s="528"/>
      <c r="GQ64" s="528"/>
      <c r="GR64" s="543" t="s">
        <v>576</v>
      </c>
      <c r="GS64" s="544">
        <v>0</v>
      </c>
      <c r="GT64" s="545">
        <v>-0.13</v>
      </c>
      <c r="GU64" s="545">
        <v>-0.6</v>
      </c>
      <c r="GV64" s="545">
        <v>-3.57</v>
      </c>
      <c r="GW64" s="545">
        <v>-5.29</v>
      </c>
      <c r="GX64" s="545">
        <v>-6.76</v>
      </c>
      <c r="GY64" s="545">
        <v>-6.78</v>
      </c>
      <c r="GZ64" s="545">
        <v>-7</v>
      </c>
      <c r="HA64" s="545">
        <v>-6.78</v>
      </c>
      <c r="HB64" s="545">
        <v>-6.89</v>
      </c>
      <c r="HC64" s="545">
        <v>-7.06</v>
      </c>
      <c r="HD64" s="545">
        <v>-7.02</v>
      </c>
      <c r="HE64" s="545">
        <v>-6.61</v>
      </c>
      <c r="HF64" s="545">
        <v>-7.1</v>
      </c>
      <c r="HG64" s="545">
        <v>-6.83</v>
      </c>
      <c r="HH64" s="545">
        <v>-7.15</v>
      </c>
      <c r="HI64" s="545">
        <v>-6.87</v>
      </c>
      <c r="HJ64" s="545">
        <v>-7.13</v>
      </c>
      <c r="HK64" s="545">
        <v>-7.28</v>
      </c>
      <c r="HL64" s="545">
        <v>-6.96</v>
      </c>
      <c r="HM64" s="545">
        <v>-7.08</v>
      </c>
      <c r="HN64" s="545">
        <v>-7.02</v>
      </c>
      <c r="HO64" s="545">
        <v>-7.15</v>
      </c>
      <c r="HP64" s="545">
        <v>-7.13</v>
      </c>
      <c r="HQ64" s="545">
        <v>1.47</v>
      </c>
      <c r="HR64" s="545">
        <v>1.47</v>
      </c>
      <c r="HS64" s="545">
        <v>1.47</v>
      </c>
      <c r="HT64" s="545">
        <v>1.47</v>
      </c>
      <c r="HU64" s="545">
        <v>1.47</v>
      </c>
      <c r="HV64" s="545">
        <v>1.47</v>
      </c>
      <c r="HW64" s="545">
        <v>1.47</v>
      </c>
      <c r="HX64" s="545">
        <v>1.47</v>
      </c>
      <c r="HY64" s="545">
        <v>1.47</v>
      </c>
      <c r="HZ64" s="545">
        <v>1.47</v>
      </c>
      <c r="IA64" s="545">
        <v>1.47</v>
      </c>
      <c r="IB64" s="545">
        <v>1.47</v>
      </c>
      <c r="IC64" s="545">
        <v>1.47</v>
      </c>
      <c r="ID64" s="545">
        <v>1.47</v>
      </c>
      <c r="IE64" s="545">
        <v>1.47</v>
      </c>
      <c r="IF64" s="545">
        <v>1.47</v>
      </c>
      <c r="IG64" s="545">
        <v>1.47</v>
      </c>
      <c r="IH64" s="545">
        <v>1.47</v>
      </c>
      <c r="II64" s="545">
        <v>1.47</v>
      </c>
      <c r="IJ64" s="545">
        <v>1.47</v>
      </c>
      <c r="IK64" s="545">
        <v>1.47</v>
      </c>
      <c r="IL64" s="545">
        <v>1.47</v>
      </c>
      <c r="IM64" s="545">
        <v>1.47</v>
      </c>
      <c r="IN64" s="546">
        <v>1.47</v>
      </c>
      <c r="IO64" s="547" t="s">
        <v>626</v>
      </c>
      <c r="IP64" s="545">
        <v>0</v>
      </c>
      <c r="IQ64" s="545">
        <v>-0.01</v>
      </c>
      <c r="IR64" s="545">
        <v>0.01</v>
      </c>
      <c r="IS64" s="545">
        <v>-0.01</v>
      </c>
      <c r="IT64" s="545">
        <v>0.01</v>
      </c>
      <c r="IU64" s="545">
        <v>0</v>
      </c>
      <c r="IV64" s="545">
        <v>-0.03</v>
      </c>
      <c r="IW64" s="545">
        <v>-0.02</v>
      </c>
      <c r="IX64" s="545">
        <v>0</v>
      </c>
      <c r="IY64" s="545">
        <v>-0.02</v>
      </c>
      <c r="IZ64" s="545">
        <v>-0.05</v>
      </c>
      <c r="JA64" s="545">
        <v>-0.04</v>
      </c>
      <c r="JB64" s="545">
        <v>-0.04</v>
      </c>
      <c r="JC64" s="545">
        <v>-0.04</v>
      </c>
      <c r="JD64" s="545">
        <v>-0.02</v>
      </c>
      <c r="JE64" s="545">
        <v>0.05</v>
      </c>
      <c r="JF64" s="545">
        <v>0.06</v>
      </c>
      <c r="JG64" s="548">
        <v>4.9999999999999996E-2</v>
      </c>
      <c r="JH64" s="549"/>
      <c r="JI64" s="550">
        <v>1.25</v>
      </c>
      <c r="JJ64" s="545">
        <v>1.25</v>
      </c>
      <c r="JK64" s="545">
        <v>1.25</v>
      </c>
      <c r="JL64" s="545">
        <v>1.25</v>
      </c>
      <c r="JM64" s="545">
        <v>1.25</v>
      </c>
      <c r="JN64" s="545">
        <v>1.25</v>
      </c>
      <c r="JO64" s="545">
        <v>1.25</v>
      </c>
      <c r="JP64" s="545">
        <v>1.25</v>
      </c>
      <c r="JQ64" s="545">
        <v>1.25</v>
      </c>
      <c r="JR64" s="545">
        <v>1.25</v>
      </c>
      <c r="JS64" s="545">
        <v>1.25</v>
      </c>
      <c r="JT64" s="545">
        <v>1.25</v>
      </c>
      <c r="JU64" s="545">
        <v>1.25</v>
      </c>
      <c r="JV64" s="545">
        <v>1.25</v>
      </c>
      <c r="JW64" s="545">
        <v>1.25</v>
      </c>
      <c r="JX64" s="545">
        <v>1.25</v>
      </c>
      <c r="JY64" s="545">
        <v>1.25</v>
      </c>
      <c r="JZ64" s="549"/>
      <c r="KA64" s="542" t="s">
        <v>461</v>
      </c>
      <c r="KB64" s="528"/>
      <c r="KC64" s="528"/>
      <c r="KD64" s="529" t="s">
        <v>461</v>
      </c>
      <c r="KE64" s="551" t="s">
        <v>474</v>
      </c>
      <c r="KF64" s="551" t="s">
        <v>689</v>
      </c>
      <c r="KG64" s="551" t="s">
        <v>681</v>
      </c>
      <c r="KH64" s="552"/>
      <c r="KI64" s="553"/>
      <c r="KJ64" s="554"/>
      <c r="KK64" s="555"/>
      <c r="KL64" s="556"/>
      <c r="KM64" s="552"/>
      <c r="KN64" s="554"/>
      <c r="KO64" s="555"/>
      <c r="KP64" s="556"/>
      <c r="KQ64" s="571">
        <v>8.5000000000000006E-2</v>
      </c>
      <c r="KR64" s="572" t="s">
        <v>724</v>
      </c>
      <c r="KS64" s="573">
        <v>8.8999999999999996E-2</v>
      </c>
      <c r="KT64" s="574" t="s">
        <v>724</v>
      </c>
      <c r="KU64" s="557"/>
    </row>
    <row r="65" spans="1:307">
      <c r="A65" s="518">
        <v>44</v>
      </c>
      <c r="B65" s="31" t="s">
        <v>697</v>
      </c>
      <c r="C65" s="567" t="s">
        <v>475</v>
      </c>
      <c r="D65" s="560" t="s">
        <v>262</v>
      </c>
      <c r="E65" s="520" t="s">
        <v>692</v>
      </c>
      <c r="F65" s="520" t="s">
        <v>692</v>
      </c>
      <c r="G65" s="520" t="s">
        <v>692</v>
      </c>
      <c r="H65" s="520" t="s">
        <v>692</v>
      </c>
      <c r="I65" s="520"/>
      <c r="J65" s="520" t="s">
        <v>692</v>
      </c>
      <c r="K65" s="521">
        <v>0</v>
      </c>
      <c r="L65" s="522">
        <v>50</v>
      </c>
      <c r="M65" s="523">
        <v>13.4</v>
      </c>
      <c r="N65" s="523">
        <v>13.93</v>
      </c>
      <c r="O65" s="523">
        <v>8.64</v>
      </c>
      <c r="P65" s="523">
        <v>15.42</v>
      </c>
      <c r="Q65" s="523">
        <v>19.350000000000001</v>
      </c>
      <c r="R65" s="524">
        <v>12.866809693549301</v>
      </c>
      <c r="S65" s="523">
        <v>22.83</v>
      </c>
      <c r="T65" s="523">
        <v>89.24</v>
      </c>
      <c r="U65" s="523">
        <v>37.78</v>
      </c>
      <c r="V65" s="523">
        <v>8.4600000000000009</v>
      </c>
      <c r="W65" s="523">
        <v>25.3</v>
      </c>
      <c r="X65" s="523">
        <v>33.299999999999997</v>
      </c>
      <c r="Y65" s="523">
        <v>1311.596</v>
      </c>
      <c r="Z65" s="523">
        <v>1312.1210000000001</v>
      </c>
      <c r="AA65" s="525">
        <v>1311.971</v>
      </c>
      <c r="AB65" s="526">
        <v>7.5000000000012994</v>
      </c>
      <c r="AC65" s="527">
        <v>50.43</v>
      </c>
      <c r="AD65" s="527">
        <v>53.65</v>
      </c>
      <c r="AE65" s="527">
        <v>0.23519999999999999</v>
      </c>
      <c r="AF65" s="527">
        <v>0.2155</v>
      </c>
      <c r="AG65" s="527">
        <v>0.19750000000000001</v>
      </c>
      <c r="AH65" s="527">
        <v>0.17949999999999999</v>
      </c>
      <c r="AI65" s="527">
        <v>4.0999999999999996</v>
      </c>
      <c r="AJ65" s="527">
        <v>3.6</v>
      </c>
      <c r="AK65" s="527">
        <v>3.4</v>
      </c>
      <c r="AL65" s="527">
        <v>3.1</v>
      </c>
      <c r="AM65" s="527">
        <v>0.754</v>
      </c>
      <c r="AN65" s="527">
        <v>1.17</v>
      </c>
      <c r="AO65" s="527">
        <v>1.284</v>
      </c>
      <c r="AP65" s="527">
        <v>1.3520000000000001</v>
      </c>
      <c r="AQ65" s="527">
        <v>1.4159999999999999</v>
      </c>
      <c r="AR65" s="527">
        <v>0.126</v>
      </c>
      <c r="AS65" s="528"/>
      <c r="AT65" s="528"/>
      <c r="AU65" s="528"/>
      <c r="AV65" s="528"/>
      <c r="AW65" s="528"/>
      <c r="AX65" s="529"/>
      <c r="AY65" s="530" t="s">
        <v>431</v>
      </c>
      <c r="AZ65" s="531">
        <v>45297</v>
      </c>
      <c r="BA65" s="532">
        <v>13.2</v>
      </c>
      <c r="BB65" s="526">
        <v>-1.4925373134328437</v>
      </c>
      <c r="BC65" s="533">
        <v>13.5</v>
      </c>
      <c r="BD65" s="534">
        <v>-3.0868628858578586</v>
      </c>
      <c r="BE65" s="533">
        <v>8.76</v>
      </c>
      <c r="BF65" s="533">
        <v>15.56</v>
      </c>
      <c r="BG65" s="533">
        <v>19.559999999999999</v>
      </c>
      <c r="BH65" s="535">
        <v>12.913688504515825</v>
      </c>
      <c r="BI65" s="533">
        <v>23.11</v>
      </c>
      <c r="BJ65" s="533">
        <v>88.43</v>
      </c>
      <c r="BK65" s="533">
        <v>36.840000000000003</v>
      </c>
      <c r="BL65" s="533">
        <v>7.35</v>
      </c>
      <c r="BM65" s="533">
        <v>25.5</v>
      </c>
      <c r="BN65" s="533">
        <v>32.700000000000003</v>
      </c>
      <c r="BO65" s="536">
        <v>0.77981651376146777</v>
      </c>
      <c r="BP65" s="533">
        <v>1311.5920000000001</v>
      </c>
      <c r="BQ65" s="533">
        <v>1312.1110000000001</v>
      </c>
      <c r="BR65" s="535">
        <v>1311.9627142857144</v>
      </c>
      <c r="BS65" s="536">
        <v>7.4142857142857919</v>
      </c>
      <c r="BT65" s="533">
        <v>50.5</v>
      </c>
      <c r="BU65" s="533">
        <v>54.52</v>
      </c>
      <c r="BV65" s="528"/>
      <c r="BW65" s="533">
        <v>0.2334</v>
      </c>
      <c r="BX65" s="533">
        <v>0.21190000000000001</v>
      </c>
      <c r="BY65" s="533">
        <v>0.19570000000000001</v>
      </c>
      <c r="BZ65" s="533">
        <v>0.17599999999999999</v>
      </c>
      <c r="CA65" s="533">
        <v>4</v>
      </c>
      <c r="CB65" s="533">
        <v>3.6</v>
      </c>
      <c r="CC65" s="533">
        <v>3.3</v>
      </c>
      <c r="CD65" s="533">
        <v>3.1</v>
      </c>
      <c r="CE65" s="533">
        <v>0.753</v>
      </c>
      <c r="CF65" s="533">
        <v>1.1679999999999999</v>
      </c>
      <c r="CG65" s="533">
        <v>1.2809999999999999</v>
      </c>
      <c r="CH65" s="533">
        <v>1.349</v>
      </c>
      <c r="CI65" s="533">
        <v>1.413</v>
      </c>
      <c r="CJ65" s="533">
        <v>0.127</v>
      </c>
      <c r="CK65" s="537"/>
      <c r="CL65" s="528"/>
      <c r="CM65" s="528"/>
      <c r="CN65" s="528"/>
      <c r="CO65" s="528"/>
      <c r="CP65" s="528"/>
      <c r="CQ65" s="538"/>
      <c r="CR65" s="539">
        <v>-3.9999999999054126</v>
      </c>
      <c r="CS65" s="536">
        <v>-9.9999999999909051</v>
      </c>
      <c r="CT65" s="540">
        <v>-3.0000000000001137E-3</v>
      </c>
      <c r="CU65" s="536">
        <v>1.0852713178294433</v>
      </c>
      <c r="CV65" s="528"/>
      <c r="CW65" s="528"/>
      <c r="CX65" s="536">
        <v>-1.2113532819904007</v>
      </c>
      <c r="CY65" s="528"/>
      <c r="CZ65" s="528"/>
      <c r="DA65" s="528"/>
      <c r="DB65" s="528"/>
      <c r="DC65" s="528"/>
      <c r="DD65" s="529"/>
      <c r="DE65" s="532">
        <v>-7.7009999999999996</v>
      </c>
      <c r="DF65" s="533">
        <v>-14.930999999999999</v>
      </c>
      <c r="DG65" s="533">
        <v>-22.673999999999999</v>
      </c>
      <c r="DH65" s="533">
        <v>-31.064</v>
      </c>
      <c r="DI65" s="533">
        <v>-39.844999999999999</v>
      </c>
      <c r="DJ65" s="533">
        <v>-48.018000000000001</v>
      </c>
      <c r="DK65" s="533">
        <v>-54.79</v>
      </c>
      <c r="DL65" s="533">
        <v>-60.273000000000003</v>
      </c>
      <c r="DM65" s="533">
        <v>-65.507999999999996</v>
      </c>
      <c r="DN65" s="533">
        <v>-70.671999999999997</v>
      </c>
      <c r="DO65" s="533">
        <v>-75.802999999999997</v>
      </c>
      <c r="DP65" s="533">
        <v>-86.221999999999994</v>
      </c>
      <c r="DQ65" s="533">
        <v>-96.382000000000005</v>
      </c>
      <c r="DR65" s="533">
        <v>-106.48399999999999</v>
      </c>
      <c r="DS65" s="533">
        <v>-36.619999999999997</v>
      </c>
      <c r="DT65" s="533">
        <v>-73.435000000000002</v>
      </c>
      <c r="DU65" s="533">
        <v>0</v>
      </c>
      <c r="DV65" s="533">
        <v>-0.558531</v>
      </c>
      <c r="DW65" s="533">
        <v>-1.42391</v>
      </c>
      <c r="DX65" s="533">
        <v>-2.7598889999999998</v>
      </c>
      <c r="DY65" s="533">
        <v>-4.9134859999999998</v>
      </c>
      <c r="DZ65" s="533">
        <v>-8.1329209999999996</v>
      </c>
      <c r="EA65" s="533">
        <v>-11.307422000000001</v>
      </c>
      <c r="EB65" s="533">
        <v>-12.928432000000001</v>
      </c>
      <c r="EC65" s="533">
        <v>-13.935601999999999</v>
      </c>
      <c r="ED65" s="533">
        <v>-14.834882</v>
      </c>
      <c r="EE65" s="533">
        <v>-15.775052000000001</v>
      </c>
      <c r="EF65" s="533">
        <v>-17.668032</v>
      </c>
      <c r="EG65" s="533">
        <v>-19.472172</v>
      </c>
      <c r="EH65" s="533">
        <v>-20.960252000000001</v>
      </c>
      <c r="EI65" s="533">
        <v>-15.436</v>
      </c>
      <c r="EJ65" s="533">
        <v>-17.71</v>
      </c>
      <c r="EK65" s="533">
        <v>-15.906000000000001</v>
      </c>
      <c r="EL65" s="533">
        <v>-18.282</v>
      </c>
      <c r="EM65" s="533">
        <v>67</v>
      </c>
      <c r="EN65" s="533">
        <v>67</v>
      </c>
      <c r="EO65" s="533">
        <v>57.31</v>
      </c>
      <c r="EP65" s="533">
        <v>0.28141593929999997</v>
      </c>
      <c r="EQ65" s="533">
        <v>0.17594146730000301</v>
      </c>
      <c r="ER65" s="533">
        <v>-0.62966156000000195</v>
      </c>
      <c r="ES65" s="533">
        <v>-0.70465076522080405</v>
      </c>
      <c r="ET65" s="533">
        <v>-0.49439648401870201</v>
      </c>
      <c r="EU65" s="533">
        <v>-0.15365316932974901</v>
      </c>
      <c r="EV65" s="533">
        <v>0.51256891373369295</v>
      </c>
      <c r="EW65" s="533">
        <v>2.1116570883946202</v>
      </c>
      <c r="EX65" s="533">
        <v>0.14599999999999999</v>
      </c>
      <c r="EY65" s="533">
        <v>-0.16900000000000001</v>
      </c>
      <c r="EZ65" s="533">
        <v>-0.183</v>
      </c>
      <c r="FA65" s="533">
        <v>0.16500000000000001</v>
      </c>
      <c r="FB65" s="533">
        <v>-0.50800000000000001</v>
      </c>
      <c r="FC65" s="533">
        <v>-0.60699999999999998</v>
      </c>
      <c r="FD65" s="533">
        <v>-1.1120000000000001</v>
      </c>
      <c r="FE65" s="533">
        <v>-2.7</v>
      </c>
      <c r="FF65" s="533">
        <v>-3.7589999999999999</v>
      </c>
      <c r="FG65" s="535"/>
      <c r="FH65" s="535">
        <v>-0.19919872284999951</v>
      </c>
      <c r="FI65" s="535">
        <v>0.48061466214999948</v>
      </c>
      <c r="FJ65" s="535">
        <v>1.6562461850002486E-2</v>
      </c>
      <c r="FK65" s="535">
        <v>1.3737186434311184</v>
      </c>
      <c r="FL65" s="533">
        <v>-1.033148</v>
      </c>
      <c r="FM65" s="535"/>
      <c r="FN65" s="535"/>
      <c r="FO65" s="535"/>
      <c r="FP65" s="535"/>
      <c r="FQ65" s="535"/>
      <c r="FR65" s="535"/>
      <c r="FS65" s="535"/>
      <c r="FT65" s="535"/>
      <c r="FU65" s="541" t="s">
        <v>532</v>
      </c>
      <c r="FV65" s="532">
        <v>0.64</v>
      </c>
      <c r="FW65" s="533">
        <v>1.1100000000000001</v>
      </c>
      <c r="FX65" s="533">
        <v>1.39</v>
      </c>
      <c r="FY65" s="533">
        <v>1.65</v>
      </c>
      <c r="FZ65" s="533">
        <v>-61.04</v>
      </c>
      <c r="GA65" s="533">
        <v>22.5</v>
      </c>
      <c r="GB65" s="533">
        <v>27.2</v>
      </c>
      <c r="GC65" s="528"/>
      <c r="GD65" s="528"/>
      <c r="GE65" s="558"/>
      <c r="GF65" s="528"/>
      <c r="GG65" s="528"/>
      <c r="GH65" s="528"/>
      <c r="GI65" s="542">
        <v>26.837417030252865</v>
      </c>
      <c r="GJ65" s="528"/>
      <c r="GK65" s="528"/>
      <c r="GL65" s="528">
        <v>19.307494266368995</v>
      </c>
      <c r="GM65" s="528"/>
      <c r="GN65" s="528"/>
      <c r="GO65" s="528"/>
      <c r="GP65" s="528"/>
      <c r="GQ65" s="528"/>
      <c r="GR65" s="543" t="s">
        <v>577</v>
      </c>
      <c r="GS65" s="544">
        <v>0</v>
      </c>
      <c r="GT65" s="545">
        <v>-0.22</v>
      </c>
      <c r="GU65" s="545">
        <v>-0.96</v>
      </c>
      <c r="GV65" s="545">
        <v>-4.42</v>
      </c>
      <c r="GW65" s="545">
        <v>-6.74</v>
      </c>
      <c r="GX65" s="545">
        <v>-8.02</v>
      </c>
      <c r="GY65" s="545">
        <v>-8</v>
      </c>
      <c r="GZ65" s="545">
        <v>-8.06</v>
      </c>
      <c r="HA65" s="545">
        <v>-7.96</v>
      </c>
      <c r="HB65" s="545">
        <v>-7.96</v>
      </c>
      <c r="HC65" s="545">
        <v>-7.68</v>
      </c>
      <c r="HD65" s="545">
        <v>-7.84</v>
      </c>
      <c r="HE65" s="545">
        <v>-7.9</v>
      </c>
      <c r="HF65" s="545">
        <v>-7.76</v>
      </c>
      <c r="HG65" s="545">
        <v>-7.5</v>
      </c>
      <c r="HH65" s="545">
        <v>-7.4</v>
      </c>
      <c r="HI65" s="545">
        <v>-7.6</v>
      </c>
      <c r="HJ65" s="545">
        <v>-7.56</v>
      </c>
      <c r="HK65" s="545">
        <v>-7.5</v>
      </c>
      <c r="HL65" s="545">
        <v>-7.32</v>
      </c>
      <c r="HM65" s="545">
        <v>-7.48</v>
      </c>
      <c r="HN65" s="545">
        <v>-7.24</v>
      </c>
      <c r="HO65" s="545">
        <v>-7.38</v>
      </c>
      <c r="HP65" s="545">
        <v>-7.52</v>
      </c>
      <c r="HQ65" s="545">
        <v>1.49</v>
      </c>
      <c r="HR65" s="545">
        <v>1.49</v>
      </c>
      <c r="HS65" s="545">
        <v>1.49</v>
      </c>
      <c r="HT65" s="545">
        <v>1.48</v>
      </c>
      <c r="HU65" s="545">
        <v>1.48</v>
      </c>
      <c r="HV65" s="545">
        <v>1.48</v>
      </c>
      <c r="HW65" s="545">
        <v>1.48</v>
      </c>
      <c r="HX65" s="545">
        <v>1.48</v>
      </c>
      <c r="HY65" s="545">
        <v>1.48</v>
      </c>
      <c r="HZ65" s="545">
        <v>1.48</v>
      </c>
      <c r="IA65" s="545">
        <v>1.48</v>
      </c>
      <c r="IB65" s="545">
        <v>1.48</v>
      </c>
      <c r="IC65" s="545">
        <v>1.48</v>
      </c>
      <c r="ID65" s="545">
        <v>1.48</v>
      </c>
      <c r="IE65" s="545">
        <v>1.48</v>
      </c>
      <c r="IF65" s="545">
        <v>1.48</v>
      </c>
      <c r="IG65" s="545">
        <v>1.48</v>
      </c>
      <c r="IH65" s="545">
        <v>1.48</v>
      </c>
      <c r="II65" s="545">
        <v>1.48</v>
      </c>
      <c r="IJ65" s="545">
        <v>1.48</v>
      </c>
      <c r="IK65" s="545">
        <v>1.48</v>
      </c>
      <c r="IL65" s="545">
        <v>1.48</v>
      </c>
      <c r="IM65" s="545">
        <v>1.48</v>
      </c>
      <c r="IN65" s="546">
        <v>1.48</v>
      </c>
      <c r="IO65" s="547" t="s">
        <v>627</v>
      </c>
      <c r="IP65" s="545">
        <v>0</v>
      </c>
      <c r="IQ65" s="545">
        <v>-0.02</v>
      </c>
      <c r="IR65" s="545">
        <v>-0.02</v>
      </c>
      <c r="IS65" s="545">
        <v>0</v>
      </c>
      <c r="IT65" s="545">
        <v>-0.02</v>
      </c>
      <c r="IU65" s="545">
        <v>-0.03</v>
      </c>
      <c r="IV65" s="545">
        <v>0</v>
      </c>
      <c r="IW65" s="545">
        <v>-0.08</v>
      </c>
      <c r="IX65" s="545">
        <v>-7.0000000000000007E-2</v>
      </c>
      <c r="IY65" s="545">
        <v>-0.09</v>
      </c>
      <c r="IZ65" s="545">
        <v>-0.1</v>
      </c>
      <c r="JA65" s="545">
        <v>-0.11</v>
      </c>
      <c r="JB65" s="545">
        <v>-0.11</v>
      </c>
      <c r="JC65" s="545">
        <v>-0.1</v>
      </c>
      <c r="JD65" s="545">
        <v>-0.12</v>
      </c>
      <c r="JE65" s="545">
        <v>-0.11</v>
      </c>
      <c r="JF65" s="545">
        <v>-7.0000000000000007E-2</v>
      </c>
      <c r="JG65" s="548">
        <v>-0.05</v>
      </c>
      <c r="JH65" s="549"/>
      <c r="JI65" s="550">
        <v>1.26</v>
      </c>
      <c r="JJ65" s="545">
        <v>1.26</v>
      </c>
      <c r="JK65" s="545">
        <v>1.26</v>
      </c>
      <c r="JL65" s="545">
        <v>1.26</v>
      </c>
      <c r="JM65" s="545">
        <v>1.26</v>
      </c>
      <c r="JN65" s="545">
        <v>1.26</v>
      </c>
      <c r="JO65" s="545">
        <v>1.26</v>
      </c>
      <c r="JP65" s="545">
        <v>1.26</v>
      </c>
      <c r="JQ65" s="545">
        <v>1.26</v>
      </c>
      <c r="JR65" s="545">
        <v>1.26</v>
      </c>
      <c r="JS65" s="545">
        <v>1.26</v>
      </c>
      <c r="JT65" s="545">
        <v>1.26</v>
      </c>
      <c r="JU65" s="545">
        <v>1.26</v>
      </c>
      <c r="JV65" s="545">
        <v>1.26</v>
      </c>
      <c r="JW65" s="545">
        <v>1.26</v>
      </c>
      <c r="JX65" s="545">
        <v>1.26</v>
      </c>
      <c r="JY65" s="545">
        <v>1.26</v>
      </c>
      <c r="JZ65" s="549"/>
      <c r="KA65" s="542" t="s">
        <v>461</v>
      </c>
      <c r="KB65" s="528"/>
      <c r="KC65" s="528"/>
      <c r="KD65" s="529" t="s">
        <v>461</v>
      </c>
      <c r="KE65" s="551" t="s">
        <v>475</v>
      </c>
      <c r="KF65" s="551" t="s">
        <v>689</v>
      </c>
      <c r="KG65" s="551" t="s">
        <v>682</v>
      </c>
      <c r="KH65" s="552"/>
      <c r="KI65" s="553"/>
      <c r="KJ65" s="554"/>
      <c r="KK65" s="555"/>
      <c r="KL65" s="556"/>
      <c r="KM65" s="552"/>
      <c r="KN65" s="554"/>
      <c r="KO65" s="555"/>
      <c r="KP65" s="556"/>
      <c r="KQ65" s="571"/>
      <c r="KR65" s="572"/>
      <c r="KS65" s="573"/>
      <c r="KT65" s="574"/>
      <c r="KU65" s="557"/>
    </row>
    <row r="66" spans="1:307">
      <c r="A66" s="518">
        <v>45</v>
      </c>
      <c r="B66" s="31" t="s">
        <v>698</v>
      </c>
      <c r="C66" s="568" t="s">
        <v>476</v>
      </c>
      <c r="D66" s="560" t="s">
        <v>262</v>
      </c>
      <c r="E66" s="520" t="s">
        <v>692</v>
      </c>
      <c r="F66" s="520" t="s">
        <v>692</v>
      </c>
      <c r="G66" s="520" t="s">
        <v>692</v>
      </c>
      <c r="H66" s="520" t="s">
        <v>692</v>
      </c>
      <c r="I66" s="520"/>
      <c r="J66" s="520" t="s">
        <v>692</v>
      </c>
      <c r="K66" s="521">
        <v>0</v>
      </c>
      <c r="L66" s="522">
        <v>50</v>
      </c>
      <c r="M66" s="523">
        <v>13.4</v>
      </c>
      <c r="N66" s="523">
        <v>13.65</v>
      </c>
      <c r="O66" s="523">
        <v>8.75</v>
      </c>
      <c r="P66" s="523">
        <v>15.63</v>
      </c>
      <c r="Q66" s="523">
        <v>19.62</v>
      </c>
      <c r="R66" s="524">
        <v>12.926990030439296</v>
      </c>
      <c r="S66" s="523">
        <v>23.11</v>
      </c>
      <c r="T66" s="523">
        <v>88.01</v>
      </c>
      <c r="U66" s="523">
        <v>40.15</v>
      </c>
      <c r="V66" s="523">
        <v>8.33</v>
      </c>
      <c r="W66" s="523">
        <v>25.1</v>
      </c>
      <c r="X66" s="523">
        <v>33.6</v>
      </c>
      <c r="Y66" s="523">
        <v>1311.6510000000001</v>
      </c>
      <c r="Z66" s="523">
        <v>1312.1759999999999</v>
      </c>
      <c r="AA66" s="525">
        <v>1312.0260000000001</v>
      </c>
      <c r="AB66" s="526">
        <v>7.4999999999980513</v>
      </c>
      <c r="AC66" s="527">
        <v>49.01</v>
      </c>
      <c r="AD66" s="527">
        <v>54.86</v>
      </c>
      <c r="AE66" s="527">
        <v>0.23519999999999999</v>
      </c>
      <c r="AF66" s="527">
        <v>0.2137</v>
      </c>
      <c r="AG66" s="527">
        <v>0.19750000000000001</v>
      </c>
      <c r="AH66" s="527">
        <v>0.17949999999999999</v>
      </c>
      <c r="AI66" s="527">
        <v>4</v>
      </c>
      <c r="AJ66" s="527">
        <v>3.6</v>
      </c>
      <c r="AK66" s="527">
        <v>3.3</v>
      </c>
      <c r="AL66" s="527">
        <v>3.1</v>
      </c>
      <c r="AM66" s="527">
        <v>0.75</v>
      </c>
      <c r="AN66" s="527">
        <v>1.169</v>
      </c>
      <c r="AO66" s="527">
        <v>1.282</v>
      </c>
      <c r="AP66" s="527">
        <v>1.35</v>
      </c>
      <c r="AQ66" s="527">
        <v>1.4139999999999999</v>
      </c>
      <c r="AR66" s="527">
        <v>0.115</v>
      </c>
      <c r="AS66" s="528"/>
      <c r="AT66" s="528"/>
      <c r="AU66" s="528"/>
      <c r="AV66" s="528"/>
      <c r="AW66" s="528"/>
      <c r="AX66" s="529"/>
      <c r="AY66" s="530" t="s">
        <v>431</v>
      </c>
      <c r="AZ66" s="531">
        <v>45297</v>
      </c>
      <c r="BA66" s="532">
        <v>13.2</v>
      </c>
      <c r="BB66" s="526">
        <v>-1.4925373134328437</v>
      </c>
      <c r="BC66" s="533">
        <v>13.38</v>
      </c>
      <c r="BD66" s="534">
        <v>-1.9780219780219748</v>
      </c>
      <c r="BE66" s="533">
        <v>8.7899999999999991</v>
      </c>
      <c r="BF66" s="533">
        <v>15.62</v>
      </c>
      <c r="BG66" s="533">
        <v>19.68</v>
      </c>
      <c r="BH66" s="535">
        <v>12.940250940953225</v>
      </c>
      <c r="BI66" s="533">
        <v>23.2</v>
      </c>
      <c r="BJ66" s="533">
        <v>88</v>
      </c>
      <c r="BK66" s="533">
        <v>38.06</v>
      </c>
      <c r="BL66" s="533">
        <v>7.48</v>
      </c>
      <c r="BM66" s="533">
        <v>25.7</v>
      </c>
      <c r="BN66" s="533">
        <v>33.5</v>
      </c>
      <c r="BO66" s="536">
        <v>0.76716417910447754</v>
      </c>
      <c r="BP66" s="533">
        <v>1311.6410000000001</v>
      </c>
      <c r="BQ66" s="533">
        <v>1312.16</v>
      </c>
      <c r="BR66" s="535">
        <v>1312.0117142857143</v>
      </c>
      <c r="BS66" s="536">
        <v>7.4142857142857919</v>
      </c>
      <c r="BT66" s="533">
        <v>46.7</v>
      </c>
      <c r="BU66" s="533">
        <v>52.9</v>
      </c>
      <c r="BV66" s="528"/>
      <c r="BW66" s="533">
        <v>0.2334</v>
      </c>
      <c r="BX66" s="533">
        <v>0.2137</v>
      </c>
      <c r="BY66" s="533">
        <v>0.19750000000000001</v>
      </c>
      <c r="BZ66" s="533">
        <v>0.17599999999999999</v>
      </c>
      <c r="CA66" s="533">
        <v>4</v>
      </c>
      <c r="CB66" s="533">
        <v>3.6</v>
      </c>
      <c r="CC66" s="533">
        <v>3.4</v>
      </c>
      <c r="CD66" s="533">
        <v>3.1</v>
      </c>
      <c r="CE66" s="533">
        <v>0.749</v>
      </c>
      <c r="CF66" s="533">
        <v>1.167</v>
      </c>
      <c r="CG66" s="533">
        <v>1.2789999999999999</v>
      </c>
      <c r="CH66" s="533">
        <v>1.3480000000000001</v>
      </c>
      <c r="CI66" s="533">
        <v>1.411</v>
      </c>
      <c r="CJ66" s="533">
        <v>0.129</v>
      </c>
      <c r="CK66" s="537"/>
      <c r="CL66" s="528"/>
      <c r="CM66" s="528"/>
      <c r="CN66" s="528"/>
      <c r="CO66" s="528"/>
      <c r="CP66" s="528"/>
      <c r="CQ66" s="538"/>
      <c r="CR66" s="539">
        <v>-9.9999999999909051</v>
      </c>
      <c r="CS66" s="536">
        <v>-15.999999999849024</v>
      </c>
      <c r="CT66" s="540">
        <v>-2.0000000000000018E-3</v>
      </c>
      <c r="CU66" s="536">
        <v>0.3058103975535103</v>
      </c>
      <c r="CV66" s="528"/>
      <c r="CW66" s="528"/>
      <c r="CX66" s="536">
        <v>-1.2113532819904007</v>
      </c>
      <c r="CY66" s="528"/>
      <c r="CZ66" s="528"/>
      <c r="DA66" s="528"/>
      <c r="DB66" s="528"/>
      <c r="DC66" s="528"/>
      <c r="DD66" s="529"/>
      <c r="DE66" s="532">
        <v>-7.7789999999999999</v>
      </c>
      <c r="DF66" s="533">
        <v>-15.151999999999999</v>
      </c>
      <c r="DG66" s="533">
        <v>-22.98</v>
      </c>
      <c r="DH66" s="533">
        <v>-31.422000000000001</v>
      </c>
      <c r="DI66" s="533">
        <v>-40.192</v>
      </c>
      <c r="DJ66" s="533">
        <v>-48.271999999999998</v>
      </c>
      <c r="DK66" s="533">
        <v>-54.93</v>
      </c>
      <c r="DL66" s="533">
        <v>-60.420999999999999</v>
      </c>
      <c r="DM66" s="533">
        <v>-65.686999999999998</v>
      </c>
      <c r="DN66" s="533">
        <v>-70.879000000000005</v>
      </c>
      <c r="DO66" s="533">
        <v>-76.040999999999997</v>
      </c>
      <c r="DP66" s="533">
        <v>-86.507999999999996</v>
      </c>
      <c r="DQ66" s="533">
        <v>-96.703999999999994</v>
      </c>
      <c r="DR66" s="533">
        <v>-106.848</v>
      </c>
      <c r="DS66" s="533">
        <v>-36.808</v>
      </c>
      <c r="DT66" s="533">
        <v>-73.817999999999998</v>
      </c>
      <c r="DU66" s="533">
        <v>0</v>
      </c>
      <c r="DV66" s="533">
        <v>-0.58312560000000002</v>
      </c>
      <c r="DW66" s="533">
        <v>-1.48034</v>
      </c>
      <c r="DX66" s="533">
        <v>-2.8573819999999999</v>
      </c>
      <c r="DY66" s="533">
        <v>-5.0553850000000002</v>
      </c>
      <c r="DZ66" s="533">
        <v>-8.255706</v>
      </c>
      <c r="EA66" s="533">
        <v>-11.203967</v>
      </c>
      <c r="EB66" s="533">
        <v>-12.723507</v>
      </c>
      <c r="EC66" s="533">
        <v>-13.718897</v>
      </c>
      <c r="ED66" s="533">
        <v>-14.631867</v>
      </c>
      <c r="EE66" s="533">
        <v>-15.554477</v>
      </c>
      <c r="EF66" s="533">
        <v>-17.425416999999999</v>
      </c>
      <c r="EG66" s="533">
        <v>-19.205646999999999</v>
      </c>
      <c r="EH66" s="533">
        <v>-20.713266999999998</v>
      </c>
      <c r="EI66" s="533">
        <v>-13.827</v>
      </c>
      <c r="EJ66" s="533">
        <v>-14.545</v>
      </c>
      <c r="EK66" s="533">
        <v>-14.047000000000001</v>
      </c>
      <c r="EL66" s="533">
        <v>-14.782</v>
      </c>
      <c r="EM66" s="533">
        <v>67</v>
      </c>
      <c r="EN66" s="533">
        <v>67</v>
      </c>
      <c r="EO66" s="533">
        <v>57.975999999999999</v>
      </c>
      <c r="EP66" s="533">
        <v>-0.208024978599997</v>
      </c>
      <c r="EQ66" s="533">
        <v>-0.16654586789999801</v>
      </c>
      <c r="ER66" s="533">
        <v>-0.44636917119999697</v>
      </c>
      <c r="ES66" s="533">
        <v>-0.61678190343232497</v>
      </c>
      <c r="ET66" s="533">
        <v>-0.48116381719504198</v>
      </c>
      <c r="EU66" s="533">
        <v>-0.15365316932974901</v>
      </c>
      <c r="EV66" s="533">
        <v>0.55766800420665597</v>
      </c>
      <c r="EW66" s="533">
        <v>2.07870782080898</v>
      </c>
      <c r="EX66" s="533">
        <v>0.22500000000000001</v>
      </c>
      <c r="EY66" s="533">
        <v>-0.33</v>
      </c>
      <c r="EZ66" s="533">
        <v>-0.56999999999999995</v>
      </c>
      <c r="FA66" s="533">
        <v>3.3000000000000002E-2</v>
      </c>
      <c r="FB66" s="533">
        <v>-0.66</v>
      </c>
      <c r="FC66" s="533">
        <v>-0.67300000000000004</v>
      </c>
      <c r="FD66" s="533">
        <v>-0.92200000000000004</v>
      </c>
      <c r="FE66" s="533">
        <v>-2.698</v>
      </c>
      <c r="FF66" s="533">
        <v>-2.9780000000000002</v>
      </c>
      <c r="FG66" s="535"/>
      <c r="FH66" s="535">
        <v>-0.19919872284999951</v>
      </c>
      <c r="FI66" s="535">
        <v>8.8262557499974859E-3</v>
      </c>
      <c r="FJ66" s="535">
        <v>1.6562461850002486E-2</v>
      </c>
      <c r="FK66" s="535">
        <v>1.3783464383871662</v>
      </c>
      <c r="FL66" s="533">
        <v>0.46369700000000003</v>
      </c>
      <c r="FM66" s="535"/>
      <c r="FN66" s="535"/>
      <c r="FO66" s="535"/>
      <c r="FP66" s="535"/>
      <c r="FQ66" s="535"/>
      <c r="FR66" s="535"/>
      <c r="FS66" s="535"/>
      <c r="FT66" s="535"/>
      <c r="FU66" s="541" t="s">
        <v>532</v>
      </c>
      <c r="FV66" s="532">
        <v>0.62</v>
      </c>
      <c r="FW66" s="533">
        <v>1.08</v>
      </c>
      <c r="FX66" s="533">
        <v>1.34</v>
      </c>
      <c r="FY66" s="533">
        <v>1.59</v>
      </c>
      <c r="FZ66" s="533">
        <v>40.840000000000003</v>
      </c>
      <c r="GA66" s="533">
        <v>28.3</v>
      </c>
      <c r="GB66" s="533">
        <v>24.2</v>
      </c>
      <c r="GC66" s="528"/>
      <c r="GD66" s="528"/>
      <c r="GE66" s="558"/>
      <c r="GF66" s="528"/>
      <c r="GG66" s="528"/>
      <c r="GH66" s="528"/>
      <c r="GI66" s="542">
        <v>27.030852202756947</v>
      </c>
      <c r="GJ66" s="528"/>
      <c r="GK66" s="528"/>
      <c r="GL66" s="528">
        <v>20.172277763251419</v>
      </c>
      <c r="GM66" s="528"/>
      <c r="GN66" s="528"/>
      <c r="GO66" s="528"/>
      <c r="GP66" s="528"/>
      <c r="GQ66" s="528"/>
      <c r="GR66" s="543" t="s">
        <v>578</v>
      </c>
      <c r="GS66" s="544">
        <v>0</v>
      </c>
      <c r="GT66" s="545">
        <v>-0.32</v>
      </c>
      <c r="GU66" s="545">
        <v>-0.98</v>
      </c>
      <c r="GV66" s="545">
        <v>-4.57</v>
      </c>
      <c r="GW66" s="545">
        <v>-6.68</v>
      </c>
      <c r="GX66" s="545">
        <v>-8.9</v>
      </c>
      <c r="GY66" s="545">
        <v>-9.2200000000000006</v>
      </c>
      <c r="GZ66" s="545">
        <v>-9.32</v>
      </c>
      <c r="HA66" s="545">
        <v>-9.36</v>
      </c>
      <c r="HB66" s="545">
        <v>-9.5299999999999994</v>
      </c>
      <c r="HC66" s="545">
        <v>-9.44</v>
      </c>
      <c r="HD66" s="545">
        <v>-9.7100000000000009</v>
      </c>
      <c r="HE66" s="545">
        <v>-9.36</v>
      </c>
      <c r="HF66" s="545">
        <v>-9.83</v>
      </c>
      <c r="HG66" s="545">
        <v>-9.83</v>
      </c>
      <c r="HH66" s="545">
        <v>-9.5500000000000007</v>
      </c>
      <c r="HI66" s="545">
        <v>-9.89</v>
      </c>
      <c r="HJ66" s="545">
        <v>-9.83</v>
      </c>
      <c r="HK66" s="545">
        <v>-9.85</v>
      </c>
      <c r="HL66" s="545">
        <v>-9.73</v>
      </c>
      <c r="HM66" s="545">
        <v>-9.61</v>
      </c>
      <c r="HN66" s="545">
        <v>-9.7899999999999991</v>
      </c>
      <c r="HO66" s="545">
        <v>-9.7100000000000009</v>
      </c>
      <c r="HP66" s="545">
        <v>-9.93</v>
      </c>
      <c r="HQ66" s="545">
        <v>1.5</v>
      </c>
      <c r="HR66" s="545">
        <v>1.5</v>
      </c>
      <c r="HS66" s="545">
        <v>1.5</v>
      </c>
      <c r="HT66" s="545">
        <v>1.5</v>
      </c>
      <c r="HU66" s="545">
        <v>1.5</v>
      </c>
      <c r="HV66" s="545">
        <v>1.5</v>
      </c>
      <c r="HW66" s="545">
        <v>1.5</v>
      </c>
      <c r="HX66" s="545">
        <v>1.5</v>
      </c>
      <c r="HY66" s="545">
        <v>1.5</v>
      </c>
      <c r="HZ66" s="545">
        <v>1.5</v>
      </c>
      <c r="IA66" s="545">
        <v>1.5</v>
      </c>
      <c r="IB66" s="545">
        <v>1.5</v>
      </c>
      <c r="IC66" s="545">
        <v>1.5</v>
      </c>
      <c r="ID66" s="545">
        <v>1.5</v>
      </c>
      <c r="IE66" s="545">
        <v>1.5</v>
      </c>
      <c r="IF66" s="545">
        <v>1.5</v>
      </c>
      <c r="IG66" s="545">
        <v>1.5</v>
      </c>
      <c r="IH66" s="545">
        <v>1.5</v>
      </c>
      <c r="II66" s="545">
        <v>1.5</v>
      </c>
      <c r="IJ66" s="545">
        <v>1.5</v>
      </c>
      <c r="IK66" s="545">
        <v>1.5</v>
      </c>
      <c r="IL66" s="545">
        <v>1.5</v>
      </c>
      <c r="IM66" s="545">
        <v>1.5</v>
      </c>
      <c r="IN66" s="546">
        <v>1.5</v>
      </c>
      <c r="IO66" s="547" t="s">
        <v>628</v>
      </c>
      <c r="IP66" s="545">
        <v>0</v>
      </c>
      <c r="IQ66" s="545">
        <v>0.01</v>
      </c>
      <c r="IR66" s="545">
        <v>-0.03</v>
      </c>
      <c r="IS66" s="545">
        <v>-0.02</v>
      </c>
      <c r="IT66" s="545">
        <v>-0.02</v>
      </c>
      <c r="IU66" s="545">
        <v>-0.03</v>
      </c>
      <c r="IV66" s="545">
        <v>-0.05</v>
      </c>
      <c r="IW66" s="545">
        <v>-7.0000000000000007E-2</v>
      </c>
      <c r="IX66" s="545">
        <v>-0.08</v>
      </c>
      <c r="IY66" s="545">
        <v>-0.12</v>
      </c>
      <c r="IZ66" s="545">
        <v>-0.08</v>
      </c>
      <c r="JA66" s="545">
        <v>-0.1</v>
      </c>
      <c r="JB66" s="545">
        <v>-0.1</v>
      </c>
      <c r="JC66" s="545">
        <v>-0.08</v>
      </c>
      <c r="JD66" s="545">
        <v>-7.0000000000000007E-2</v>
      </c>
      <c r="JE66" s="545">
        <v>-7.0000000000000007E-2</v>
      </c>
      <c r="JF66" s="545">
        <v>-0.05</v>
      </c>
      <c r="JG66" s="548">
        <v>-3.0000000000000002E-2</v>
      </c>
      <c r="JH66" s="549"/>
      <c r="JI66" s="550">
        <v>1.27</v>
      </c>
      <c r="JJ66" s="545">
        <v>1.27</v>
      </c>
      <c r="JK66" s="545">
        <v>1.27</v>
      </c>
      <c r="JL66" s="545">
        <v>1.27</v>
      </c>
      <c r="JM66" s="545">
        <v>1.27</v>
      </c>
      <c r="JN66" s="545">
        <v>1.27</v>
      </c>
      <c r="JO66" s="545">
        <v>1.27</v>
      </c>
      <c r="JP66" s="545">
        <v>1.27</v>
      </c>
      <c r="JQ66" s="545">
        <v>1.27</v>
      </c>
      <c r="JR66" s="545">
        <v>1.27</v>
      </c>
      <c r="JS66" s="545">
        <v>1.26</v>
      </c>
      <c r="JT66" s="545">
        <v>1.26</v>
      </c>
      <c r="JU66" s="545">
        <v>1.26</v>
      </c>
      <c r="JV66" s="545">
        <v>1.26</v>
      </c>
      <c r="JW66" s="545">
        <v>1.26</v>
      </c>
      <c r="JX66" s="545">
        <v>1.26</v>
      </c>
      <c r="JY66" s="545">
        <v>1.26</v>
      </c>
      <c r="JZ66" s="549"/>
      <c r="KA66" s="542" t="s">
        <v>461</v>
      </c>
      <c r="KB66" s="528"/>
      <c r="KC66" s="528"/>
      <c r="KD66" s="529" t="s">
        <v>461</v>
      </c>
      <c r="KE66" s="551" t="s">
        <v>476</v>
      </c>
      <c r="KF66" s="551" t="s">
        <v>689</v>
      </c>
      <c r="KG66" s="551" t="s">
        <v>683</v>
      </c>
      <c r="KH66" s="552"/>
      <c r="KI66" s="553"/>
      <c r="KJ66" s="554"/>
      <c r="KK66" s="555"/>
      <c r="KL66" s="556"/>
      <c r="KM66" s="552"/>
      <c r="KN66" s="554"/>
      <c r="KO66" s="555"/>
      <c r="KP66" s="556"/>
      <c r="KQ66" s="571"/>
      <c r="KR66" s="572"/>
      <c r="KS66" s="573"/>
      <c r="KT66" s="574"/>
      <c r="KU66" s="557"/>
    </row>
    <row r="67" spans="1:307">
      <c r="A67" s="518">
        <v>46</v>
      </c>
      <c r="B67" s="31" t="s">
        <v>699</v>
      </c>
      <c r="C67" s="569" t="s">
        <v>477</v>
      </c>
      <c r="D67" s="560" t="s">
        <v>262</v>
      </c>
      <c r="E67" s="520" t="s">
        <v>692</v>
      </c>
      <c r="F67" s="520" t="s">
        <v>692</v>
      </c>
      <c r="G67" s="520" t="s">
        <v>692</v>
      </c>
      <c r="H67" s="520" t="s">
        <v>692</v>
      </c>
      <c r="I67" s="520"/>
      <c r="J67" s="520" t="s">
        <v>692</v>
      </c>
      <c r="K67" s="521">
        <v>0</v>
      </c>
      <c r="L67" s="522">
        <v>50</v>
      </c>
      <c r="M67" s="523">
        <v>13.6</v>
      </c>
      <c r="N67" s="523">
        <v>14.04</v>
      </c>
      <c r="O67" s="523">
        <v>8.75</v>
      </c>
      <c r="P67" s="523">
        <v>15.63</v>
      </c>
      <c r="Q67" s="523">
        <v>19.64</v>
      </c>
      <c r="R67" s="524">
        <v>12.931414834509308</v>
      </c>
      <c r="S67" s="523">
        <v>23.24</v>
      </c>
      <c r="T67" s="523">
        <v>87.97</v>
      </c>
      <c r="U67" s="523">
        <v>35.04</v>
      </c>
      <c r="V67" s="523">
        <v>5.42</v>
      </c>
      <c r="W67" s="523">
        <v>25.2</v>
      </c>
      <c r="X67" s="523">
        <v>32.6</v>
      </c>
      <c r="Y67" s="523">
        <v>1311.152</v>
      </c>
      <c r="Z67" s="523">
        <v>1311.67</v>
      </c>
      <c r="AA67" s="525">
        <v>1311.5220000000002</v>
      </c>
      <c r="AB67" s="526">
        <v>7.400000000000416</v>
      </c>
      <c r="AC67" s="527">
        <v>47.68</v>
      </c>
      <c r="AD67" s="527">
        <v>54.77</v>
      </c>
      <c r="AE67" s="527">
        <v>0.23699999999999999</v>
      </c>
      <c r="AF67" s="527">
        <v>0.2155</v>
      </c>
      <c r="AG67" s="527">
        <v>0.19570000000000001</v>
      </c>
      <c r="AH67" s="527">
        <v>0.18310000000000001</v>
      </c>
      <c r="AI67" s="527">
        <v>4.0999999999999996</v>
      </c>
      <c r="AJ67" s="527">
        <v>3.6</v>
      </c>
      <c r="AK67" s="527">
        <v>3.3</v>
      </c>
      <c r="AL67" s="527">
        <v>3.1</v>
      </c>
      <c r="AM67" s="527">
        <v>0.754</v>
      </c>
      <c r="AN67" s="527">
        <v>1.169</v>
      </c>
      <c r="AO67" s="527">
        <v>1.282</v>
      </c>
      <c r="AP67" s="527">
        <v>1.35</v>
      </c>
      <c r="AQ67" s="527">
        <v>1.413</v>
      </c>
      <c r="AR67" s="527">
        <v>0.114</v>
      </c>
      <c r="AS67" s="528"/>
      <c r="AT67" s="528"/>
      <c r="AU67" s="528"/>
      <c r="AV67" s="528"/>
      <c r="AW67" s="528"/>
      <c r="AX67" s="529"/>
      <c r="AY67" s="530" t="s">
        <v>431</v>
      </c>
      <c r="AZ67" s="531">
        <v>45297</v>
      </c>
      <c r="BA67" s="532">
        <v>13.4</v>
      </c>
      <c r="BB67" s="526">
        <v>-1.4705882352941124</v>
      </c>
      <c r="BC67" s="533">
        <v>13.68</v>
      </c>
      <c r="BD67" s="534">
        <v>-2.5641025641025603</v>
      </c>
      <c r="BE67" s="533">
        <v>8.8699999999999992</v>
      </c>
      <c r="BF67" s="533">
        <v>15.77</v>
      </c>
      <c r="BG67" s="533">
        <v>19.82</v>
      </c>
      <c r="BH67" s="535">
        <v>12.971036501492565</v>
      </c>
      <c r="BI67" s="533">
        <v>23.51</v>
      </c>
      <c r="BJ67" s="533">
        <v>87.31</v>
      </c>
      <c r="BK67" s="533">
        <v>35.29</v>
      </c>
      <c r="BL67" s="533">
        <v>6.49</v>
      </c>
      <c r="BM67" s="533">
        <v>25.2</v>
      </c>
      <c r="BN67" s="533">
        <v>32.700000000000003</v>
      </c>
      <c r="BO67" s="536">
        <v>0.77064220183486232</v>
      </c>
      <c r="BP67" s="533">
        <v>1311.1559999999999</v>
      </c>
      <c r="BQ67" s="533">
        <v>1311.6690000000001</v>
      </c>
      <c r="BR67" s="535">
        <v>1311.5224285714287</v>
      </c>
      <c r="BS67" s="536">
        <v>7.3285714285735333</v>
      </c>
      <c r="BT67" s="533">
        <v>48.36</v>
      </c>
      <c r="BU67" s="533">
        <v>52.94</v>
      </c>
      <c r="BV67" s="528"/>
      <c r="BW67" s="533">
        <v>0.23880000000000001</v>
      </c>
      <c r="BX67" s="533">
        <v>0.2137</v>
      </c>
      <c r="BY67" s="533">
        <v>0.19750000000000001</v>
      </c>
      <c r="BZ67" s="533">
        <v>0.17949999999999999</v>
      </c>
      <c r="CA67" s="533">
        <v>4</v>
      </c>
      <c r="CB67" s="533">
        <v>3.6</v>
      </c>
      <c r="CC67" s="533">
        <v>3.4</v>
      </c>
      <c r="CD67" s="533">
        <v>3.1</v>
      </c>
      <c r="CE67" s="533">
        <v>0.75600000000000001</v>
      </c>
      <c r="CF67" s="533">
        <v>1.167</v>
      </c>
      <c r="CG67" s="533">
        <v>1.28</v>
      </c>
      <c r="CH67" s="533">
        <v>1.3480000000000001</v>
      </c>
      <c r="CI67" s="533">
        <v>1.411</v>
      </c>
      <c r="CJ67" s="533">
        <v>0.11799999999999999</v>
      </c>
      <c r="CK67" s="537"/>
      <c r="CL67" s="528"/>
      <c r="CM67" s="528"/>
      <c r="CN67" s="528"/>
      <c r="CO67" s="528"/>
      <c r="CP67" s="528"/>
      <c r="CQ67" s="538"/>
      <c r="CR67" s="539">
        <v>3.9999999999054126</v>
      </c>
      <c r="CS67" s="536">
        <v>-0.99999999997635314</v>
      </c>
      <c r="CT67" s="540">
        <v>-2.0000000000000018E-3</v>
      </c>
      <c r="CU67" s="536">
        <v>0.91649694501018186</v>
      </c>
      <c r="CV67" s="528"/>
      <c r="CW67" s="528"/>
      <c r="CX67" s="536">
        <v>-1.2113532819904007</v>
      </c>
      <c r="CY67" s="528"/>
      <c r="CZ67" s="528"/>
      <c r="DA67" s="528"/>
      <c r="DB67" s="528"/>
      <c r="DC67" s="528"/>
      <c r="DD67" s="529"/>
      <c r="DE67" s="532">
        <v>-7.452</v>
      </c>
      <c r="DF67" s="533">
        <v>-14.648</v>
      </c>
      <c r="DG67" s="533">
        <v>-22.329000000000001</v>
      </c>
      <c r="DH67" s="533">
        <v>-30.632999999999999</v>
      </c>
      <c r="DI67" s="533">
        <v>-39.326999999999998</v>
      </c>
      <c r="DJ67" s="533">
        <v>-47.581000000000003</v>
      </c>
      <c r="DK67" s="533">
        <v>-54.581000000000003</v>
      </c>
      <c r="DL67" s="533">
        <v>-60.167000000000002</v>
      </c>
      <c r="DM67" s="533">
        <v>-65.421999999999997</v>
      </c>
      <c r="DN67" s="533">
        <v>-70.599000000000004</v>
      </c>
      <c r="DO67" s="533">
        <v>-75.724000000000004</v>
      </c>
      <c r="DP67" s="533">
        <v>-86.162000000000006</v>
      </c>
      <c r="DQ67" s="533">
        <v>-96.32</v>
      </c>
      <c r="DR67" s="533">
        <v>-106.42400000000001</v>
      </c>
      <c r="DS67" s="533">
        <v>-36.673000000000002</v>
      </c>
      <c r="DT67" s="533">
        <v>-73.540999999999997</v>
      </c>
      <c r="DU67" s="533">
        <v>0</v>
      </c>
      <c r="DV67" s="533">
        <v>-0.51515699999999998</v>
      </c>
      <c r="DW67" s="533">
        <v>-1.317299</v>
      </c>
      <c r="DX67" s="533">
        <v>-2.5560299999999998</v>
      </c>
      <c r="DY67" s="533">
        <v>-4.5428059999999997</v>
      </c>
      <c r="DZ67" s="533">
        <v>-7.5446439999999999</v>
      </c>
      <c r="EA67" s="533">
        <v>-10.808493</v>
      </c>
      <c r="EB67" s="533">
        <v>-12.611053</v>
      </c>
      <c r="EC67" s="533">
        <v>-13.689183</v>
      </c>
      <c r="ED67" s="533">
        <v>-14.642853000000001</v>
      </c>
      <c r="EE67" s="533">
        <v>-15.580913000000001</v>
      </c>
      <c r="EF67" s="533">
        <v>-17.445833</v>
      </c>
      <c r="EG67" s="533">
        <v>-19.135013000000001</v>
      </c>
      <c r="EH67" s="533">
        <v>-20.484773000000001</v>
      </c>
      <c r="EI67" s="533">
        <v>-14.061999999999999</v>
      </c>
      <c r="EJ67" s="533">
        <v>-15.827999999999999</v>
      </c>
      <c r="EK67" s="533">
        <v>-14.614000000000001</v>
      </c>
      <c r="EL67" s="533">
        <v>-16.548999999999999</v>
      </c>
      <c r="EM67" s="533">
        <v>67</v>
      </c>
      <c r="EN67" s="533">
        <v>67</v>
      </c>
      <c r="EO67" s="533">
        <v>57.856000000000002</v>
      </c>
      <c r="EP67" s="533">
        <v>-0.21676826470000099</v>
      </c>
      <c r="EQ67" s="533">
        <v>-0.17333412170000201</v>
      </c>
      <c r="ER67" s="533">
        <v>-0.76691436769999699</v>
      </c>
      <c r="ES67" s="533">
        <v>-0.71937413161720898</v>
      </c>
      <c r="ET67" s="533">
        <v>-0.49439648401870201</v>
      </c>
      <c r="EU67" s="533">
        <v>-0.148367105183623</v>
      </c>
      <c r="EV67" s="533">
        <v>0.39694391231494502</v>
      </c>
      <c r="EW67" s="533">
        <v>1.70167648889026</v>
      </c>
      <c r="EX67" s="533">
        <v>7.1999999999999995E-2</v>
      </c>
      <c r="EY67" s="533">
        <v>-0.183</v>
      </c>
      <c r="EZ67" s="533">
        <v>-0.13600000000000001</v>
      </c>
      <c r="FA67" s="533">
        <v>8.2000000000000003E-2</v>
      </c>
      <c r="FB67" s="533">
        <v>-0.42899999999999999</v>
      </c>
      <c r="FC67" s="533">
        <v>-0.433</v>
      </c>
      <c r="FD67" s="533">
        <v>-1.385</v>
      </c>
      <c r="FE67" s="533">
        <v>-2.847</v>
      </c>
      <c r="FF67" s="533">
        <v>-2.1880000000000002</v>
      </c>
      <c r="FG67" s="535"/>
      <c r="FH67" s="535">
        <v>-0.19919872284999951</v>
      </c>
      <c r="FI67" s="535">
        <v>1.756954185000148E-2</v>
      </c>
      <c r="FJ67" s="535">
        <v>1.6562461850002486E-2</v>
      </c>
      <c r="FK67" s="535">
        <v>1.3207474016346199</v>
      </c>
      <c r="FL67" s="533">
        <v>-1.2579769999999999</v>
      </c>
      <c r="FM67" s="535"/>
      <c r="FN67" s="535"/>
      <c r="FO67" s="535"/>
      <c r="FP67" s="535"/>
      <c r="FQ67" s="535"/>
      <c r="FR67" s="535"/>
      <c r="FS67" s="535"/>
      <c r="FT67" s="535"/>
      <c r="FU67" s="541" t="s">
        <v>532</v>
      </c>
      <c r="FV67" s="532">
        <v>0.57999999999999996</v>
      </c>
      <c r="FW67" s="533">
        <v>1</v>
      </c>
      <c r="FX67" s="533">
        <v>1.27</v>
      </c>
      <c r="FY67" s="533">
        <v>1.51</v>
      </c>
      <c r="FZ67" s="533">
        <v>64.319999999999993</v>
      </c>
      <c r="GA67" s="533">
        <v>28.3</v>
      </c>
      <c r="GB67" s="533">
        <v>28.2</v>
      </c>
      <c r="GC67" s="528"/>
      <c r="GD67" s="528"/>
      <c r="GE67" s="558"/>
      <c r="GF67" s="528"/>
      <c r="GG67" s="528"/>
      <c r="GH67" s="528"/>
      <c r="GI67" s="542">
        <v>26.864477012919753</v>
      </c>
      <c r="GJ67" s="528"/>
      <c r="GK67" s="528"/>
      <c r="GL67" s="528">
        <v>21.153131506236061</v>
      </c>
      <c r="GM67" s="528"/>
      <c r="GN67" s="528"/>
      <c r="GO67" s="528"/>
      <c r="GP67" s="528"/>
      <c r="GQ67" s="528"/>
      <c r="GR67" s="543" t="s">
        <v>579</v>
      </c>
      <c r="GS67" s="544">
        <v>0</v>
      </c>
      <c r="GT67" s="545">
        <v>-0.43</v>
      </c>
      <c r="GU67" s="545">
        <v>-1.38</v>
      </c>
      <c r="GV67" s="545">
        <v>-5.39</v>
      </c>
      <c r="GW67" s="545">
        <v>-7.57</v>
      </c>
      <c r="GX67" s="545">
        <v>-9.26</v>
      </c>
      <c r="GY67" s="545">
        <v>-9.35</v>
      </c>
      <c r="GZ67" s="545">
        <v>-9.5</v>
      </c>
      <c r="HA67" s="545">
        <v>-9.59</v>
      </c>
      <c r="HB67" s="545">
        <v>-9.36</v>
      </c>
      <c r="HC67" s="545">
        <v>-9.33</v>
      </c>
      <c r="HD67" s="545">
        <v>-9.4499999999999993</v>
      </c>
      <c r="HE67" s="545">
        <v>-9.2100000000000009</v>
      </c>
      <c r="HF67" s="545">
        <v>-9.17</v>
      </c>
      <c r="HG67" s="545">
        <v>-9.42</v>
      </c>
      <c r="HH67" s="545">
        <v>-9.02</v>
      </c>
      <c r="HI67" s="545">
        <v>-9.61</v>
      </c>
      <c r="HJ67" s="545">
        <v>-9.31</v>
      </c>
      <c r="HK67" s="545">
        <v>-9.23</v>
      </c>
      <c r="HL67" s="545">
        <v>-9.07</v>
      </c>
      <c r="HM67" s="545">
        <v>-9.36</v>
      </c>
      <c r="HN67" s="545">
        <v>-9.2100000000000009</v>
      </c>
      <c r="HO67" s="545">
        <v>-9.2799999999999994</v>
      </c>
      <c r="HP67" s="545">
        <v>-9.42</v>
      </c>
      <c r="HQ67" s="545">
        <v>1.48</v>
      </c>
      <c r="HR67" s="545">
        <v>1.48</v>
      </c>
      <c r="HS67" s="545">
        <v>1.48</v>
      </c>
      <c r="HT67" s="545">
        <v>1.48</v>
      </c>
      <c r="HU67" s="545">
        <v>1.48</v>
      </c>
      <c r="HV67" s="545">
        <v>1.48</v>
      </c>
      <c r="HW67" s="545">
        <v>1.48</v>
      </c>
      <c r="HX67" s="545">
        <v>1.48</v>
      </c>
      <c r="HY67" s="545">
        <v>1.48</v>
      </c>
      <c r="HZ67" s="545">
        <v>1.48</v>
      </c>
      <c r="IA67" s="545">
        <v>1.48</v>
      </c>
      <c r="IB67" s="545">
        <v>1.48</v>
      </c>
      <c r="IC67" s="545">
        <v>1.48</v>
      </c>
      <c r="ID67" s="545">
        <v>1.48</v>
      </c>
      <c r="IE67" s="545">
        <v>1.48</v>
      </c>
      <c r="IF67" s="545">
        <v>1.48</v>
      </c>
      <c r="IG67" s="545">
        <v>1.48</v>
      </c>
      <c r="IH67" s="545">
        <v>1.48</v>
      </c>
      <c r="II67" s="545">
        <v>1.48</v>
      </c>
      <c r="IJ67" s="545">
        <v>1.48</v>
      </c>
      <c r="IK67" s="545">
        <v>1.48</v>
      </c>
      <c r="IL67" s="545">
        <v>1.48</v>
      </c>
      <c r="IM67" s="545">
        <v>1.48</v>
      </c>
      <c r="IN67" s="546">
        <v>1.48</v>
      </c>
      <c r="IO67" s="547" t="s">
        <v>629</v>
      </c>
      <c r="IP67" s="545">
        <v>0</v>
      </c>
      <c r="IQ67" s="545">
        <v>-0.01</v>
      </c>
      <c r="IR67" s="545">
        <v>-0.01</v>
      </c>
      <c r="IS67" s="545">
        <v>0.01</v>
      </c>
      <c r="IT67" s="545">
        <v>0.05</v>
      </c>
      <c r="IU67" s="545">
        <v>-0.02</v>
      </c>
      <c r="IV67" s="545">
        <v>-0.02</v>
      </c>
      <c r="IW67" s="545">
        <v>-0.04</v>
      </c>
      <c r="IX67" s="545">
        <v>-0.05</v>
      </c>
      <c r="IY67" s="545">
        <v>-0.04</v>
      </c>
      <c r="IZ67" s="545">
        <v>-0.05</v>
      </c>
      <c r="JA67" s="545">
        <v>-0.09</v>
      </c>
      <c r="JB67" s="545">
        <v>-0.08</v>
      </c>
      <c r="JC67" s="545">
        <v>-0.08</v>
      </c>
      <c r="JD67" s="545">
        <v>-0.1</v>
      </c>
      <c r="JE67" s="545">
        <v>-0.09</v>
      </c>
      <c r="JF67" s="545">
        <v>-0.08</v>
      </c>
      <c r="JG67" s="548">
        <v>-0.13</v>
      </c>
      <c r="JH67" s="549"/>
      <c r="JI67" s="550">
        <v>1.26</v>
      </c>
      <c r="JJ67" s="545">
        <v>1.26</v>
      </c>
      <c r="JK67" s="545">
        <v>1.26</v>
      </c>
      <c r="JL67" s="545">
        <v>1.26</v>
      </c>
      <c r="JM67" s="545">
        <v>1.26</v>
      </c>
      <c r="JN67" s="545">
        <v>1.26</v>
      </c>
      <c r="JO67" s="545">
        <v>1.26</v>
      </c>
      <c r="JP67" s="545">
        <v>1.26</v>
      </c>
      <c r="JQ67" s="545">
        <v>1.26</v>
      </c>
      <c r="JR67" s="545">
        <v>1.26</v>
      </c>
      <c r="JS67" s="545">
        <v>1.26</v>
      </c>
      <c r="JT67" s="545">
        <v>1.26</v>
      </c>
      <c r="JU67" s="545">
        <v>1.26</v>
      </c>
      <c r="JV67" s="545">
        <v>1.26</v>
      </c>
      <c r="JW67" s="545">
        <v>1.26</v>
      </c>
      <c r="JX67" s="545">
        <v>1.26</v>
      </c>
      <c r="JY67" s="545">
        <v>1.26</v>
      </c>
      <c r="JZ67" s="549"/>
      <c r="KA67" s="542" t="s">
        <v>461</v>
      </c>
      <c r="KB67" s="528"/>
      <c r="KC67" s="528"/>
      <c r="KD67" s="529" t="s">
        <v>461</v>
      </c>
      <c r="KE67" s="551" t="s">
        <v>477</v>
      </c>
      <c r="KF67" s="551" t="s">
        <v>689</v>
      </c>
      <c r="KG67" s="551" t="s">
        <v>684</v>
      </c>
      <c r="KH67" s="552"/>
      <c r="KI67" s="553"/>
      <c r="KJ67" s="554"/>
      <c r="KK67" s="555"/>
      <c r="KL67" s="556"/>
      <c r="KM67" s="552"/>
      <c r="KN67" s="554"/>
      <c r="KO67" s="555"/>
      <c r="KP67" s="556"/>
      <c r="KQ67" s="571"/>
      <c r="KR67" s="572"/>
      <c r="KS67" s="573"/>
      <c r="KT67" s="574"/>
      <c r="KU67" s="557"/>
    </row>
    <row r="68" spans="1:307">
      <c r="A68" s="518">
        <v>47</v>
      </c>
      <c r="B68" s="31" t="s">
        <v>699</v>
      </c>
      <c r="C68" s="569" t="s">
        <v>478</v>
      </c>
      <c r="D68" s="560" t="s">
        <v>262</v>
      </c>
      <c r="E68" s="520" t="s">
        <v>692</v>
      </c>
      <c r="F68" s="520" t="s">
        <v>692</v>
      </c>
      <c r="G68" s="520" t="s">
        <v>692</v>
      </c>
      <c r="H68" s="520" t="s">
        <v>692</v>
      </c>
      <c r="I68" s="520"/>
      <c r="J68" s="520" t="s">
        <v>692</v>
      </c>
      <c r="K68" s="521">
        <v>0</v>
      </c>
      <c r="L68" s="522">
        <v>50</v>
      </c>
      <c r="M68" s="523">
        <v>13.4</v>
      </c>
      <c r="N68" s="523">
        <v>13.64</v>
      </c>
      <c r="O68" s="523">
        <v>8.64</v>
      </c>
      <c r="P68" s="523">
        <v>15.32</v>
      </c>
      <c r="Q68" s="523">
        <v>19.18</v>
      </c>
      <c r="R68" s="524">
        <v>12.828486028346447</v>
      </c>
      <c r="S68" s="523">
        <v>22.53</v>
      </c>
      <c r="T68" s="523">
        <v>89.86</v>
      </c>
      <c r="U68" s="523">
        <v>39.26</v>
      </c>
      <c r="V68" s="523">
        <v>6.82</v>
      </c>
      <c r="W68" s="523">
        <v>29.3</v>
      </c>
      <c r="X68" s="523">
        <v>30.6</v>
      </c>
      <c r="Y68" s="523">
        <v>1311.47</v>
      </c>
      <c r="Z68" s="523">
        <v>1312.0160000000001</v>
      </c>
      <c r="AA68" s="525">
        <v>1311.8600000000001</v>
      </c>
      <c r="AB68" s="526">
        <v>7.8000000000007015</v>
      </c>
      <c r="AC68" s="527">
        <v>49.23</v>
      </c>
      <c r="AD68" s="527">
        <v>52.92</v>
      </c>
      <c r="AE68" s="527">
        <v>0.2334</v>
      </c>
      <c r="AF68" s="527">
        <v>0.21190000000000001</v>
      </c>
      <c r="AG68" s="527">
        <v>0.19209999999999999</v>
      </c>
      <c r="AH68" s="527">
        <v>0.17419999999999999</v>
      </c>
      <c r="AI68" s="527">
        <v>4.0999999999999996</v>
      </c>
      <c r="AJ68" s="527">
        <v>3.6</v>
      </c>
      <c r="AK68" s="527">
        <v>3.3</v>
      </c>
      <c r="AL68" s="527">
        <v>3.1</v>
      </c>
      <c r="AM68" s="527">
        <v>0.754</v>
      </c>
      <c r="AN68" s="527">
        <v>1.1679999999999999</v>
      </c>
      <c r="AO68" s="527">
        <v>1.2809999999999999</v>
      </c>
      <c r="AP68" s="527">
        <v>1.349</v>
      </c>
      <c r="AQ68" s="527">
        <v>1.4119999999999999</v>
      </c>
      <c r="AR68" s="527">
        <v>0.124</v>
      </c>
      <c r="AS68" s="528"/>
      <c r="AT68" s="528"/>
      <c r="AU68" s="528"/>
      <c r="AV68" s="528"/>
      <c r="AW68" s="528"/>
      <c r="AX68" s="529"/>
      <c r="AY68" s="530" t="s">
        <v>431</v>
      </c>
      <c r="AZ68" s="531">
        <v>45297</v>
      </c>
      <c r="BA68" s="532">
        <v>13</v>
      </c>
      <c r="BB68" s="526">
        <v>-2.985074626865674</v>
      </c>
      <c r="BC68" s="533">
        <v>13.41</v>
      </c>
      <c r="BD68" s="534">
        <v>-1.6862170087976571</v>
      </c>
      <c r="BE68" s="533">
        <v>8.76</v>
      </c>
      <c r="BF68" s="533">
        <v>15.51</v>
      </c>
      <c r="BG68" s="533">
        <v>19.440000000000001</v>
      </c>
      <c r="BH68" s="535">
        <v>12.886962605902557</v>
      </c>
      <c r="BI68" s="533">
        <v>22.83</v>
      </c>
      <c r="BJ68" s="533">
        <v>88.8</v>
      </c>
      <c r="BK68" s="533">
        <v>39.1</v>
      </c>
      <c r="BL68" s="533">
        <v>7.29</v>
      </c>
      <c r="BM68" s="533">
        <v>29.4</v>
      </c>
      <c r="BN68" s="533">
        <v>30.5</v>
      </c>
      <c r="BO68" s="536">
        <v>0.9639344262295082</v>
      </c>
      <c r="BP68" s="533">
        <v>1311.454</v>
      </c>
      <c r="BQ68" s="533">
        <v>1311.992</v>
      </c>
      <c r="BR68" s="535">
        <v>1311.8382857142856</v>
      </c>
      <c r="BS68" s="536">
        <v>7.6857142857144414</v>
      </c>
      <c r="BT68" s="533">
        <v>48.12</v>
      </c>
      <c r="BU68" s="533">
        <v>53.19</v>
      </c>
      <c r="BV68" s="528"/>
      <c r="BW68" s="533">
        <v>0.2298</v>
      </c>
      <c r="BX68" s="533">
        <v>0.20830000000000001</v>
      </c>
      <c r="BY68" s="533">
        <v>0.19209999999999999</v>
      </c>
      <c r="BZ68" s="533">
        <v>0.16880000000000001</v>
      </c>
      <c r="CA68" s="533">
        <v>4.0999999999999996</v>
      </c>
      <c r="CB68" s="533">
        <v>3.6</v>
      </c>
      <c r="CC68" s="533">
        <v>3.3</v>
      </c>
      <c r="CD68" s="533">
        <v>3.1</v>
      </c>
      <c r="CE68" s="533">
        <v>0.75</v>
      </c>
      <c r="CF68" s="533">
        <v>1.167</v>
      </c>
      <c r="CG68" s="533">
        <v>1.28</v>
      </c>
      <c r="CH68" s="533">
        <v>1.3480000000000001</v>
      </c>
      <c r="CI68" s="533">
        <v>1.41</v>
      </c>
      <c r="CJ68" s="533">
        <v>0.11899999999999999</v>
      </c>
      <c r="CK68" s="537"/>
      <c r="CL68" s="528"/>
      <c r="CM68" s="528"/>
      <c r="CN68" s="528"/>
      <c r="CO68" s="528"/>
      <c r="CP68" s="528"/>
      <c r="CQ68" s="538"/>
      <c r="CR68" s="539">
        <v>-16.000000000076398</v>
      </c>
      <c r="CS68" s="536">
        <v>-24.000000000114596</v>
      </c>
      <c r="CT68" s="540">
        <v>-9.9999999999988987E-4</v>
      </c>
      <c r="CU68" s="536">
        <v>1.3555787278415097</v>
      </c>
      <c r="CV68" s="528"/>
      <c r="CW68" s="528"/>
      <c r="CX68" s="536">
        <v>-1.2113532819904007</v>
      </c>
      <c r="CY68" s="528"/>
      <c r="CZ68" s="528"/>
      <c r="DA68" s="528"/>
      <c r="DB68" s="528"/>
      <c r="DC68" s="528"/>
      <c r="DD68" s="529"/>
      <c r="DE68" s="532">
        <v>-7.6449999999999996</v>
      </c>
      <c r="DF68" s="533">
        <v>-14.875999999999999</v>
      </c>
      <c r="DG68" s="533">
        <v>-22.59</v>
      </c>
      <c r="DH68" s="533">
        <v>-30.9</v>
      </c>
      <c r="DI68" s="533">
        <v>-39.593000000000004</v>
      </c>
      <c r="DJ68" s="533">
        <v>-47.784999999999997</v>
      </c>
      <c r="DK68" s="533">
        <v>-54.587000000000003</v>
      </c>
      <c r="DL68" s="533">
        <v>-60.098999999999997</v>
      </c>
      <c r="DM68" s="533">
        <v>-65.356999999999999</v>
      </c>
      <c r="DN68" s="533">
        <v>-70.534000000000006</v>
      </c>
      <c r="DO68" s="533">
        <v>-75.679000000000002</v>
      </c>
      <c r="DP68" s="533">
        <v>-86.125</v>
      </c>
      <c r="DQ68" s="533">
        <v>-96.323999999999998</v>
      </c>
      <c r="DR68" s="533">
        <v>-106.449</v>
      </c>
      <c r="DS68" s="533">
        <v>-36.594999999999999</v>
      </c>
      <c r="DT68" s="533">
        <v>-73.393000000000001</v>
      </c>
      <c r="DU68" s="533">
        <v>0</v>
      </c>
      <c r="DV68" s="533">
        <v>-0.537883</v>
      </c>
      <c r="DW68" s="533">
        <v>-1.3899699999999999</v>
      </c>
      <c r="DX68" s="533">
        <v>-2.7032989999999999</v>
      </c>
      <c r="DY68" s="533">
        <v>-4.8027740000000003</v>
      </c>
      <c r="DZ68" s="533">
        <v>-7.9358700000000004</v>
      </c>
      <c r="EA68" s="533">
        <v>-11.097771</v>
      </c>
      <c r="EB68" s="533">
        <v>-12.775111000000001</v>
      </c>
      <c r="EC68" s="533">
        <v>-13.819580999999999</v>
      </c>
      <c r="ED68" s="533">
        <v>-14.734650999999999</v>
      </c>
      <c r="EE68" s="533">
        <v>-15.643630999999999</v>
      </c>
      <c r="EF68" s="533">
        <v>-17.441011</v>
      </c>
      <c r="EG68" s="533">
        <v>-19.053550999999999</v>
      </c>
      <c r="EH68" s="533">
        <v>-20.285170999999998</v>
      </c>
      <c r="EI68" s="533">
        <v>-13.907999999999999</v>
      </c>
      <c r="EJ68" s="533">
        <v>-15.803000000000001</v>
      </c>
      <c r="EK68" s="533">
        <v>-14.412000000000001</v>
      </c>
      <c r="EL68" s="533">
        <v>-16.439</v>
      </c>
      <c r="EM68" s="533">
        <v>67</v>
      </c>
      <c r="EN68" s="533">
        <v>67</v>
      </c>
      <c r="EO68" s="533">
        <v>57.765999999999998</v>
      </c>
      <c r="EP68" s="533">
        <v>-0.19655418389999799</v>
      </c>
      <c r="EQ68" s="533">
        <v>-0.15065574649999999</v>
      </c>
      <c r="ER68" s="533">
        <v>-0.61923980710000104</v>
      </c>
      <c r="ES68" s="533">
        <v>-0.71937413161720898</v>
      </c>
      <c r="ET68" s="533">
        <v>-0.49439648401870201</v>
      </c>
      <c r="EU68" s="533">
        <v>-0.17540720046059299</v>
      </c>
      <c r="EV68" s="533">
        <v>0.45627984569782698</v>
      </c>
      <c r="EW68" s="533">
        <v>2.07870782080898</v>
      </c>
      <c r="EX68" s="533">
        <v>0.188</v>
      </c>
      <c r="EY68" s="533">
        <v>-0.26100000000000001</v>
      </c>
      <c r="EZ68" s="533">
        <v>-0.34799999999999998</v>
      </c>
      <c r="FA68" s="533">
        <v>-4.7E-2</v>
      </c>
      <c r="FB68" s="533">
        <v>-0.49399999999999999</v>
      </c>
      <c r="FC68" s="533">
        <v>-0.35699999999999998</v>
      </c>
      <c r="FD68" s="533">
        <v>-1.085</v>
      </c>
      <c r="FE68" s="533">
        <v>-2.5819999999999999</v>
      </c>
      <c r="FF68" s="533">
        <v>-3.0819999999999999</v>
      </c>
      <c r="FG68" s="535"/>
      <c r="FH68" s="535">
        <v>-0.19919872284999951</v>
      </c>
      <c r="FI68" s="535">
        <v>2.6445389500015237E-3</v>
      </c>
      <c r="FJ68" s="535">
        <v>1.6562461850002486E-2</v>
      </c>
      <c r="FK68" s="535">
        <v>1.372482994995387</v>
      </c>
      <c r="FL68" s="533">
        <v>-1.552629</v>
      </c>
      <c r="FM68" s="535"/>
      <c r="FN68" s="535"/>
      <c r="FO68" s="535"/>
      <c r="FP68" s="535"/>
      <c r="FQ68" s="535"/>
      <c r="FR68" s="535"/>
      <c r="FS68" s="535"/>
      <c r="FT68" s="535"/>
      <c r="FU68" s="541" t="s">
        <v>532</v>
      </c>
      <c r="FV68" s="532">
        <v>0.48</v>
      </c>
      <c r="FW68" s="533">
        <v>0.84</v>
      </c>
      <c r="FX68" s="533">
        <v>1.05</v>
      </c>
      <c r="FY68" s="533">
        <v>1.24</v>
      </c>
      <c r="FZ68" s="533">
        <v>304.14999999999998</v>
      </c>
      <c r="GA68" s="533">
        <v>35.9</v>
      </c>
      <c r="GB68" s="533">
        <v>64.099999999999994</v>
      </c>
      <c r="GC68" s="528"/>
      <c r="GD68" s="528"/>
      <c r="GE68" s="558"/>
      <c r="GF68" s="528"/>
      <c r="GG68" s="528"/>
      <c r="GH68" s="528"/>
      <c r="GI68" s="542">
        <v>26.665182481116258</v>
      </c>
      <c r="GJ68" s="528"/>
      <c r="GK68" s="528"/>
      <c r="GL68" s="528">
        <v>25.395411886777428</v>
      </c>
      <c r="GM68" s="528"/>
      <c r="GN68" s="528"/>
      <c r="GO68" s="528"/>
      <c r="GP68" s="528"/>
      <c r="GQ68" s="528"/>
      <c r="GR68" s="543" t="s">
        <v>580</v>
      </c>
      <c r="GS68" s="544">
        <v>0</v>
      </c>
      <c r="GT68" s="545">
        <v>-0.36</v>
      </c>
      <c r="GU68" s="545">
        <v>-1.08</v>
      </c>
      <c r="GV68" s="545">
        <v>-4.84</v>
      </c>
      <c r="GW68" s="545">
        <v>-6.99</v>
      </c>
      <c r="GX68" s="545">
        <v>-8.31</v>
      </c>
      <c r="GY68" s="545">
        <v>-8.27</v>
      </c>
      <c r="GZ68" s="545">
        <v>-8.43</v>
      </c>
      <c r="HA68" s="545">
        <v>-8.59</v>
      </c>
      <c r="HB68" s="545">
        <v>-8.2899999999999991</v>
      </c>
      <c r="HC68" s="545">
        <v>-8.33</v>
      </c>
      <c r="HD68" s="545">
        <v>-8.1300000000000008</v>
      </c>
      <c r="HE68" s="545">
        <v>-8.43</v>
      </c>
      <c r="HF68" s="545">
        <v>-8.27</v>
      </c>
      <c r="HG68" s="545">
        <v>-8.25</v>
      </c>
      <c r="HH68" s="545">
        <v>-8.23</v>
      </c>
      <c r="HI68" s="545">
        <v>-8.27</v>
      </c>
      <c r="HJ68" s="545">
        <v>-8.1300000000000008</v>
      </c>
      <c r="HK68" s="545">
        <v>-8.19</v>
      </c>
      <c r="HL68" s="545">
        <v>-8.17</v>
      </c>
      <c r="HM68" s="545">
        <v>-7.93</v>
      </c>
      <c r="HN68" s="545">
        <v>-8.19</v>
      </c>
      <c r="HO68" s="545">
        <v>-8.33</v>
      </c>
      <c r="HP68" s="545">
        <v>-8.3699999999999992</v>
      </c>
      <c r="HQ68" s="545">
        <v>1.48</v>
      </c>
      <c r="HR68" s="545">
        <v>1.48</v>
      </c>
      <c r="HS68" s="545">
        <v>1.48</v>
      </c>
      <c r="HT68" s="545">
        <v>1.48</v>
      </c>
      <c r="HU68" s="545">
        <v>1.48</v>
      </c>
      <c r="HV68" s="545">
        <v>1.48</v>
      </c>
      <c r="HW68" s="545">
        <v>1.48</v>
      </c>
      <c r="HX68" s="545">
        <v>1.48</v>
      </c>
      <c r="HY68" s="545">
        <v>1.48</v>
      </c>
      <c r="HZ68" s="545">
        <v>1.48</v>
      </c>
      <c r="IA68" s="545">
        <v>1.48</v>
      </c>
      <c r="IB68" s="545">
        <v>1.48</v>
      </c>
      <c r="IC68" s="545">
        <v>1.48</v>
      </c>
      <c r="ID68" s="545">
        <v>1.48</v>
      </c>
      <c r="IE68" s="545">
        <v>1.48</v>
      </c>
      <c r="IF68" s="545">
        <v>1.48</v>
      </c>
      <c r="IG68" s="545">
        <v>1.48</v>
      </c>
      <c r="IH68" s="545">
        <v>1.48</v>
      </c>
      <c r="II68" s="545">
        <v>1.48</v>
      </c>
      <c r="IJ68" s="545">
        <v>1.48</v>
      </c>
      <c r="IK68" s="545">
        <v>1.48</v>
      </c>
      <c r="IL68" s="545">
        <v>1.48</v>
      </c>
      <c r="IM68" s="545">
        <v>1.48</v>
      </c>
      <c r="IN68" s="546">
        <v>1.48</v>
      </c>
      <c r="IO68" s="547" t="s">
        <v>630</v>
      </c>
      <c r="IP68" s="545">
        <v>0</v>
      </c>
      <c r="IQ68" s="545">
        <v>-0.01</v>
      </c>
      <c r="IR68" s="545">
        <v>-0.04</v>
      </c>
      <c r="IS68" s="545">
        <v>-0.03</v>
      </c>
      <c r="IT68" s="545">
        <v>0.01</v>
      </c>
      <c r="IU68" s="545">
        <v>-0.03</v>
      </c>
      <c r="IV68" s="545">
        <v>-0.05</v>
      </c>
      <c r="IW68" s="545">
        <v>-7.0000000000000007E-2</v>
      </c>
      <c r="IX68" s="545">
        <v>-0.06</v>
      </c>
      <c r="IY68" s="545">
        <v>-0.06</v>
      </c>
      <c r="IZ68" s="545">
        <v>-0.06</v>
      </c>
      <c r="JA68" s="545">
        <v>-7.0000000000000007E-2</v>
      </c>
      <c r="JB68" s="545">
        <v>-0.06</v>
      </c>
      <c r="JC68" s="545">
        <v>-0.01</v>
      </c>
      <c r="JD68" s="545">
        <v>-0.02</v>
      </c>
      <c r="JE68" s="545">
        <v>-0.02</v>
      </c>
      <c r="JF68" s="545">
        <v>0</v>
      </c>
      <c r="JG68" s="548">
        <v>-0.01</v>
      </c>
      <c r="JH68" s="549"/>
      <c r="JI68" s="550">
        <v>1.26</v>
      </c>
      <c r="JJ68" s="545">
        <v>1.26</v>
      </c>
      <c r="JK68" s="545">
        <v>1.26</v>
      </c>
      <c r="JL68" s="545">
        <v>1.26</v>
      </c>
      <c r="JM68" s="545">
        <v>1.26</v>
      </c>
      <c r="JN68" s="545">
        <v>1.26</v>
      </c>
      <c r="JO68" s="545">
        <v>1.26</v>
      </c>
      <c r="JP68" s="545">
        <v>1.26</v>
      </c>
      <c r="JQ68" s="545">
        <v>1.26</v>
      </c>
      <c r="JR68" s="545">
        <v>1.26</v>
      </c>
      <c r="JS68" s="545">
        <v>1.26</v>
      </c>
      <c r="JT68" s="545">
        <v>1.26</v>
      </c>
      <c r="JU68" s="545">
        <v>1.26</v>
      </c>
      <c r="JV68" s="545">
        <v>1.26</v>
      </c>
      <c r="JW68" s="545">
        <v>1.26</v>
      </c>
      <c r="JX68" s="545">
        <v>1.26</v>
      </c>
      <c r="JY68" s="545">
        <v>1.26</v>
      </c>
      <c r="JZ68" s="549"/>
      <c r="KA68" s="542" t="s">
        <v>461</v>
      </c>
      <c r="KB68" s="528"/>
      <c r="KC68" s="528"/>
      <c r="KD68" s="529" t="s">
        <v>461</v>
      </c>
      <c r="KE68" s="551" t="s">
        <v>478</v>
      </c>
      <c r="KF68" s="551" t="s">
        <v>689</v>
      </c>
      <c r="KG68" s="551" t="s">
        <v>685</v>
      </c>
      <c r="KH68" s="552"/>
      <c r="KI68" s="553"/>
      <c r="KJ68" s="554"/>
      <c r="KK68" s="555"/>
      <c r="KL68" s="556"/>
      <c r="KM68" s="552"/>
      <c r="KN68" s="554"/>
      <c r="KO68" s="555"/>
      <c r="KP68" s="556"/>
      <c r="KQ68" s="571"/>
      <c r="KR68" s="572"/>
      <c r="KS68" s="573"/>
      <c r="KT68" s="574"/>
      <c r="KU68" s="557"/>
    </row>
    <row r="69" spans="1:307">
      <c r="A69" s="518">
        <v>48</v>
      </c>
      <c r="B69" s="31"/>
      <c r="C69" s="563" t="s">
        <v>479</v>
      </c>
      <c r="D69" s="564" t="s">
        <v>694</v>
      </c>
      <c r="E69" s="520" t="s">
        <v>692</v>
      </c>
      <c r="F69" s="520" t="s">
        <v>692</v>
      </c>
      <c r="G69" s="520" t="s">
        <v>692</v>
      </c>
      <c r="H69" s="520" t="s">
        <v>692</v>
      </c>
      <c r="I69" s="520"/>
      <c r="J69" s="520" t="s">
        <v>692</v>
      </c>
      <c r="K69" s="521">
        <v>0</v>
      </c>
      <c r="L69" s="522">
        <v>50</v>
      </c>
      <c r="M69" s="523">
        <v>13.4</v>
      </c>
      <c r="N69" s="523">
        <v>13.73</v>
      </c>
      <c r="O69" s="523">
        <v>8.48</v>
      </c>
      <c r="P69" s="523">
        <v>15.09</v>
      </c>
      <c r="Q69" s="523">
        <v>18.96</v>
      </c>
      <c r="R69" s="524">
        <v>12.778383330020475</v>
      </c>
      <c r="S69" s="523">
        <v>22.36</v>
      </c>
      <c r="T69" s="523">
        <v>91.17</v>
      </c>
      <c r="U69" s="523">
        <v>37.119999999999997</v>
      </c>
      <c r="V69" s="523">
        <v>7.3</v>
      </c>
      <c r="W69" s="523">
        <v>29.5</v>
      </c>
      <c r="X69" s="523">
        <v>30.9</v>
      </c>
      <c r="Y69" s="523">
        <v>1311.4949999999999</v>
      </c>
      <c r="Z69" s="523">
        <v>1312.039</v>
      </c>
      <c r="AA69" s="525">
        <v>1311.8835714285715</v>
      </c>
      <c r="AB69" s="526">
        <v>7.7714285714299489</v>
      </c>
      <c r="AC69" s="527">
        <v>49.83</v>
      </c>
      <c r="AD69" s="527">
        <v>51.08</v>
      </c>
      <c r="AE69" s="527">
        <v>0.2334</v>
      </c>
      <c r="AF69" s="527">
        <v>0.21010000000000001</v>
      </c>
      <c r="AG69" s="527">
        <v>0.19570000000000001</v>
      </c>
      <c r="AH69" s="527">
        <v>0.17419999999999999</v>
      </c>
      <c r="AI69" s="527">
        <v>4</v>
      </c>
      <c r="AJ69" s="527">
        <v>3.6</v>
      </c>
      <c r="AK69" s="527">
        <v>3.4</v>
      </c>
      <c r="AL69" s="527">
        <v>3.1</v>
      </c>
      <c r="AM69" s="527">
        <v>0.753</v>
      </c>
      <c r="AN69" s="527">
        <v>1.167</v>
      </c>
      <c r="AO69" s="527">
        <v>1.28</v>
      </c>
      <c r="AP69" s="527">
        <v>1.3480000000000001</v>
      </c>
      <c r="AQ69" s="527">
        <v>1.411</v>
      </c>
      <c r="AR69" s="527">
        <v>0.13100000000000001</v>
      </c>
      <c r="AS69" s="528"/>
      <c r="AT69" s="528"/>
      <c r="AU69" s="528"/>
      <c r="AV69" s="528"/>
      <c r="AW69" s="528"/>
      <c r="AX69" s="529"/>
      <c r="AY69" s="530" t="s">
        <v>431</v>
      </c>
      <c r="AZ69" s="531">
        <v>45297</v>
      </c>
      <c r="BA69" s="532">
        <v>13.79</v>
      </c>
      <c r="BB69" s="526">
        <v>2.9104477611940207</v>
      </c>
      <c r="BC69" s="533">
        <v>14.14</v>
      </c>
      <c r="BD69" s="562">
        <v>2.9861616897305181</v>
      </c>
      <c r="BE69" s="533">
        <v>8.1</v>
      </c>
      <c r="BF69" s="533">
        <v>14.74</v>
      </c>
      <c r="BG69" s="533">
        <v>18.579999999999998</v>
      </c>
      <c r="BH69" s="535">
        <v>12.690457096576228</v>
      </c>
      <c r="BI69" s="533">
        <v>22.01</v>
      </c>
      <c r="BJ69" s="533">
        <v>93.07</v>
      </c>
      <c r="BK69" s="533">
        <v>35.43</v>
      </c>
      <c r="BL69" s="533">
        <v>10.16</v>
      </c>
      <c r="BM69" s="533">
        <v>29.6</v>
      </c>
      <c r="BN69" s="533">
        <v>30.9</v>
      </c>
      <c r="BO69" s="536">
        <v>0.95792880258899682</v>
      </c>
      <c r="BP69" s="533">
        <v>1311.491</v>
      </c>
      <c r="BQ69" s="533">
        <v>1312.0309999999999</v>
      </c>
      <c r="BR69" s="535">
        <v>1311.8767142857143</v>
      </c>
      <c r="BS69" s="536">
        <v>7.7142857142851948</v>
      </c>
      <c r="BT69" s="533">
        <v>49.21</v>
      </c>
      <c r="BU69" s="533">
        <v>53.6</v>
      </c>
      <c r="BV69" s="528"/>
      <c r="BW69" s="533">
        <v>0.22620000000000001</v>
      </c>
      <c r="BX69" s="533">
        <v>0.20649999999999999</v>
      </c>
      <c r="BY69" s="533">
        <v>0.18490000000000001</v>
      </c>
      <c r="BZ69" s="533">
        <v>0.16880000000000001</v>
      </c>
      <c r="CA69" s="533">
        <v>4</v>
      </c>
      <c r="CB69" s="533">
        <v>3.6</v>
      </c>
      <c r="CC69" s="533">
        <v>3.3</v>
      </c>
      <c r="CD69" s="533">
        <v>3.1</v>
      </c>
      <c r="CE69" s="533">
        <v>0.73099999999999998</v>
      </c>
      <c r="CF69" s="533">
        <v>1.1659999999999999</v>
      </c>
      <c r="CG69" s="533">
        <v>1.278</v>
      </c>
      <c r="CH69" s="533">
        <v>1.347</v>
      </c>
      <c r="CI69" s="533">
        <v>1.409</v>
      </c>
      <c r="CJ69" s="533">
        <v>0.124</v>
      </c>
      <c r="CK69" s="537"/>
      <c r="CL69" s="528"/>
      <c r="CM69" s="528"/>
      <c r="CN69" s="528"/>
      <c r="CO69" s="528"/>
      <c r="CP69" s="528"/>
      <c r="CQ69" s="538"/>
      <c r="CR69" s="539">
        <v>-3.9999999999054126</v>
      </c>
      <c r="CS69" s="536">
        <v>-8.0000000000381988</v>
      </c>
      <c r="CT69" s="540">
        <v>-1.0000000000001119E-3</v>
      </c>
      <c r="CU69" s="536">
        <v>-2.0042194092827139</v>
      </c>
      <c r="CV69" s="528"/>
      <c r="CW69" s="528"/>
      <c r="CX69" s="536">
        <v>-1.2113532819904007</v>
      </c>
      <c r="CY69" s="528"/>
      <c r="CZ69" s="528"/>
      <c r="DA69" s="528"/>
      <c r="DB69" s="528"/>
      <c r="DC69" s="528"/>
      <c r="DD69" s="529"/>
      <c r="DE69" s="532">
        <v>-7.4089999999999998</v>
      </c>
      <c r="DF69" s="533">
        <v>-14.609</v>
      </c>
      <c r="DG69" s="533">
        <v>-22.234999999999999</v>
      </c>
      <c r="DH69" s="533">
        <v>-30.411999999999999</v>
      </c>
      <c r="DI69" s="533">
        <v>-38.939</v>
      </c>
      <c r="DJ69" s="533">
        <v>-46.978999999999999</v>
      </c>
      <c r="DK69" s="533">
        <v>-53.716999999999999</v>
      </c>
      <c r="DL69" s="533">
        <v>-59.226999999999997</v>
      </c>
      <c r="DM69" s="533">
        <v>-64.497</v>
      </c>
      <c r="DN69" s="533">
        <v>-69.688000000000002</v>
      </c>
      <c r="DO69" s="533">
        <v>-74.864000000000004</v>
      </c>
      <c r="DP69" s="533">
        <v>-85.353999999999999</v>
      </c>
      <c r="DQ69" s="533">
        <v>-95.572999999999993</v>
      </c>
      <c r="DR69" s="533">
        <v>-105.73699999999999</v>
      </c>
      <c r="DS69" s="533">
        <v>-36.767000000000003</v>
      </c>
      <c r="DT69" s="533">
        <v>-73.736999999999995</v>
      </c>
      <c r="DU69" s="533">
        <v>0</v>
      </c>
      <c r="DV69" s="533">
        <v>-0.55021600000000004</v>
      </c>
      <c r="DW69" s="533">
        <v>-1.4033659999999999</v>
      </c>
      <c r="DX69" s="533">
        <v>-2.7431519999999998</v>
      </c>
      <c r="DY69" s="533">
        <v>-4.8615399999999998</v>
      </c>
      <c r="DZ69" s="533">
        <v>-8.0077870000000004</v>
      </c>
      <c r="EA69" s="533">
        <v>-11.111583</v>
      </c>
      <c r="EB69" s="533">
        <v>-12.722123</v>
      </c>
      <c r="EC69" s="533">
        <v>-13.772893</v>
      </c>
      <c r="ED69" s="533">
        <v>-14.684313</v>
      </c>
      <c r="EE69" s="533">
        <v>-15.584892999999999</v>
      </c>
      <c r="EF69" s="533">
        <v>-17.393543000000001</v>
      </c>
      <c r="EG69" s="533">
        <v>-19.038582999999999</v>
      </c>
      <c r="EH69" s="533">
        <v>-20.311703000000001</v>
      </c>
      <c r="EI69" s="533">
        <v>-14.27</v>
      </c>
      <c r="EJ69" s="533">
        <v>-15.471</v>
      </c>
      <c r="EK69" s="533">
        <v>-14.778</v>
      </c>
      <c r="EL69" s="533">
        <v>-16.047000000000001</v>
      </c>
      <c r="EM69" s="533">
        <v>67</v>
      </c>
      <c r="EN69" s="533">
        <v>67</v>
      </c>
      <c r="EO69" s="533">
        <v>57.701000000000001</v>
      </c>
      <c r="EP69" s="533">
        <v>-0.23126983649999699</v>
      </c>
      <c r="EQ69" s="533">
        <v>-0.15805435180000099</v>
      </c>
      <c r="ER69" s="533">
        <v>-0.62642669679999596</v>
      </c>
      <c r="ES69" s="533">
        <v>-0.71937413161720898</v>
      </c>
      <c r="ET69" s="533">
        <v>-0.49439648401870201</v>
      </c>
      <c r="EU69" s="533">
        <v>-0.17540720046059299</v>
      </c>
      <c r="EV69" s="533">
        <v>0.48747215745962802</v>
      </c>
      <c r="EW69" s="533">
        <v>2.07870782080898</v>
      </c>
      <c r="EX69" s="533">
        <v>0.23799999999999999</v>
      </c>
      <c r="EY69" s="533">
        <v>-0.32600000000000001</v>
      </c>
      <c r="EZ69" s="533">
        <v>-0.42899999999999999</v>
      </c>
      <c r="FA69" s="533">
        <v>-1.4999999999999999E-2</v>
      </c>
      <c r="FB69" s="533">
        <v>-0.49099999999999999</v>
      </c>
      <c r="FC69" s="533">
        <v>-0.71799999999999997</v>
      </c>
      <c r="FD69" s="533">
        <v>-1.0980000000000001</v>
      </c>
      <c r="FE69" s="533">
        <v>-2.746</v>
      </c>
      <c r="FF69" s="533">
        <v>-3.573</v>
      </c>
      <c r="FG69" s="535"/>
      <c r="FH69" s="535">
        <v>-0.19919872284999951</v>
      </c>
      <c r="FI69" s="535">
        <v>3.2071113649997485E-2</v>
      </c>
      <c r="FJ69" s="535">
        <v>1.6562461850002486E-2</v>
      </c>
      <c r="FK69" s="535">
        <v>1.3888771664393533</v>
      </c>
      <c r="FL69" s="533">
        <v>-1.609777</v>
      </c>
      <c r="FM69" s="535"/>
      <c r="FN69" s="535"/>
      <c r="FO69" s="535"/>
      <c r="FP69" s="535"/>
      <c r="FQ69" s="535"/>
      <c r="FR69" s="535"/>
      <c r="FS69" s="535"/>
      <c r="FT69" s="535"/>
      <c r="FU69" s="541" t="s">
        <v>532</v>
      </c>
      <c r="FV69" s="532">
        <v>0.53</v>
      </c>
      <c r="FW69" s="533">
        <v>0.93</v>
      </c>
      <c r="FX69" s="533">
        <v>1.1599999999999999</v>
      </c>
      <c r="FY69" s="533">
        <v>1.38</v>
      </c>
      <c r="FZ69" s="533">
        <v>100</v>
      </c>
      <c r="GA69" s="533">
        <v>17.899999999999999</v>
      </c>
      <c r="GB69" s="533">
        <v>41.3</v>
      </c>
      <c r="GC69" s="528"/>
      <c r="GD69" s="528"/>
      <c r="GE69" s="558"/>
      <c r="GF69" s="528"/>
      <c r="GG69" s="528"/>
      <c r="GH69" s="528"/>
      <c r="GI69" s="542">
        <v>25.58193707226636</v>
      </c>
      <c r="GJ69" s="528"/>
      <c r="GK69" s="528"/>
      <c r="GL69" s="528">
        <v>22.053394027815862</v>
      </c>
      <c r="GM69" s="528"/>
      <c r="GN69" s="528"/>
      <c r="GO69" s="528"/>
      <c r="GP69" s="528"/>
      <c r="GQ69" s="528"/>
      <c r="GR69" s="543" t="s">
        <v>581</v>
      </c>
      <c r="GS69" s="544">
        <v>0</v>
      </c>
      <c r="GT69" s="545">
        <v>-0.31</v>
      </c>
      <c r="GU69" s="545">
        <v>-1.49</v>
      </c>
      <c r="GV69" s="545">
        <v>-4.7300000000000004</v>
      </c>
      <c r="GW69" s="545">
        <v>-7.27</v>
      </c>
      <c r="GX69" s="545">
        <v>-8.61</v>
      </c>
      <c r="GY69" s="545">
        <v>-9.39</v>
      </c>
      <c r="GZ69" s="545">
        <v>-9.4600000000000009</v>
      </c>
      <c r="HA69" s="545">
        <v>-9.6199999999999992</v>
      </c>
      <c r="HB69" s="545">
        <v>-9.75</v>
      </c>
      <c r="HC69" s="545">
        <v>-9.44</v>
      </c>
      <c r="HD69" s="545">
        <v>-9.8699999999999992</v>
      </c>
      <c r="HE69" s="545">
        <v>-9.7200000000000006</v>
      </c>
      <c r="HF69" s="545">
        <v>-9.68</v>
      </c>
      <c r="HG69" s="545">
        <v>-9.66</v>
      </c>
      <c r="HH69" s="545">
        <v>-9.8699999999999992</v>
      </c>
      <c r="HI69" s="545">
        <v>-9.9700000000000006</v>
      </c>
      <c r="HJ69" s="545">
        <v>-10.119999999999999</v>
      </c>
      <c r="HK69" s="545">
        <v>-9.83</v>
      </c>
      <c r="HL69" s="545">
        <v>-10.16</v>
      </c>
      <c r="HM69" s="545">
        <v>-10.1</v>
      </c>
      <c r="HN69" s="545">
        <v>-10.220000000000001</v>
      </c>
      <c r="HO69" s="545">
        <v>-10.39</v>
      </c>
      <c r="HP69" s="545">
        <v>-10.39</v>
      </c>
      <c r="HQ69" s="545">
        <v>1.47</v>
      </c>
      <c r="HR69" s="545">
        <v>1.47</v>
      </c>
      <c r="HS69" s="545">
        <v>1.47</v>
      </c>
      <c r="HT69" s="545">
        <v>1.47</v>
      </c>
      <c r="HU69" s="545">
        <v>1.47</v>
      </c>
      <c r="HV69" s="545">
        <v>1.47</v>
      </c>
      <c r="HW69" s="545">
        <v>1.47</v>
      </c>
      <c r="HX69" s="545">
        <v>1.47</v>
      </c>
      <c r="HY69" s="545">
        <v>1.47</v>
      </c>
      <c r="HZ69" s="545">
        <v>1.47</v>
      </c>
      <c r="IA69" s="545">
        <v>1.47</v>
      </c>
      <c r="IB69" s="545">
        <v>1.47</v>
      </c>
      <c r="IC69" s="545">
        <v>1.47</v>
      </c>
      <c r="ID69" s="545">
        <v>1.47</v>
      </c>
      <c r="IE69" s="545">
        <v>1.47</v>
      </c>
      <c r="IF69" s="545">
        <v>1.47</v>
      </c>
      <c r="IG69" s="545">
        <v>1.47</v>
      </c>
      <c r="IH69" s="545">
        <v>1.47</v>
      </c>
      <c r="II69" s="545">
        <v>1.47</v>
      </c>
      <c r="IJ69" s="545">
        <v>1.47</v>
      </c>
      <c r="IK69" s="545">
        <v>1.47</v>
      </c>
      <c r="IL69" s="545">
        <v>1.47</v>
      </c>
      <c r="IM69" s="545">
        <v>1.47</v>
      </c>
      <c r="IN69" s="546">
        <v>1.47</v>
      </c>
      <c r="IO69" s="547" t="s">
        <v>631</v>
      </c>
      <c r="IP69" s="545">
        <v>0</v>
      </c>
      <c r="IQ69" s="545">
        <v>-0.01</v>
      </c>
      <c r="IR69" s="545">
        <v>-0.03</v>
      </c>
      <c r="IS69" s="545">
        <v>-0.01</v>
      </c>
      <c r="IT69" s="545">
        <v>0</v>
      </c>
      <c r="IU69" s="545">
        <v>-0.02</v>
      </c>
      <c r="IV69" s="545">
        <v>-0.01</v>
      </c>
      <c r="IW69" s="545">
        <v>0.03</v>
      </c>
      <c r="IX69" s="545">
        <v>0.06</v>
      </c>
      <c r="IY69" s="545">
        <v>0.13</v>
      </c>
      <c r="IZ69" s="545">
        <v>0.12</v>
      </c>
      <c r="JA69" s="545">
        <v>0.15</v>
      </c>
      <c r="JB69" s="545">
        <v>0.2</v>
      </c>
      <c r="JC69" s="545">
        <v>0.24</v>
      </c>
      <c r="JD69" s="545">
        <v>0.28999999999999998</v>
      </c>
      <c r="JE69" s="545">
        <v>0.31</v>
      </c>
      <c r="JF69" s="545">
        <v>0.39</v>
      </c>
      <c r="JG69" s="548">
        <v>0.39</v>
      </c>
      <c r="JH69" s="549"/>
      <c r="JI69" s="550">
        <v>1.25</v>
      </c>
      <c r="JJ69" s="545">
        <v>1.25</v>
      </c>
      <c r="JK69" s="545">
        <v>1.25</v>
      </c>
      <c r="JL69" s="545">
        <v>1.25</v>
      </c>
      <c r="JM69" s="545">
        <v>1.25</v>
      </c>
      <c r="JN69" s="545">
        <v>1.25</v>
      </c>
      <c r="JO69" s="545">
        <v>1.25</v>
      </c>
      <c r="JP69" s="545">
        <v>1.25</v>
      </c>
      <c r="JQ69" s="545">
        <v>1.25</v>
      </c>
      <c r="JR69" s="545">
        <v>1.25</v>
      </c>
      <c r="JS69" s="545">
        <v>1.25</v>
      </c>
      <c r="JT69" s="545">
        <v>1.25</v>
      </c>
      <c r="JU69" s="545">
        <v>1.25</v>
      </c>
      <c r="JV69" s="545">
        <v>1.25</v>
      </c>
      <c r="JW69" s="545">
        <v>1.25</v>
      </c>
      <c r="JX69" s="545">
        <v>1.25</v>
      </c>
      <c r="JY69" s="545">
        <v>1.25</v>
      </c>
      <c r="JZ69" s="549"/>
      <c r="KA69" s="542" t="s">
        <v>461</v>
      </c>
      <c r="KB69" s="528"/>
      <c r="KC69" s="528"/>
      <c r="KD69" s="529" t="s">
        <v>461</v>
      </c>
      <c r="KE69" s="551" t="s">
        <v>479</v>
      </c>
      <c r="KF69" s="551" t="s">
        <v>693</v>
      </c>
      <c r="KG69" s="551" t="s">
        <v>686</v>
      </c>
      <c r="KH69" s="552"/>
      <c r="KI69" s="553"/>
      <c r="KJ69" s="554"/>
      <c r="KK69" s="555"/>
      <c r="KL69" s="556"/>
      <c r="KM69" s="552"/>
      <c r="KN69" s="554"/>
      <c r="KO69" s="555"/>
      <c r="KP69" s="556"/>
      <c r="KQ69" s="571"/>
      <c r="KR69" s="572"/>
      <c r="KS69" s="573"/>
      <c r="KT69" s="574"/>
      <c r="KU69" s="557"/>
    </row>
    <row r="70" spans="1:307">
      <c r="A70" s="518">
        <v>49</v>
      </c>
      <c r="B70" s="31"/>
      <c r="C70" s="519" t="s">
        <v>480</v>
      </c>
      <c r="D70" s="560" t="s">
        <v>262</v>
      </c>
      <c r="E70" s="520" t="s">
        <v>692</v>
      </c>
      <c r="F70" s="520" t="s">
        <v>692</v>
      </c>
      <c r="G70" s="520" t="s">
        <v>692</v>
      </c>
      <c r="H70" s="520" t="s">
        <v>692</v>
      </c>
      <c r="I70" s="520"/>
      <c r="J70" s="520" t="s">
        <v>692</v>
      </c>
      <c r="K70" s="521">
        <v>0</v>
      </c>
      <c r="L70" s="522">
        <v>50</v>
      </c>
      <c r="M70" s="523">
        <v>13.4</v>
      </c>
      <c r="N70" s="523">
        <v>13.44</v>
      </c>
      <c r="O70" s="523">
        <v>8.6199999999999992</v>
      </c>
      <c r="P70" s="523">
        <v>15.15</v>
      </c>
      <c r="Q70" s="523">
        <v>18.97</v>
      </c>
      <c r="R70" s="524">
        <v>12.780673308886623</v>
      </c>
      <c r="S70" s="523">
        <v>22.31</v>
      </c>
      <c r="T70" s="523">
        <v>91.05</v>
      </c>
      <c r="U70" s="523">
        <v>38.35</v>
      </c>
      <c r="V70" s="523">
        <v>7.08</v>
      </c>
      <c r="W70" s="523">
        <v>29.2</v>
      </c>
      <c r="X70" s="523">
        <v>30.6</v>
      </c>
      <c r="Y70" s="523">
        <v>1311.377</v>
      </c>
      <c r="Z70" s="523">
        <v>1311.92</v>
      </c>
      <c r="AA70" s="525">
        <v>1311.7648571428572</v>
      </c>
      <c r="AB70" s="526">
        <v>7.7571428571445722</v>
      </c>
      <c r="AC70" s="527">
        <v>48.88</v>
      </c>
      <c r="AD70" s="527">
        <v>53.57</v>
      </c>
      <c r="AE70" s="527">
        <v>0.2316</v>
      </c>
      <c r="AF70" s="527">
        <v>0.20830000000000001</v>
      </c>
      <c r="AG70" s="527">
        <v>0.19209999999999999</v>
      </c>
      <c r="AH70" s="527">
        <v>0.16880000000000001</v>
      </c>
      <c r="AI70" s="527">
        <v>4.0999999999999996</v>
      </c>
      <c r="AJ70" s="527">
        <v>3.6</v>
      </c>
      <c r="AK70" s="527">
        <v>3.4</v>
      </c>
      <c r="AL70" s="527">
        <v>3.1</v>
      </c>
      <c r="AM70" s="527">
        <v>0.75600000000000001</v>
      </c>
      <c r="AN70" s="527">
        <v>1.1679999999999999</v>
      </c>
      <c r="AO70" s="527">
        <v>1.2809999999999999</v>
      </c>
      <c r="AP70" s="527">
        <v>1.35</v>
      </c>
      <c r="AQ70" s="527">
        <v>1.413</v>
      </c>
      <c r="AR70" s="527">
        <v>0.107</v>
      </c>
      <c r="AS70" s="528"/>
      <c r="AT70" s="528"/>
      <c r="AU70" s="528"/>
      <c r="AV70" s="528"/>
      <c r="AW70" s="528"/>
      <c r="AX70" s="529"/>
      <c r="AY70" s="530" t="s">
        <v>431</v>
      </c>
      <c r="AZ70" s="531">
        <v>45297</v>
      </c>
      <c r="BA70" s="532">
        <v>13.2</v>
      </c>
      <c r="BB70" s="526">
        <v>-1.4925373134328437</v>
      </c>
      <c r="BC70" s="533">
        <v>13.49</v>
      </c>
      <c r="BD70" s="534">
        <v>0.37202380952381481</v>
      </c>
      <c r="BE70" s="533">
        <v>8.69</v>
      </c>
      <c r="BF70" s="533">
        <v>15.32</v>
      </c>
      <c r="BG70" s="533">
        <v>19.11</v>
      </c>
      <c r="BH70" s="535">
        <v>12.812606870550129</v>
      </c>
      <c r="BI70" s="533">
        <v>22.43</v>
      </c>
      <c r="BJ70" s="533">
        <v>90.08</v>
      </c>
      <c r="BK70" s="533">
        <v>38.64</v>
      </c>
      <c r="BL70" s="533">
        <v>6.52</v>
      </c>
      <c r="BM70" s="533">
        <v>29.6</v>
      </c>
      <c r="BN70" s="533">
        <v>30.6</v>
      </c>
      <c r="BO70" s="536">
        <v>0.9673202614379085</v>
      </c>
      <c r="BP70" s="533">
        <v>1311.384</v>
      </c>
      <c r="BQ70" s="533">
        <v>1311.92</v>
      </c>
      <c r="BR70" s="535">
        <v>1311.7668571428571</v>
      </c>
      <c r="BS70" s="536">
        <v>7.6571428571436888</v>
      </c>
      <c r="BT70" s="533">
        <v>48.58</v>
      </c>
      <c r="BU70" s="533">
        <v>52.96</v>
      </c>
      <c r="BV70" s="528"/>
      <c r="BW70" s="533">
        <v>0.22800000000000001</v>
      </c>
      <c r="BX70" s="533">
        <v>0.20469999999999999</v>
      </c>
      <c r="BY70" s="533">
        <v>0.18490000000000001</v>
      </c>
      <c r="BZ70" s="533">
        <v>0.1706</v>
      </c>
      <c r="CA70" s="533">
        <v>4</v>
      </c>
      <c r="CB70" s="533">
        <v>3.6</v>
      </c>
      <c r="CC70" s="533">
        <v>3.3</v>
      </c>
      <c r="CD70" s="533">
        <v>3.1</v>
      </c>
      <c r="CE70" s="533">
        <v>0.752</v>
      </c>
      <c r="CF70" s="533">
        <v>1.167</v>
      </c>
      <c r="CG70" s="533">
        <v>1.28</v>
      </c>
      <c r="CH70" s="533">
        <v>1.3480000000000001</v>
      </c>
      <c r="CI70" s="533">
        <v>1.411</v>
      </c>
      <c r="CJ70" s="533">
        <v>0.12</v>
      </c>
      <c r="CK70" s="537"/>
      <c r="CL70" s="528"/>
      <c r="CM70" s="528"/>
      <c r="CN70" s="528"/>
      <c r="CO70" s="528"/>
      <c r="CP70" s="528"/>
      <c r="CQ70" s="538"/>
      <c r="CR70" s="539">
        <v>7.0000000000618456</v>
      </c>
      <c r="CS70" s="536">
        <v>0</v>
      </c>
      <c r="CT70" s="540">
        <v>-2.0000000000000018E-3</v>
      </c>
      <c r="CU70" s="536">
        <v>0.73800738007380373</v>
      </c>
      <c r="CV70" s="528"/>
      <c r="CW70" s="528"/>
      <c r="CX70" s="536">
        <v>-1.2113532819904007</v>
      </c>
      <c r="CY70" s="528"/>
      <c r="CZ70" s="528"/>
      <c r="DA70" s="528"/>
      <c r="DB70" s="528"/>
      <c r="DC70" s="528"/>
      <c r="DD70" s="529"/>
      <c r="DE70" s="532">
        <v>-7.7110000000000003</v>
      </c>
      <c r="DF70" s="533">
        <v>-15.02</v>
      </c>
      <c r="DG70" s="533">
        <v>-22.812999999999999</v>
      </c>
      <c r="DH70" s="533">
        <v>-31.184999999999999</v>
      </c>
      <c r="DI70" s="533">
        <v>-39.86</v>
      </c>
      <c r="DJ70" s="533">
        <v>-47.948</v>
      </c>
      <c r="DK70" s="533">
        <v>-54.688000000000002</v>
      </c>
      <c r="DL70" s="533">
        <v>-60.198</v>
      </c>
      <c r="DM70" s="533">
        <v>-65.477000000000004</v>
      </c>
      <c r="DN70" s="533">
        <v>-70.674000000000007</v>
      </c>
      <c r="DO70" s="533">
        <v>-75.846999999999994</v>
      </c>
      <c r="DP70" s="533">
        <v>-86.347999999999999</v>
      </c>
      <c r="DQ70" s="533">
        <v>-96.570999999999998</v>
      </c>
      <c r="DR70" s="533">
        <v>-106.735</v>
      </c>
      <c r="DS70" s="533">
        <v>-36.744</v>
      </c>
      <c r="DT70" s="533">
        <v>-73.691000000000003</v>
      </c>
      <c r="DU70" s="533">
        <v>0</v>
      </c>
      <c r="DV70" s="533">
        <v>-0.54612260000000001</v>
      </c>
      <c r="DW70" s="533">
        <v>-1.4061516000000001</v>
      </c>
      <c r="DX70" s="533">
        <v>-2.7545156</v>
      </c>
      <c r="DY70" s="533">
        <v>-4.9200945999999997</v>
      </c>
      <c r="DZ70" s="533">
        <v>-8.1223805999999996</v>
      </c>
      <c r="EA70" s="533">
        <v>-11.173198599999999</v>
      </c>
      <c r="EB70" s="533">
        <v>-12.7404686</v>
      </c>
      <c r="EC70" s="533">
        <v>-13.7257786</v>
      </c>
      <c r="ED70" s="533">
        <v>-14.615768600000001</v>
      </c>
      <c r="EE70" s="533">
        <v>-15.502688600000001</v>
      </c>
      <c r="EF70" s="533">
        <v>-17.3065286</v>
      </c>
      <c r="EG70" s="533">
        <v>-18.991918600000002</v>
      </c>
      <c r="EH70" s="533">
        <v>-20.339798600000002</v>
      </c>
      <c r="EI70" s="533">
        <v>-12.797000000000001</v>
      </c>
      <c r="EJ70" s="533">
        <v>-13.865</v>
      </c>
      <c r="EK70" s="533">
        <v>-13.045</v>
      </c>
      <c r="EL70" s="533">
        <v>-14.163</v>
      </c>
      <c r="EM70" s="533">
        <v>67</v>
      </c>
      <c r="EN70" s="533">
        <v>67</v>
      </c>
      <c r="EO70" s="533">
        <v>58.082000000000001</v>
      </c>
      <c r="EP70" s="533">
        <v>0.24660491939999901</v>
      </c>
      <c r="EQ70" s="533">
        <v>0.19865226750000201</v>
      </c>
      <c r="ER70" s="533">
        <v>-0.584358215399995</v>
      </c>
      <c r="ES70" s="533">
        <v>-0.71937413161720898</v>
      </c>
      <c r="ET70" s="533">
        <v>-0.457855042677699</v>
      </c>
      <c r="EU70" s="533">
        <v>-0.15365316932974901</v>
      </c>
      <c r="EV70" s="533">
        <v>0.51256891373369295</v>
      </c>
      <c r="EW70" s="533">
        <v>2.07870782080898</v>
      </c>
      <c r="EX70" s="533">
        <v>0.32300000000000001</v>
      </c>
      <c r="EY70" s="533">
        <v>-0.24099999999999999</v>
      </c>
      <c r="EZ70" s="533">
        <v>-4.7E-2</v>
      </c>
      <c r="FA70" s="533">
        <v>0.16800000000000001</v>
      </c>
      <c r="FB70" s="533">
        <v>-0.57699999999999996</v>
      </c>
      <c r="FC70" s="533">
        <v>-0.53200000000000003</v>
      </c>
      <c r="FD70" s="533">
        <v>-1.034</v>
      </c>
      <c r="FE70" s="533">
        <v>-2.6539999999999999</v>
      </c>
      <c r="FF70" s="533">
        <v>-3.5870000000000002</v>
      </c>
      <c r="FG70" s="535"/>
      <c r="FH70" s="535">
        <v>-0.19919872284999951</v>
      </c>
      <c r="FI70" s="535">
        <v>0.44580364224999852</v>
      </c>
      <c r="FJ70" s="535">
        <v>1.6562461850002486E-2</v>
      </c>
      <c r="FK70" s="535">
        <v>1.4030959682207103</v>
      </c>
      <c r="FL70" s="533">
        <v>-0.74179139999999999</v>
      </c>
      <c r="FM70" s="535"/>
      <c r="FN70" s="535"/>
      <c r="FO70" s="535"/>
      <c r="FP70" s="535"/>
      <c r="FQ70" s="535"/>
      <c r="FR70" s="535"/>
      <c r="FS70" s="535"/>
      <c r="FT70" s="535"/>
      <c r="FU70" s="541" t="s">
        <v>532</v>
      </c>
      <c r="FV70" s="532">
        <v>0.57999999999999996</v>
      </c>
      <c r="FW70" s="533">
        <v>1.01</v>
      </c>
      <c r="FX70" s="533">
        <v>1.26</v>
      </c>
      <c r="FY70" s="533">
        <v>1.49</v>
      </c>
      <c r="FZ70" s="533">
        <v>100</v>
      </c>
      <c r="GA70" s="533">
        <v>26.5</v>
      </c>
      <c r="GB70" s="533">
        <v>30.8</v>
      </c>
      <c r="GC70" s="528"/>
      <c r="GD70" s="528"/>
      <c r="GE70" s="558"/>
      <c r="GF70" s="528"/>
      <c r="GG70" s="528"/>
      <c r="GH70" s="528"/>
      <c r="GI70" s="542">
        <v>26.397954980675774</v>
      </c>
      <c r="GJ70" s="528"/>
      <c r="GK70" s="528"/>
      <c r="GL70" s="528">
        <v>20.95075792117127</v>
      </c>
      <c r="GM70" s="528"/>
      <c r="GN70" s="528"/>
      <c r="GO70" s="528"/>
      <c r="GP70" s="528"/>
      <c r="GQ70" s="528"/>
      <c r="GR70" s="543" t="s">
        <v>582</v>
      </c>
      <c r="GS70" s="544">
        <v>0</v>
      </c>
      <c r="GT70" s="545">
        <v>-0.34</v>
      </c>
      <c r="GU70" s="545">
        <v>-0.88</v>
      </c>
      <c r="GV70" s="545">
        <v>-5.0999999999999996</v>
      </c>
      <c r="GW70" s="545">
        <v>-6.93</v>
      </c>
      <c r="GX70" s="545">
        <v>-8.18</v>
      </c>
      <c r="GY70" s="545">
        <v>-8.4499999999999993</v>
      </c>
      <c r="GZ70" s="545">
        <v>-8.34</v>
      </c>
      <c r="HA70" s="545">
        <v>-8.27</v>
      </c>
      <c r="HB70" s="545">
        <v>-8.4700000000000006</v>
      </c>
      <c r="HC70" s="545">
        <v>-8.11</v>
      </c>
      <c r="HD70" s="545">
        <v>-7.98</v>
      </c>
      <c r="HE70" s="545">
        <v>-8</v>
      </c>
      <c r="HF70" s="545">
        <v>-8.34</v>
      </c>
      <c r="HG70" s="545">
        <v>-8.02</v>
      </c>
      <c r="HH70" s="545">
        <v>-7.95</v>
      </c>
      <c r="HI70" s="545">
        <v>-8</v>
      </c>
      <c r="HJ70" s="545">
        <v>-7.61</v>
      </c>
      <c r="HK70" s="545">
        <v>-7.66</v>
      </c>
      <c r="HL70" s="545">
        <v>-8</v>
      </c>
      <c r="HM70" s="545">
        <v>-7.7</v>
      </c>
      <c r="HN70" s="545">
        <v>-7.61</v>
      </c>
      <c r="HO70" s="545">
        <v>-7.66</v>
      </c>
      <c r="HP70" s="545">
        <v>-7.68</v>
      </c>
      <c r="HQ70" s="545">
        <v>1.48</v>
      </c>
      <c r="HR70" s="545">
        <v>1.48</v>
      </c>
      <c r="HS70" s="545">
        <v>1.48</v>
      </c>
      <c r="HT70" s="545">
        <v>1.48</v>
      </c>
      <c r="HU70" s="545">
        <v>1.47</v>
      </c>
      <c r="HV70" s="545">
        <v>1.47</v>
      </c>
      <c r="HW70" s="545">
        <v>1.47</v>
      </c>
      <c r="HX70" s="545">
        <v>1.47</v>
      </c>
      <c r="HY70" s="545">
        <v>1.47</v>
      </c>
      <c r="HZ70" s="545">
        <v>1.47</v>
      </c>
      <c r="IA70" s="545">
        <v>1.47</v>
      </c>
      <c r="IB70" s="545">
        <v>1.47</v>
      </c>
      <c r="IC70" s="545">
        <v>1.47</v>
      </c>
      <c r="ID70" s="545">
        <v>1.47</v>
      </c>
      <c r="IE70" s="545">
        <v>1.47</v>
      </c>
      <c r="IF70" s="545">
        <v>1.47</v>
      </c>
      <c r="IG70" s="545">
        <v>1.47</v>
      </c>
      <c r="IH70" s="545">
        <v>1.47</v>
      </c>
      <c r="II70" s="545">
        <v>1.47</v>
      </c>
      <c r="IJ70" s="545">
        <v>1.47</v>
      </c>
      <c r="IK70" s="545">
        <v>1.47</v>
      </c>
      <c r="IL70" s="545">
        <v>1.47</v>
      </c>
      <c r="IM70" s="545">
        <v>1.47</v>
      </c>
      <c r="IN70" s="546">
        <v>1.47</v>
      </c>
      <c r="IO70" s="547" t="s">
        <v>632</v>
      </c>
      <c r="IP70" s="545">
        <v>0</v>
      </c>
      <c r="IQ70" s="545">
        <v>-0.03</v>
      </c>
      <c r="IR70" s="545">
        <v>0</v>
      </c>
      <c r="IS70" s="545">
        <v>-0.02</v>
      </c>
      <c r="IT70" s="545">
        <v>-0.01</v>
      </c>
      <c r="IU70" s="545">
        <v>-0.01</v>
      </c>
      <c r="IV70" s="545">
        <v>-0.02</v>
      </c>
      <c r="IW70" s="545">
        <v>-0.03</v>
      </c>
      <c r="IX70" s="545">
        <v>-0.02</v>
      </c>
      <c r="IY70" s="545">
        <v>-0.04</v>
      </c>
      <c r="IZ70" s="545">
        <v>-0.03</v>
      </c>
      <c r="JA70" s="545">
        <v>-0.02</v>
      </c>
      <c r="JB70" s="545">
        <v>-0.02</v>
      </c>
      <c r="JC70" s="545">
        <v>-0.02</v>
      </c>
      <c r="JD70" s="545">
        <v>-0.01</v>
      </c>
      <c r="JE70" s="545">
        <v>0.01</v>
      </c>
      <c r="JF70" s="545">
        <v>0.03</v>
      </c>
      <c r="JG70" s="548">
        <v>0.04</v>
      </c>
      <c r="JH70" s="549"/>
      <c r="JI70" s="550">
        <v>1.26</v>
      </c>
      <c r="JJ70" s="545">
        <v>1.26</v>
      </c>
      <c r="JK70" s="545">
        <v>1.26</v>
      </c>
      <c r="JL70" s="545">
        <v>1.26</v>
      </c>
      <c r="JM70" s="545">
        <v>1.26</v>
      </c>
      <c r="JN70" s="545">
        <v>1.26</v>
      </c>
      <c r="JO70" s="545">
        <v>1.26</v>
      </c>
      <c r="JP70" s="545">
        <v>1.26</v>
      </c>
      <c r="JQ70" s="545">
        <v>1.26</v>
      </c>
      <c r="JR70" s="545">
        <v>1.26</v>
      </c>
      <c r="JS70" s="545">
        <v>1.26</v>
      </c>
      <c r="JT70" s="545">
        <v>1.26</v>
      </c>
      <c r="JU70" s="545">
        <v>1.26</v>
      </c>
      <c r="JV70" s="545">
        <v>1.26</v>
      </c>
      <c r="JW70" s="545">
        <v>1.26</v>
      </c>
      <c r="JX70" s="545">
        <v>1.26</v>
      </c>
      <c r="JY70" s="545">
        <v>1.26</v>
      </c>
      <c r="JZ70" s="549"/>
      <c r="KA70" s="542" t="s">
        <v>461</v>
      </c>
      <c r="KB70" s="528"/>
      <c r="KC70" s="528"/>
      <c r="KD70" s="529" t="s">
        <v>461</v>
      </c>
      <c r="KE70" s="551" t="s">
        <v>480</v>
      </c>
      <c r="KF70" s="551" t="s">
        <v>689</v>
      </c>
      <c r="KG70" s="551" t="s">
        <v>687</v>
      </c>
      <c r="KH70" s="552"/>
      <c r="KI70" s="553"/>
      <c r="KJ70" s="554"/>
      <c r="KK70" s="555"/>
      <c r="KL70" s="556"/>
      <c r="KM70" s="552"/>
      <c r="KN70" s="554"/>
      <c r="KO70" s="555"/>
      <c r="KP70" s="556"/>
      <c r="KQ70" s="571"/>
      <c r="KR70" s="572"/>
      <c r="KS70" s="573"/>
      <c r="KT70" s="574"/>
      <c r="KU70" s="557"/>
    </row>
    <row r="71" spans="1:307">
      <c r="A71" s="518">
        <v>50</v>
      </c>
      <c r="B71" s="31"/>
      <c r="C71" s="519" t="s">
        <v>481</v>
      </c>
      <c r="D71" s="560" t="s">
        <v>262</v>
      </c>
      <c r="E71" s="520" t="s">
        <v>692</v>
      </c>
      <c r="F71" s="520" t="s">
        <v>692</v>
      </c>
      <c r="G71" s="520" t="s">
        <v>692</v>
      </c>
      <c r="H71" s="520" t="s">
        <v>692</v>
      </c>
      <c r="I71" s="520"/>
      <c r="J71" s="520" t="s">
        <v>692</v>
      </c>
      <c r="K71" s="521">
        <v>0</v>
      </c>
      <c r="L71" s="522">
        <v>50</v>
      </c>
      <c r="M71" s="523">
        <v>13.4</v>
      </c>
      <c r="N71" s="523">
        <v>13.65</v>
      </c>
      <c r="O71" s="523">
        <v>8.5399999999999991</v>
      </c>
      <c r="P71" s="523">
        <v>14.99</v>
      </c>
      <c r="Q71" s="523">
        <v>18.71</v>
      </c>
      <c r="R71" s="524">
        <v>12.720737875000099</v>
      </c>
      <c r="S71" s="523">
        <v>21.98</v>
      </c>
      <c r="T71" s="523">
        <v>92.08</v>
      </c>
      <c r="U71" s="523">
        <v>38.64</v>
      </c>
      <c r="V71" s="523">
        <v>5.66</v>
      </c>
      <c r="W71" s="523">
        <v>29.2</v>
      </c>
      <c r="X71" s="523">
        <v>30.4</v>
      </c>
      <c r="Y71" s="523">
        <v>1311.355</v>
      </c>
      <c r="Z71" s="523">
        <v>1311.9059999999999</v>
      </c>
      <c r="AA71" s="525">
        <v>1311.7485714285715</v>
      </c>
      <c r="AB71" s="526">
        <v>7.8714285714275842</v>
      </c>
      <c r="AC71" s="527">
        <v>48.57</v>
      </c>
      <c r="AD71" s="527">
        <v>52.4</v>
      </c>
      <c r="AE71" s="527">
        <v>0.22800000000000001</v>
      </c>
      <c r="AF71" s="527">
        <v>0.2029</v>
      </c>
      <c r="AG71" s="527">
        <v>0.18490000000000001</v>
      </c>
      <c r="AH71" s="527">
        <v>0.1724</v>
      </c>
      <c r="AI71" s="527">
        <v>4</v>
      </c>
      <c r="AJ71" s="527">
        <v>3.6</v>
      </c>
      <c r="AK71" s="527">
        <v>3.3</v>
      </c>
      <c r="AL71" s="527">
        <v>3.1</v>
      </c>
      <c r="AM71" s="527">
        <v>0.75800000000000001</v>
      </c>
      <c r="AN71" s="527">
        <v>1.1659999999999999</v>
      </c>
      <c r="AO71" s="527">
        <v>1.2789999999999999</v>
      </c>
      <c r="AP71" s="527">
        <v>1.3460000000000001</v>
      </c>
      <c r="AQ71" s="527">
        <v>1.409</v>
      </c>
      <c r="AR71" s="527">
        <v>0.121</v>
      </c>
      <c r="AS71" s="528"/>
      <c r="AT71" s="528"/>
      <c r="AU71" s="528"/>
      <c r="AV71" s="528"/>
      <c r="AW71" s="528"/>
      <c r="AX71" s="529"/>
      <c r="AY71" s="530" t="s">
        <v>431</v>
      </c>
      <c r="AZ71" s="531">
        <v>45297</v>
      </c>
      <c r="BA71" s="532">
        <v>13.2</v>
      </c>
      <c r="BB71" s="526">
        <v>-1.4925373134328437</v>
      </c>
      <c r="BC71" s="533">
        <v>13.48</v>
      </c>
      <c r="BD71" s="534">
        <v>-1.2454212454212448</v>
      </c>
      <c r="BE71" s="533">
        <v>8.6199999999999992</v>
      </c>
      <c r="BF71" s="533">
        <v>15.13</v>
      </c>
      <c r="BG71" s="533">
        <v>18.91</v>
      </c>
      <c r="BH71" s="535">
        <v>12.766915288450397</v>
      </c>
      <c r="BI71" s="533">
        <v>22.14</v>
      </c>
      <c r="BJ71" s="533">
        <v>91.11</v>
      </c>
      <c r="BK71" s="533">
        <v>38.46</v>
      </c>
      <c r="BL71" s="533">
        <v>5.76</v>
      </c>
      <c r="BM71" s="533">
        <v>29.5</v>
      </c>
      <c r="BN71" s="533">
        <v>30.7</v>
      </c>
      <c r="BO71" s="536">
        <v>0.96091205211726383</v>
      </c>
      <c r="BP71" s="533">
        <v>1311.355</v>
      </c>
      <c r="BQ71" s="533">
        <v>1311.9010000000001</v>
      </c>
      <c r="BR71" s="535">
        <v>1311.7450000000001</v>
      </c>
      <c r="BS71" s="536">
        <v>7.8000000000007015</v>
      </c>
      <c r="BT71" s="533">
        <v>49.02</v>
      </c>
      <c r="BU71" s="533">
        <v>53.71</v>
      </c>
      <c r="BV71" s="528"/>
      <c r="BW71" s="533">
        <v>0.22620000000000001</v>
      </c>
      <c r="BX71" s="533">
        <v>0.2029</v>
      </c>
      <c r="BY71" s="533">
        <v>0.18310000000000001</v>
      </c>
      <c r="BZ71" s="533">
        <v>0.16339999999999999</v>
      </c>
      <c r="CA71" s="533">
        <v>4</v>
      </c>
      <c r="CB71" s="533">
        <v>3.6</v>
      </c>
      <c r="CC71" s="533">
        <v>3.3</v>
      </c>
      <c r="CD71" s="533">
        <v>3.1</v>
      </c>
      <c r="CE71" s="533">
        <v>0.753</v>
      </c>
      <c r="CF71" s="533">
        <v>1.165</v>
      </c>
      <c r="CG71" s="533">
        <v>1.2769999999999999</v>
      </c>
      <c r="CH71" s="533">
        <v>1.3440000000000001</v>
      </c>
      <c r="CI71" s="533">
        <v>1.407</v>
      </c>
      <c r="CJ71" s="533">
        <v>0.115</v>
      </c>
      <c r="CK71" s="537"/>
      <c r="CL71" s="528"/>
      <c r="CM71" s="528"/>
      <c r="CN71" s="528"/>
      <c r="CO71" s="528"/>
      <c r="CP71" s="528"/>
      <c r="CQ71" s="538"/>
      <c r="CR71" s="539">
        <v>0</v>
      </c>
      <c r="CS71" s="536">
        <v>-4.9999999998817657</v>
      </c>
      <c r="CT71" s="540">
        <v>-2.0000000000000018E-3</v>
      </c>
      <c r="CU71" s="536">
        <v>1.0689470871191837</v>
      </c>
      <c r="CV71" s="528"/>
      <c r="CW71" s="528"/>
      <c r="CX71" s="536">
        <v>-1.2113532819904007</v>
      </c>
      <c r="CY71" s="528"/>
      <c r="CZ71" s="528"/>
      <c r="DA71" s="528"/>
      <c r="DB71" s="528"/>
      <c r="DC71" s="528"/>
      <c r="DD71" s="529"/>
      <c r="DE71" s="532">
        <v>-7.7859999999999996</v>
      </c>
      <c r="DF71" s="533">
        <v>-15.055</v>
      </c>
      <c r="DG71" s="533">
        <v>-22.832999999999998</v>
      </c>
      <c r="DH71" s="533">
        <v>-31.167000000000002</v>
      </c>
      <c r="DI71" s="533">
        <v>-39.793999999999997</v>
      </c>
      <c r="DJ71" s="533">
        <v>-47.825000000000003</v>
      </c>
      <c r="DK71" s="533">
        <v>-54.478000000000002</v>
      </c>
      <c r="DL71" s="533">
        <v>-59.951000000000001</v>
      </c>
      <c r="DM71" s="533">
        <v>-65.186000000000007</v>
      </c>
      <c r="DN71" s="533">
        <v>-70.364000000000004</v>
      </c>
      <c r="DO71" s="533">
        <v>-75.510000000000005</v>
      </c>
      <c r="DP71" s="533">
        <v>-85.975999999999999</v>
      </c>
      <c r="DQ71" s="533">
        <v>-96.186999999999998</v>
      </c>
      <c r="DR71" s="533">
        <v>-106.33799999999999</v>
      </c>
      <c r="DS71" s="533">
        <v>-36.686999999999998</v>
      </c>
      <c r="DT71" s="533">
        <v>-73.569999999999993</v>
      </c>
      <c r="DU71" s="533">
        <v>0</v>
      </c>
      <c r="DV71" s="533">
        <v>-0.55575399999999997</v>
      </c>
      <c r="DW71" s="533">
        <v>-1.4374549999999999</v>
      </c>
      <c r="DX71" s="533">
        <v>-2.8160340000000001</v>
      </c>
      <c r="DY71" s="533">
        <v>-5.0303880000000003</v>
      </c>
      <c r="DZ71" s="533">
        <v>-8.2703810000000004</v>
      </c>
      <c r="EA71" s="533">
        <v>-11.326821000000001</v>
      </c>
      <c r="EB71" s="533">
        <v>-12.899971000000001</v>
      </c>
      <c r="EC71" s="533">
        <v>-13.917320999999999</v>
      </c>
      <c r="ED71" s="533">
        <v>-14.827311</v>
      </c>
      <c r="EE71" s="533">
        <v>-15.754201</v>
      </c>
      <c r="EF71" s="533">
        <v>-17.620421</v>
      </c>
      <c r="EG71" s="533">
        <v>-19.331951</v>
      </c>
      <c r="EH71" s="533">
        <v>-20.662890999999998</v>
      </c>
      <c r="EI71" s="533">
        <v>-12.946999999999999</v>
      </c>
      <c r="EJ71" s="533">
        <v>-14.773</v>
      </c>
      <c r="EK71" s="533">
        <v>-13.159000000000001</v>
      </c>
      <c r="EL71" s="533">
        <v>-15.045</v>
      </c>
      <c r="EM71" s="533">
        <v>67</v>
      </c>
      <c r="EN71" s="533">
        <v>67</v>
      </c>
      <c r="EO71" s="533">
        <v>57.939</v>
      </c>
      <c r="EP71" s="533">
        <v>0.22812461850000401</v>
      </c>
      <c r="EQ71" s="533">
        <v>-0.15924835209999699</v>
      </c>
      <c r="ER71" s="533">
        <v>-0.56966018679999997</v>
      </c>
      <c r="ES71" s="533">
        <v>-0.71937413161720898</v>
      </c>
      <c r="ET71" s="533">
        <v>-0.42339430095151698</v>
      </c>
      <c r="EU71" s="533">
        <v>-0.124763647731763</v>
      </c>
      <c r="EV71" s="533">
        <v>0.55361135613950796</v>
      </c>
      <c r="EW71" s="533">
        <v>2.0180306157891801</v>
      </c>
      <c r="EX71" s="533">
        <v>0.249</v>
      </c>
      <c r="EY71" s="533">
        <v>-0.23799999999999999</v>
      </c>
      <c r="EZ71" s="533">
        <v>-0.496</v>
      </c>
      <c r="FA71" s="533">
        <v>6.9000000000000006E-2</v>
      </c>
      <c r="FB71" s="533">
        <v>-0.56000000000000005</v>
      </c>
      <c r="FC71" s="533">
        <v>-1.006</v>
      </c>
      <c r="FD71" s="533">
        <v>-1.0149999999999999</v>
      </c>
      <c r="FE71" s="533">
        <v>-2.6150000000000002</v>
      </c>
      <c r="FF71" s="533">
        <v>-3.375</v>
      </c>
      <c r="FG71" s="535"/>
      <c r="FH71" s="535">
        <v>-0.19919872284999951</v>
      </c>
      <c r="FI71" s="535">
        <v>0.42732334135000349</v>
      </c>
      <c r="FJ71" s="535">
        <v>1.6562461850002486E-2</v>
      </c>
      <c r="FK71" s="535">
        <v>1.4275139844646194</v>
      </c>
      <c r="FL71" s="533">
        <v>-1.773199</v>
      </c>
      <c r="FM71" s="535"/>
      <c r="FN71" s="535"/>
      <c r="FO71" s="535"/>
      <c r="FP71" s="535"/>
      <c r="FQ71" s="535"/>
      <c r="FR71" s="535"/>
      <c r="FS71" s="535"/>
      <c r="FT71" s="535"/>
      <c r="FU71" s="541" t="s">
        <v>532</v>
      </c>
      <c r="FV71" s="532">
        <v>0.54</v>
      </c>
      <c r="FW71" s="533">
        <v>0.96</v>
      </c>
      <c r="FX71" s="533">
        <v>1.2</v>
      </c>
      <c r="FY71" s="533">
        <v>1.42</v>
      </c>
      <c r="FZ71" s="533">
        <v>-94.68</v>
      </c>
      <c r="GA71" s="533">
        <v>14.5</v>
      </c>
      <c r="GB71" s="533">
        <v>37.6</v>
      </c>
      <c r="GC71" s="528"/>
      <c r="GD71" s="528"/>
      <c r="GE71" s="558"/>
      <c r="GF71" s="528"/>
      <c r="GG71" s="528"/>
      <c r="GH71" s="528"/>
      <c r="GI71" s="542">
        <v>26.268962908187078</v>
      </c>
      <c r="GJ71" s="528"/>
      <c r="GK71" s="528"/>
      <c r="GL71" s="528">
        <v>21.890802423489252</v>
      </c>
      <c r="GM71" s="528"/>
      <c r="GN71" s="528"/>
      <c r="GO71" s="528"/>
      <c r="GP71" s="528"/>
      <c r="GQ71" s="528"/>
      <c r="GR71" s="543" t="s">
        <v>583</v>
      </c>
      <c r="GS71" s="544">
        <v>0</v>
      </c>
      <c r="GT71" s="545">
        <v>-0.26</v>
      </c>
      <c r="GU71" s="545">
        <v>-0.55000000000000004</v>
      </c>
      <c r="GV71" s="545">
        <v>-3.93</v>
      </c>
      <c r="GW71" s="545">
        <v>-5.97</v>
      </c>
      <c r="GX71" s="545">
        <v>-7.57</v>
      </c>
      <c r="GY71" s="545">
        <v>-7.85</v>
      </c>
      <c r="GZ71" s="545">
        <v>-7.85</v>
      </c>
      <c r="HA71" s="545">
        <v>-7.49</v>
      </c>
      <c r="HB71" s="545">
        <v>-7.49</v>
      </c>
      <c r="HC71" s="545">
        <v>-7.45</v>
      </c>
      <c r="HD71" s="545">
        <v>-7.37</v>
      </c>
      <c r="HE71" s="545">
        <v>-7.52</v>
      </c>
      <c r="HF71" s="545">
        <v>-7.04</v>
      </c>
      <c r="HG71" s="545">
        <v>-7.35</v>
      </c>
      <c r="HH71" s="545">
        <v>-7.21</v>
      </c>
      <c r="HI71" s="545">
        <v>-7.35</v>
      </c>
      <c r="HJ71" s="545">
        <v>-7.11</v>
      </c>
      <c r="HK71" s="545">
        <v>-7.07</v>
      </c>
      <c r="HL71" s="545">
        <v>-7.3</v>
      </c>
      <c r="HM71" s="545">
        <v>-6.88</v>
      </c>
      <c r="HN71" s="545">
        <v>-7.09</v>
      </c>
      <c r="HO71" s="545">
        <v>-7.16</v>
      </c>
      <c r="HP71" s="545">
        <v>-7.04</v>
      </c>
      <c r="HQ71" s="545">
        <v>1.47</v>
      </c>
      <c r="HR71" s="545">
        <v>1.46</v>
      </c>
      <c r="HS71" s="545">
        <v>1.46</v>
      </c>
      <c r="HT71" s="545">
        <v>1.46</v>
      </c>
      <c r="HU71" s="545">
        <v>1.46</v>
      </c>
      <c r="HV71" s="545">
        <v>1.46</v>
      </c>
      <c r="HW71" s="545">
        <v>1.46</v>
      </c>
      <c r="HX71" s="545">
        <v>1.46</v>
      </c>
      <c r="HY71" s="545">
        <v>1.46</v>
      </c>
      <c r="HZ71" s="545">
        <v>1.46</v>
      </c>
      <c r="IA71" s="545">
        <v>1.46</v>
      </c>
      <c r="IB71" s="545">
        <v>1.46</v>
      </c>
      <c r="IC71" s="545">
        <v>1.46</v>
      </c>
      <c r="ID71" s="545">
        <v>1.46</v>
      </c>
      <c r="IE71" s="545">
        <v>1.46</v>
      </c>
      <c r="IF71" s="545">
        <v>1.46</v>
      </c>
      <c r="IG71" s="545">
        <v>1.46</v>
      </c>
      <c r="IH71" s="545">
        <v>1.46</v>
      </c>
      <c r="II71" s="545">
        <v>1.46</v>
      </c>
      <c r="IJ71" s="545">
        <v>1.46</v>
      </c>
      <c r="IK71" s="545">
        <v>1.46</v>
      </c>
      <c r="IL71" s="545">
        <v>1.46</v>
      </c>
      <c r="IM71" s="545">
        <v>1.46</v>
      </c>
      <c r="IN71" s="546">
        <v>1.46</v>
      </c>
      <c r="IO71" s="547" t="s">
        <v>633</v>
      </c>
      <c r="IP71" s="545">
        <v>0</v>
      </c>
      <c r="IQ71" s="545">
        <v>-0.05</v>
      </c>
      <c r="IR71" s="545">
        <v>-7.0000000000000007E-2</v>
      </c>
      <c r="IS71" s="545">
        <v>-0.06</v>
      </c>
      <c r="IT71" s="545">
        <v>-0.06</v>
      </c>
      <c r="IU71" s="545">
        <v>-7.0000000000000007E-2</v>
      </c>
      <c r="IV71" s="545">
        <v>0</v>
      </c>
      <c r="IW71" s="545">
        <v>-7.0000000000000007E-2</v>
      </c>
      <c r="IX71" s="545">
        <v>-0.05</v>
      </c>
      <c r="IY71" s="545">
        <v>-0.12</v>
      </c>
      <c r="IZ71" s="545">
        <v>-0.15</v>
      </c>
      <c r="JA71" s="545">
        <v>-0.11</v>
      </c>
      <c r="JB71" s="545">
        <v>-0.13</v>
      </c>
      <c r="JC71" s="545">
        <v>-0.17</v>
      </c>
      <c r="JD71" s="545">
        <v>-0.1</v>
      </c>
      <c r="JE71" s="545">
        <v>-0.12</v>
      </c>
      <c r="JF71" s="545">
        <v>-0.13</v>
      </c>
      <c r="JG71" s="548">
        <v>-7.0000000000000007E-2</v>
      </c>
      <c r="JH71" s="549"/>
      <c r="JI71" s="550">
        <v>1.24</v>
      </c>
      <c r="JJ71" s="545">
        <v>1.24</v>
      </c>
      <c r="JK71" s="545">
        <v>1.24</v>
      </c>
      <c r="JL71" s="545">
        <v>1.24</v>
      </c>
      <c r="JM71" s="545">
        <v>1.24</v>
      </c>
      <c r="JN71" s="545">
        <v>1.24</v>
      </c>
      <c r="JO71" s="545">
        <v>1.24</v>
      </c>
      <c r="JP71" s="545">
        <v>1.24</v>
      </c>
      <c r="JQ71" s="545">
        <v>1.24</v>
      </c>
      <c r="JR71" s="545">
        <v>1.24</v>
      </c>
      <c r="JS71" s="545">
        <v>1.24</v>
      </c>
      <c r="JT71" s="545">
        <v>1.24</v>
      </c>
      <c r="JU71" s="545">
        <v>1.24</v>
      </c>
      <c r="JV71" s="545">
        <v>1.24</v>
      </c>
      <c r="JW71" s="545">
        <v>1.24</v>
      </c>
      <c r="JX71" s="545">
        <v>1.24</v>
      </c>
      <c r="JY71" s="545">
        <v>1.24</v>
      </c>
      <c r="JZ71" s="549"/>
      <c r="KA71" s="542" t="s">
        <v>461</v>
      </c>
      <c r="KB71" s="528"/>
      <c r="KC71" s="528"/>
      <c r="KD71" s="529" t="s">
        <v>461</v>
      </c>
      <c r="KE71" s="551" t="s">
        <v>481</v>
      </c>
      <c r="KF71" s="551" t="s">
        <v>689</v>
      </c>
      <c r="KG71" s="551" t="s">
        <v>688</v>
      </c>
      <c r="KH71" s="552"/>
      <c r="KI71" s="553"/>
      <c r="KJ71" s="554"/>
      <c r="KK71" s="555"/>
      <c r="KL71" s="556"/>
      <c r="KM71" s="552"/>
      <c r="KN71" s="554"/>
      <c r="KO71" s="555"/>
      <c r="KP71" s="556"/>
      <c r="KQ71" s="571"/>
      <c r="KR71" s="572"/>
      <c r="KS71" s="573"/>
      <c r="KT71" s="574"/>
      <c r="KU71" s="557"/>
    </row>
    <row r="72" spans="1:307">
      <c r="KQ72" s="575"/>
      <c r="KR72" s="575"/>
      <c r="KS72" s="575"/>
      <c r="KT72" s="575"/>
    </row>
    <row r="73" spans="1:307">
      <c r="KQ73" s="575"/>
      <c r="KR73" s="575"/>
      <c r="KS73" s="575"/>
      <c r="KT73" s="575"/>
    </row>
    <row r="74" spans="1:307">
      <c r="KQ74" s="575"/>
      <c r="KR74" s="575"/>
      <c r="KS74" s="575"/>
      <c r="KT74" s="575"/>
    </row>
    <row r="75" spans="1:307">
      <c r="KQ75" s="575"/>
      <c r="KR75" s="575"/>
      <c r="KS75" s="575"/>
      <c r="KT75" s="575"/>
    </row>
    <row r="76" spans="1:307">
      <c r="KQ76" s="575"/>
      <c r="KR76" s="575"/>
      <c r="KS76" s="575"/>
      <c r="KT76" s="575"/>
    </row>
    <row r="77" spans="1:307">
      <c r="KQ77" s="575"/>
      <c r="KR77" s="575"/>
      <c r="KS77" s="575"/>
      <c r="KT77" s="575"/>
    </row>
    <row r="78" spans="1:307">
      <c r="KQ78" s="575"/>
      <c r="KR78" s="575"/>
      <c r="KS78" s="575"/>
      <c r="KT78" s="575"/>
    </row>
    <row r="79" spans="1:307">
      <c r="KQ79" s="575"/>
      <c r="KR79" s="575"/>
      <c r="KS79" s="575"/>
      <c r="KT79" s="575"/>
    </row>
    <row r="80" spans="1:307">
      <c r="KQ80" s="575"/>
      <c r="KR80" s="575"/>
      <c r="KS80" s="575"/>
      <c r="KT80" s="575"/>
    </row>
    <row r="81" spans="303:306">
      <c r="KQ81" s="575"/>
      <c r="KR81" s="575"/>
      <c r="KS81" s="575"/>
      <c r="KT81" s="575"/>
    </row>
    <row r="82" spans="303:306">
      <c r="KQ82" s="575"/>
      <c r="KR82" s="575"/>
      <c r="KS82" s="575"/>
      <c r="KT82" s="575"/>
    </row>
    <row r="83" spans="303:306">
      <c r="KQ83" s="575"/>
      <c r="KR83" s="575"/>
      <c r="KS83" s="575"/>
      <c r="KT83" s="575"/>
    </row>
    <row r="84" spans="303:306">
      <c r="KQ84" s="575"/>
      <c r="KR84" s="575"/>
      <c r="KS84" s="575"/>
      <c r="KT84" s="575"/>
    </row>
    <row r="85" spans="303:306">
      <c r="KQ85" s="575"/>
      <c r="KR85" s="575"/>
      <c r="KS85" s="575"/>
      <c r="KT85" s="575"/>
    </row>
    <row r="86" spans="303:306">
      <c r="KQ86" s="575"/>
      <c r="KR86" s="575"/>
      <c r="KS86" s="575"/>
      <c r="KT86" s="575"/>
    </row>
    <row r="87" spans="303:306">
      <c r="KQ87" s="575"/>
      <c r="KR87" s="575"/>
      <c r="KS87" s="575"/>
      <c r="KT87" s="575"/>
    </row>
    <row r="88" spans="303:306">
      <c r="KQ88" s="575"/>
      <c r="KR88" s="575"/>
      <c r="KS88" s="575"/>
      <c r="KT88" s="575"/>
    </row>
    <row r="89" spans="303:306">
      <c r="KQ89" s="575"/>
      <c r="KR89" s="575"/>
      <c r="KS89" s="575"/>
      <c r="KT89" s="575"/>
    </row>
    <row r="90" spans="303:306">
      <c r="KQ90" s="575"/>
      <c r="KR90" s="575"/>
      <c r="KS90" s="575"/>
      <c r="KT90" s="575"/>
    </row>
    <row r="91" spans="303:306">
      <c r="KQ91" s="575"/>
      <c r="KR91" s="575"/>
      <c r="KS91" s="575"/>
      <c r="KT91" s="575"/>
    </row>
    <row r="92" spans="303:306">
      <c r="KQ92" s="575"/>
      <c r="KR92" s="575"/>
      <c r="KS92" s="575"/>
      <c r="KT92" s="575"/>
    </row>
    <row r="93" spans="303:306">
      <c r="KQ93" s="575"/>
      <c r="KR93" s="575"/>
      <c r="KS93" s="575"/>
      <c r="KT93" s="575"/>
    </row>
    <row r="94" spans="303:306">
      <c r="KQ94" s="575"/>
      <c r="KR94" s="575"/>
      <c r="KS94" s="575"/>
      <c r="KT94" s="575"/>
    </row>
    <row r="95" spans="303:306">
      <c r="KQ95" s="575"/>
      <c r="KR95" s="575"/>
      <c r="KS95" s="575"/>
      <c r="KT95" s="575"/>
    </row>
    <row r="96" spans="303:306">
      <c r="KQ96" s="575"/>
      <c r="KR96" s="575"/>
      <c r="KS96" s="575"/>
      <c r="KT96" s="575"/>
    </row>
    <row r="97" spans="303:306">
      <c r="KQ97" s="575"/>
      <c r="KR97" s="575"/>
      <c r="KS97" s="575"/>
      <c r="KT97" s="575"/>
    </row>
    <row r="98" spans="303:306">
      <c r="KQ98" s="575"/>
      <c r="KR98" s="575"/>
      <c r="KS98" s="575"/>
      <c r="KT98" s="575"/>
    </row>
    <row r="99" spans="303:306">
      <c r="KQ99" s="575"/>
      <c r="KR99" s="575"/>
      <c r="KS99" s="575"/>
      <c r="KT99" s="575"/>
    </row>
    <row r="100" spans="303:306">
      <c r="KQ100" s="575"/>
      <c r="KR100" s="575"/>
      <c r="KS100" s="575"/>
      <c r="KT100" s="575"/>
    </row>
  </sheetData>
  <sortState xmlns:xlrd2="http://schemas.microsoft.com/office/spreadsheetml/2017/richdata2" ref="C22:KU71">
    <sortCondition ref="D22"/>
    <sortCondition ref="E22"/>
  </sortState>
  <mergeCells count="14">
    <mergeCell ref="FU5:FU6"/>
    <mergeCell ref="GR5:GR6"/>
    <mergeCell ref="IO5:IO6"/>
    <mergeCell ref="KQ7:KR7"/>
    <mergeCell ref="KS7:KT7"/>
    <mergeCell ref="Y2:Y3"/>
    <mergeCell ref="AC2:AC3"/>
    <mergeCell ref="AY5:AY6"/>
    <mergeCell ref="AZ5:AZ6"/>
    <mergeCell ref="E2:F2"/>
    <mergeCell ref="E3:F3"/>
    <mergeCell ref="M2:M3"/>
    <mergeCell ref="Q2:Q3"/>
    <mergeCell ref="U2:U3"/>
  </mergeCells>
  <phoneticPr fontId="4"/>
  <pageMargins left="0.19685039370078741" right="0.19685039370078741" top="0.98425196850393704" bottom="0.98425196850393704" header="0.51181102362204722" footer="0.51181102362204722"/>
  <pageSetup paperSize="9" scale="41" fitToWidth="10"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B1:AQ54"/>
  <sheetViews>
    <sheetView showGridLines="0" topLeftCell="C1" zoomScale="85" zoomScaleNormal="85" workbookViewId="0">
      <selection activeCell="P3" sqref="P3"/>
    </sheetView>
  </sheetViews>
  <sheetFormatPr defaultRowHeight="15.75"/>
  <cols>
    <col min="1" max="1" width="4.625" style="417" customWidth="1"/>
    <col min="2" max="2" width="4" style="417" bestFit="1" customWidth="1"/>
    <col min="3" max="3" width="11.125" style="417" bestFit="1" customWidth="1"/>
    <col min="4" max="4" width="7" style="417" bestFit="1" customWidth="1"/>
    <col min="5" max="5" width="4.25" style="417" customWidth="1"/>
    <col min="6" max="35" width="6.375" style="417" customWidth="1"/>
    <col min="36" max="36" width="9" style="417"/>
    <col min="37" max="39" width="9.125" style="417" bestFit="1" customWidth="1"/>
    <col min="40" max="40" width="9" style="417"/>
    <col min="41" max="43" width="9.125" style="417" bestFit="1" customWidth="1"/>
    <col min="44" max="16384" width="9" style="417"/>
  </cols>
  <sheetData>
    <row r="1" spans="2:43">
      <c r="F1" s="417">
        <v>1</v>
      </c>
      <c r="G1" s="417">
        <v>11</v>
      </c>
      <c r="H1" s="417">
        <v>21</v>
      </c>
      <c r="I1" s="417">
        <v>32</v>
      </c>
      <c r="J1" s="417">
        <v>41</v>
      </c>
      <c r="P1" s="417">
        <v>1</v>
      </c>
      <c r="Q1" s="417">
        <v>11</v>
      </c>
      <c r="R1" s="417">
        <v>21</v>
      </c>
      <c r="S1" s="417">
        <v>32</v>
      </c>
      <c r="T1" s="417">
        <v>41</v>
      </c>
      <c r="Z1" s="417">
        <v>1</v>
      </c>
      <c r="AA1" s="417">
        <v>11</v>
      </c>
      <c r="AB1" s="417">
        <v>21</v>
      </c>
      <c r="AC1" s="417">
        <v>32</v>
      </c>
      <c r="AD1" s="417">
        <v>41</v>
      </c>
    </row>
    <row r="2" spans="2:43">
      <c r="C2" s="418" t="str">
        <f>MID(C5,1,5)</f>
        <v>NL053</v>
      </c>
      <c r="F2" s="417">
        <v>56</v>
      </c>
      <c r="G2" s="417">
        <f>F2</f>
        <v>56</v>
      </c>
      <c r="H2" s="417">
        <f t="shared" ref="H2:J2" si="0">G2</f>
        <v>56</v>
      </c>
      <c r="I2" s="417">
        <f t="shared" si="0"/>
        <v>56</v>
      </c>
      <c r="J2" s="417">
        <f t="shared" si="0"/>
        <v>56</v>
      </c>
      <c r="P2" s="417">
        <v>99</v>
      </c>
      <c r="Q2" s="417">
        <f t="shared" ref="Q2:T2" si="1">P2</f>
        <v>99</v>
      </c>
      <c r="R2" s="417">
        <f t="shared" si="1"/>
        <v>99</v>
      </c>
      <c r="S2" s="417">
        <f t="shared" si="1"/>
        <v>99</v>
      </c>
      <c r="T2" s="417">
        <f t="shared" si="1"/>
        <v>99</v>
      </c>
      <c r="Z2" s="417">
        <v>98</v>
      </c>
      <c r="AA2" s="417">
        <f t="shared" ref="AA2:AD2" si="2">Z2</f>
        <v>98</v>
      </c>
      <c r="AB2" s="417">
        <f t="shared" si="2"/>
        <v>98</v>
      </c>
      <c r="AC2" s="417">
        <f t="shared" si="2"/>
        <v>98</v>
      </c>
      <c r="AD2" s="417">
        <f t="shared" si="2"/>
        <v>98</v>
      </c>
      <c r="AO2" s="417" t="s">
        <v>330</v>
      </c>
      <c r="AP2" s="417" t="s">
        <v>331</v>
      </c>
    </row>
    <row r="3" spans="2:43">
      <c r="B3" s="419"/>
      <c r="C3" s="419"/>
      <c r="D3" s="419"/>
      <c r="E3" s="419"/>
      <c r="F3" s="420" t="s">
        <v>332</v>
      </c>
      <c r="G3" s="421"/>
      <c r="H3" s="421"/>
      <c r="I3" s="421"/>
      <c r="J3" s="421"/>
      <c r="K3" s="421" t="s">
        <v>333</v>
      </c>
      <c r="L3" s="421"/>
      <c r="M3" s="421"/>
      <c r="N3" s="421"/>
      <c r="O3" s="422"/>
      <c r="P3" s="420" t="s">
        <v>334</v>
      </c>
      <c r="Q3" s="421"/>
      <c r="R3" s="421"/>
      <c r="S3" s="421"/>
      <c r="T3" s="421"/>
      <c r="U3" s="421" t="s">
        <v>333</v>
      </c>
      <c r="V3" s="421"/>
      <c r="W3" s="421"/>
      <c r="X3" s="421"/>
      <c r="Y3" s="422"/>
      <c r="Z3" s="420" t="s">
        <v>335</v>
      </c>
      <c r="AA3" s="421"/>
      <c r="AB3" s="421"/>
      <c r="AC3" s="421"/>
      <c r="AD3" s="421"/>
      <c r="AE3" s="421" t="s">
        <v>333</v>
      </c>
      <c r="AF3" s="421"/>
      <c r="AG3" s="421"/>
      <c r="AH3" s="421"/>
      <c r="AI3" s="422"/>
      <c r="AK3" s="423"/>
      <c r="AL3" s="423">
        <v>-999</v>
      </c>
      <c r="AM3" s="423">
        <v>999</v>
      </c>
      <c r="AN3" s="417" t="s">
        <v>336</v>
      </c>
      <c r="AO3" s="417">
        <v>-10</v>
      </c>
      <c r="AP3" s="417">
        <v>1</v>
      </c>
      <c r="AQ3" s="417">
        <v>-4</v>
      </c>
    </row>
    <row r="4" spans="2:43">
      <c r="B4" s="424" t="s">
        <v>337</v>
      </c>
      <c r="C4" s="424" t="s">
        <v>338</v>
      </c>
      <c r="D4" s="424" t="s">
        <v>339</v>
      </c>
      <c r="E4" s="425" t="s">
        <v>340</v>
      </c>
      <c r="F4" s="426" t="str">
        <f>MID(INDEX($C:$C,MATCH(F$1,$B:$B,0),1),6,2)</f>
        <v>Aa</v>
      </c>
      <c r="G4" s="426" t="str">
        <f>MID(INDEX($C:$C,MATCH(G$1,$B:$B,0),1),6,2)</f>
        <v>Ah</v>
      </c>
      <c r="H4" s="426" t="str">
        <f>MID(INDEX($C:$C,MATCH(H$1,$B:$B,0),1),6,2)</f>
        <v>Bf</v>
      </c>
      <c r="I4" s="426" t="str">
        <f>MID(INDEX($C:$C,MATCH(I$1,$B:$B,0),1),6,2)</f>
        <v>Cf</v>
      </c>
      <c r="J4" s="426" t="str">
        <f>MID(INDEX($C:$C,MATCH(J$1,$B:$B,0),1),6,2)</f>
        <v>Dh</v>
      </c>
      <c r="K4" s="427" t="str">
        <f>F4</f>
        <v>Aa</v>
      </c>
      <c r="L4" s="427" t="str">
        <f t="shared" ref="L4:O4" si="3">G4</f>
        <v>Ah</v>
      </c>
      <c r="M4" s="427" t="str">
        <f t="shared" si="3"/>
        <v>Bf</v>
      </c>
      <c r="N4" s="427" t="str">
        <f t="shared" si="3"/>
        <v>Cf</v>
      </c>
      <c r="O4" s="427" t="str">
        <f t="shared" si="3"/>
        <v>Dh</v>
      </c>
      <c r="P4" s="426" t="str">
        <f>MID(INDEX($C:$C,MATCH(P$1,$B:$B,0),1),6,2)</f>
        <v>Aa</v>
      </c>
      <c r="Q4" s="426" t="str">
        <f>MID(INDEX($C:$C,MATCH(Q$1,$B:$B,0),1),6,2)</f>
        <v>Ah</v>
      </c>
      <c r="R4" s="426" t="str">
        <f>MID(INDEX($C:$C,MATCH(R$1,$B:$B,0),1),6,2)</f>
        <v>Bf</v>
      </c>
      <c r="S4" s="426" t="str">
        <f>MID(INDEX($C:$C,MATCH(S$1,$B:$B,0),1),6,2)</f>
        <v>Cf</v>
      </c>
      <c r="T4" s="426" t="str">
        <f>MID(INDEX($C:$C,MATCH(T$1,$B:$B,0),1),6,2)</f>
        <v>Dh</v>
      </c>
      <c r="U4" s="427" t="str">
        <f>P4</f>
        <v>Aa</v>
      </c>
      <c r="V4" s="427" t="str">
        <f t="shared" ref="V4:Y4" si="4">Q4</f>
        <v>Ah</v>
      </c>
      <c r="W4" s="427" t="str">
        <f t="shared" si="4"/>
        <v>Bf</v>
      </c>
      <c r="X4" s="427" t="str">
        <f t="shared" si="4"/>
        <v>Cf</v>
      </c>
      <c r="Y4" s="427" t="str">
        <f t="shared" si="4"/>
        <v>Dh</v>
      </c>
      <c r="Z4" s="426" t="str">
        <f>MID(INDEX($C:$C,MATCH(Z$1,$B:$B,0),1),6,2)</f>
        <v>Aa</v>
      </c>
      <c r="AA4" s="426" t="str">
        <f>MID(INDEX($C:$C,MATCH(AA$1,$B:$B,0),1),6,2)</f>
        <v>Ah</v>
      </c>
      <c r="AB4" s="426" t="str">
        <f>MID(INDEX($C:$C,MATCH(AB$1,$B:$B,0),1),6,2)</f>
        <v>Bf</v>
      </c>
      <c r="AC4" s="426" t="str">
        <f>MID(INDEX($C:$C,MATCH(AC$1,$B:$B,0),1),6,2)</f>
        <v>Cf</v>
      </c>
      <c r="AD4" s="426" t="str">
        <f>MID(INDEX($C:$C,MATCH(AD$1,$B:$B,0),1),6,2)</f>
        <v>Dh</v>
      </c>
      <c r="AE4" s="427" t="str">
        <f>Z4</f>
        <v>Aa</v>
      </c>
      <c r="AF4" s="427" t="str">
        <f t="shared" ref="AF4:AI4" si="5">AA4</f>
        <v>Ah</v>
      </c>
      <c r="AG4" s="427" t="str">
        <f t="shared" si="5"/>
        <v>Bf</v>
      </c>
      <c r="AH4" s="427" t="str">
        <f t="shared" si="5"/>
        <v>Cf</v>
      </c>
      <c r="AI4" s="427" t="str">
        <f t="shared" si="5"/>
        <v>Dh</v>
      </c>
      <c r="AK4" s="423">
        <v>99.99</v>
      </c>
      <c r="AL4" s="423">
        <v>3.71901648545543</v>
      </c>
      <c r="AM4" s="423">
        <v>3.7190164854554291</v>
      </c>
      <c r="AO4" s="417">
        <f>AO3</f>
        <v>-10</v>
      </c>
      <c r="AP4" s="417">
        <f>AP3</f>
        <v>1</v>
      </c>
      <c r="AQ4" s="417">
        <v>4</v>
      </c>
    </row>
    <row r="5" spans="2:43">
      <c r="B5" s="428">
        <v>1</v>
      </c>
      <c r="C5" s="428" t="s">
        <v>482</v>
      </c>
      <c r="D5" s="428" t="str">
        <f>MID(C5,6,2)</f>
        <v>Aa</v>
      </c>
      <c r="E5" s="428">
        <f>NORMSINV((B5-0.5)/10)</f>
        <v>-1.6448536269514726</v>
      </c>
      <c r="F5" s="426" cm="1">
        <f t="array" ref="F5">IF($D5=F$4,INDEX(HL13E1ﾃﾞｰﾀ!$1:$1048576,MATCH($C5,HL13E1ﾃﾞｰﾀ!$C:$C,0),F$2),"")</f>
        <v>-1.9592476489028214</v>
      </c>
      <c r="G5" s="426" t="str" cm="1">
        <f t="array" ref="G5">IF($D5=G$4,INDEX(HL13E1ﾃﾞｰﾀ!$1:$1048576,MATCH($C5,HL13E1ﾃﾞｰﾀ!$C:$C,0),G$2),"")</f>
        <v/>
      </c>
      <c r="H5" s="426" t="str" cm="1">
        <f t="array" ref="H5">IF($D5=H$4,INDEX(HL13E1ﾃﾞｰﾀ!$1:$1048576,MATCH($C5,HL13E1ﾃﾞｰﾀ!$C:$C,0),H$2),"")</f>
        <v/>
      </c>
      <c r="I5" s="426" t="str" cm="1">
        <f t="array" ref="I5">IF($D5=I$4,INDEX(HL13E1ﾃﾞｰﾀ!$1:$1048576,MATCH($C5,HL13E1ﾃﾞｰﾀ!$C:$C,0),I$2),"")</f>
        <v/>
      </c>
      <c r="J5" s="426" t="str" cm="1">
        <f t="array" ref="J5">IF($D5=J$4,INDEX(HL13E1ﾃﾞｰﾀ!$1:$1048576,MATCH($C5,HL13E1ﾃﾞｰﾀ!$C:$C,0),J$2),"")</f>
        <v/>
      </c>
      <c r="K5" s="427" cm="1">
        <f t="array" ref="K5:K54">_xlfn._xlws.SORT(F$5:F$54,1,1,FALSE)</f>
        <v>-2.0061728395061849</v>
      </c>
      <c r="L5" s="427" cm="1">
        <f t="array" ref="L5:L54">_xlfn._xlws.SORT(G$5:G$54,1,1,FALSE)</f>
        <v>-2.5806451612903185</v>
      </c>
      <c r="M5" s="427" cm="1">
        <f t="array" ref="M5:M54">_xlfn._xlws.SORT(H$5:H$54,1,1,FALSE)</f>
        <v>-2.5992779783393463</v>
      </c>
      <c r="N5" s="427" cm="1">
        <f t="array" ref="N5:N54">_xlfn._xlws.SORT(I$5:I$54,1,1,FALSE)</f>
        <v>-3.1377899045020521</v>
      </c>
      <c r="O5" s="427" cm="1">
        <f t="array" ref="O5:O54">_xlfn._xlws.SORT(J$5:J$54,1,1,FALSE)</f>
        <v>-3.0868628858578586</v>
      </c>
      <c r="P5" s="426" cm="1">
        <f t="array" ref="P5">IF($D5=P$4,INDEX(HL13E1ﾃﾞｰﾀ!$1:$1048576,MATCH($C5,HL13E1ﾃﾞｰﾀ!$C:$C,0),P$2),"")</f>
        <v>1.4856557377049138</v>
      </c>
      <c r="Q5" s="426" t="str" cm="1">
        <f t="array" ref="Q5">IF($D5=Q$4,INDEX(HL13E1ﾃﾞｰﾀ!$1:$1048576,MATCH($C5,HL13E1ﾃﾞｰﾀ!$C:$C,0),Q$2),"")</f>
        <v/>
      </c>
      <c r="R5" s="426" t="str" cm="1">
        <f t="array" ref="R5">IF($D5=R$4,INDEX(HL13E1ﾃﾞｰﾀ!$1:$1048576,MATCH($C5,HL13E1ﾃﾞｰﾀ!$C:$C,0),R$2),"")</f>
        <v/>
      </c>
      <c r="S5" s="426" t="str" cm="1">
        <f t="array" ref="S5">IF($D5=S$4,INDEX(HL13E1ﾃﾞｰﾀ!$1:$1048576,MATCH($C5,HL13E1ﾃﾞｰﾀ!$C:$C,0),S$2),"")</f>
        <v/>
      </c>
      <c r="T5" s="426" t="str" cm="1">
        <f t="array" ref="T5">IF($D5=T$4,INDEX(HL13E1ﾃﾞｰﾀ!$1:$1048576,MATCH($C5,HL13E1ﾃﾞｰﾀ!$C:$C,0),T$2),"")</f>
        <v/>
      </c>
      <c r="U5" s="427" cm="1">
        <f t="array" ref="U5:U54">_xlfn._xlws.SORT(P$5:P$54,1,1,FALSE)</f>
        <v>5.0251256281414892E-2</v>
      </c>
      <c r="V5" s="427" cm="1">
        <f t="array" ref="V5:V54">_xlfn._xlws.SORT(Q$5:Q$54,1,1,FALSE)</f>
        <v>-0.36194415718717832</v>
      </c>
      <c r="W5" s="427" cm="1">
        <f t="array" ref="W5:W54">_xlfn._xlws.SORT(R$5:R$54,1,1,FALSE)</f>
        <v>1.168348380244304</v>
      </c>
      <c r="X5" s="427" cm="1">
        <f t="array" ref="X5:X54">_xlfn._xlws.SORT(S$5:S$54,1,1,FALSE)</f>
        <v>1.189832341806395</v>
      </c>
      <c r="Y5" s="427" cm="1">
        <f t="array" ref="Y5:Y54">_xlfn._xlws.SORT(T$5:T$54,1,1,FALSE)</f>
        <v>-2.0042194092827139</v>
      </c>
      <c r="Z5" s="426" cm="1">
        <f t="array" ref="Z5">IF($D5=Z$4,INDEX(HL13E1ﾃﾞｰﾀ!$1:$1048576,MATCH($C5,HL13E1ﾃﾞｰﾀ!$C:$C,0),Z$2),"")</f>
        <v>-2.9999999999998916E-3</v>
      </c>
      <c r="AA5" s="426" t="str" cm="1">
        <f t="array" ref="AA5">IF($D5=AA$4,INDEX(HL13E1ﾃﾞｰﾀ!$1:$1048576,MATCH($C5,HL13E1ﾃﾞｰﾀ!$C:$C,0),AA$2),"")</f>
        <v/>
      </c>
      <c r="AB5" s="426" t="str" cm="1">
        <f t="array" ref="AB5">IF($D5=AB$4,INDEX(HL13E1ﾃﾞｰﾀ!$1:$1048576,MATCH($C5,HL13E1ﾃﾞｰﾀ!$C:$C,0),AB$2),"")</f>
        <v/>
      </c>
      <c r="AC5" s="426" t="str" cm="1">
        <f t="array" ref="AC5">IF($D5=AC$4,INDEX(HL13E1ﾃﾞｰﾀ!$1:$1048576,MATCH($C5,HL13E1ﾃﾞｰﾀ!$C:$C,0),AC$2),"")</f>
        <v/>
      </c>
      <c r="AD5" s="426" t="str" cm="1">
        <f t="array" ref="AD5">IF($D5=AD$4,INDEX(HL13E1ﾃﾞｰﾀ!$1:$1048576,MATCH($C5,HL13E1ﾃﾞｰﾀ!$C:$C,0),AD$2),"")</f>
        <v/>
      </c>
      <c r="AE5" s="427" cm="1">
        <f t="array" ref="AE5:AE54">_xlfn._xlws.SORT(Z$5:Z$54,1,1,FALSE)</f>
        <v>-3.0000000000001137E-3</v>
      </c>
      <c r="AF5" s="427" cm="1">
        <f t="array" ref="AF5:AF54">_xlfn._xlws.SORT(AA$5:AA$54,1,1,FALSE)</f>
        <v>-2.0000000000000018E-3</v>
      </c>
      <c r="AG5" s="427" cm="1">
        <f t="array" ref="AG5:AG54">_xlfn._xlws.SORT(AB$5:AB$54,1,1,FALSE)</f>
        <v>-3.0000000000001137E-3</v>
      </c>
      <c r="AH5" s="427" cm="1">
        <f t="array" ref="AH5:AH54">_xlfn._xlws.SORT(AC$5:AC$54,1,1,FALSE)</f>
        <v>-3.0000000000001137E-3</v>
      </c>
      <c r="AI5" s="427" cm="1">
        <f t="array" ref="AI5:AI54">_xlfn._xlws.SORT(AD$5:AD$54,1,1,FALSE)</f>
        <v>-3.0000000000001137E-3</v>
      </c>
      <c r="AK5" s="423">
        <v>99.9</v>
      </c>
      <c r="AL5" s="423">
        <v>3.0902323061678465</v>
      </c>
      <c r="AM5" s="423">
        <v>3.0902323061678465</v>
      </c>
      <c r="AN5" s="417" t="s">
        <v>341</v>
      </c>
      <c r="AO5" s="417">
        <v>-10</v>
      </c>
      <c r="AP5" s="417">
        <f>AO5*-1</f>
        <v>10</v>
      </c>
      <c r="AQ5" s="417">
        <f>AQ3</f>
        <v>-4</v>
      </c>
    </row>
    <row r="6" spans="2:43">
      <c r="B6" s="428">
        <f>B5+1</f>
        <v>2</v>
      </c>
      <c r="C6" s="428" t="s">
        <v>483</v>
      </c>
      <c r="D6" s="428" t="str">
        <f t="shared" ref="D6:D54" si="6">MID(C6,6,2)</f>
        <v>Aa</v>
      </c>
      <c r="E6" s="428">
        <f t="shared" ref="E6:E14" si="7">NORMSINV((B6-0.5)/10)</f>
        <v>-1.0364333894937898</v>
      </c>
      <c r="F6" s="426" cm="1">
        <f t="array" ref="F6">IF($D6=F$4,INDEX(HL13E1ﾃﾞｰﾀ!$1:$1048576,MATCH($C6,HL13E1ﾃﾞｰﾀ!$C:$C,0),F$2),"")</f>
        <v>-1.7200938232994438</v>
      </c>
      <c r="G6" s="426" t="str" cm="1">
        <f t="array" ref="G6">IF($D6=G$4,INDEX(HL13E1ﾃﾞｰﾀ!$1:$1048576,MATCH($C6,HL13E1ﾃﾞｰﾀ!$C:$C,0),G$2),"")</f>
        <v/>
      </c>
      <c r="H6" s="426" t="str" cm="1">
        <f t="array" ref="H6">IF($D6=H$4,INDEX(HL13E1ﾃﾞｰﾀ!$1:$1048576,MATCH($C6,HL13E1ﾃﾞｰﾀ!$C:$C,0),H$2),"")</f>
        <v/>
      </c>
      <c r="I6" s="426" t="str" cm="1">
        <f t="array" ref="I6">IF($D6=I$4,INDEX(HL13E1ﾃﾞｰﾀ!$1:$1048576,MATCH($C6,HL13E1ﾃﾞｰﾀ!$C:$C,0),I$2),"")</f>
        <v/>
      </c>
      <c r="J6" s="426" t="str" cm="1">
        <f t="array" ref="J6">IF($D6=J$4,INDEX(HL13E1ﾃﾞｰﾀ!$1:$1048576,MATCH($C6,HL13E1ﾃﾞｰﾀ!$C:$C,0),J$2),"")</f>
        <v/>
      </c>
      <c r="K6" s="427">
        <v>-1.9592476489028214</v>
      </c>
      <c r="L6" s="427">
        <v>-2.4602026049204042</v>
      </c>
      <c r="M6" s="427">
        <v>-2.5464556090846471</v>
      </c>
      <c r="N6" s="427">
        <v>-2.3188405797101468</v>
      </c>
      <c r="O6" s="427">
        <v>-2.5641025641025603</v>
      </c>
      <c r="P6" s="426" cm="1">
        <f t="array" ref="P6">IF($D6=P$4,INDEX(HL13E1ﾃﾞｰﾀ!$1:$1048576,MATCH($C6,HL13E1ﾃﾞｰﾀ!$C:$C,0),P$2),"")</f>
        <v>1.1006289308176147</v>
      </c>
      <c r="Q6" s="426" t="str" cm="1">
        <f t="array" ref="Q6">IF($D6=Q$4,INDEX(HL13E1ﾃﾞｰﾀ!$1:$1048576,MATCH($C6,HL13E1ﾃﾞｰﾀ!$C:$C,0),Q$2),"")</f>
        <v/>
      </c>
      <c r="R6" s="426" t="str" cm="1">
        <f t="array" ref="R6">IF($D6=R$4,INDEX(HL13E1ﾃﾞｰﾀ!$1:$1048576,MATCH($C6,HL13E1ﾃﾞｰﾀ!$C:$C,0),R$2),"")</f>
        <v/>
      </c>
      <c r="S6" s="426" t="str" cm="1">
        <f t="array" ref="S6">IF($D6=S$4,INDEX(HL13E1ﾃﾞｰﾀ!$1:$1048576,MATCH($C6,HL13E1ﾃﾞｰﾀ!$C:$C,0),S$2),"")</f>
        <v/>
      </c>
      <c r="T6" s="426" t="str" cm="1">
        <f t="array" ref="T6">IF($D6=T$4,INDEX(HL13E1ﾃﾞｰﾀ!$1:$1048576,MATCH($C6,HL13E1ﾃﾞｰﾀ!$C:$C,0),T$2),"")</f>
        <v/>
      </c>
      <c r="U6" s="427">
        <v>0.35915854284248483</v>
      </c>
      <c r="V6" s="427">
        <v>0.10240655401945506</v>
      </c>
      <c r="W6" s="427">
        <v>1.182795698924725</v>
      </c>
      <c r="X6" s="427">
        <v>1.2806830309498507</v>
      </c>
      <c r="Y6" s="427">
        <v>-0.37735849056603926</v>
      </c>
      <c r="Z6" s="426" cm="1">
        <f t="array" ref="Z6">IF($D6=Z$4,INDEX(HL13E1ﾃﾞｰﾀ!$1:$1048576,MATCH($C6,HL13E1ﾃﾞｰﾀ!$C:$C,0),Z$2),"")</f>
        <v>-3.0000000000001137E-3</v>
      </c>
      <c r="AA6" s="426" t="str" cm="1">
        <f t="array" ref="AA6">IF($D6=AA$4,INDEX(HL13E1ﾃﾞｰﾀ!$1:$1048576,MATCH($C6,HL13E1ﾃﾞｰﾀ!$C:$C,0),AA$2),"")</f>
        <v/>
      </c>
      <c r="AB6" s="426" t="str" cm="1">
        <f t="array" ref="AB6">IF($D6=AB$4,INDEX(HL13E1ﾃﾞｰﾀ!$1:$1048576,MATCH($C6,HL13E1ﾃﾞｰﾀ!$C:$C,0),AB$2),"")</f>
        <v/>
      </c>
      <c r="AC6" s="426" t="str" cm="1">
        <f t="array" ref="AC6">IF($D6=AC$4,INDEX(HL13E1ﾃﾞｰﾀ!$1:$1048576,MATCH($C6,HL13E1ﾃﾞｰﾀ!$C:$C,0),AC$2),"")</f>
        <v/>
      </c>
      <c r="AD6" s="426" t="str" cm="1">
        <f t="array" ref="AD6">IF($D6=AD$4,INDEX(HL13E1ﾃﾞｰﾀ!$1:$1048576,MATCH($C6,HL13E1ﾃﾞｰﾀ!$C:$C,0),AD$2),"")</f>
        <v/>
      </c>
      <c r="AE6" s="427">
        <v>-2.9999999999998916E-3</v>
      </c>
      <c r="AF6" s="427">
        <v>-2.0000000000000018E-3</v>
      </c>
      <c r="AG6" s="427">
        <v>-2.9999999999998916E-3</v>
      </c>
      <c r="AH6" s="427">
        <v>-2.0000000000000018E-3</v>
      </c>
      <c r="AI6" s="427">
        <v>-2.0000000000000018E-3</v>
      </c>
      <c r="AK6" s="423">
        <v>99</v>
      </c>
      <c r="AL6" s="423">
        <v>2.3263478740408408</v>
      </c>
      <c r="AM6" s="423">
        <v>2.3263478740408408</v>
      </c>
      <c r="AO6" s="417">
        <f>AO5</f>
        <v>-10</v>
      </c>
      <c r="AP6" s="417">
        <f>AO6*-1</f>
        <v>10</v>
      </c>
      <c r="AQ6" s="417">
        <f t="shared" ref="AQ6:AQ8" si="8">AQ4</f>
        <v>4</v>
      </c>
    </row>
    <row r="7" spans="2:43">
      <c r="B7" s="428">
        <f t="shared" ref="B7:B54" si="9">B6+1</f>
        <v>3</v>
      </c>
      <c r="C7" s="428" t="s">
        <v>484</v>
      </c>
      <c r="D7" s="428" t="str">
        <f t="shared" si="6"/>
        <v>Aa</v>
      </c>
      <c r="E7" s="428">
        <f t="shared" si="7"/>
        <v>-0.67448975019608193</v>
      </c>
      <c r="F7" s="426" cm="1">
        <f t="array" ref="F7">IF($D7=F$4,INDEX(HL13E1ﾃﾞｰﾀ!$1:$1048576,MATCH($C7,HL13E1ﾃﾞｰﾀ!$C:$C,0),F$2),"")</f>
        <v>-1.5993907083016057</v>
      </c>
      <c r="G7" s="426" t="str" cm="1">
        <f t="array" ref="G7">IF($D7=G$4,INDEX(HL13E1ﾃﾞｰﾀ!$1:$1048576,MATCH($C7,HL13E1ﾃﾞｰﾀ!$C:$C,0),G$2),"")</f>
        <v/>
      </c>
      <c r="H7" s="426" t="str" cm="1">
        <f t="array" ref="H7">IF($D7=H$4,INDEX(HL13E1ﾃﾞｰﾀ!$1:$1048576,MATCH($C7,HL13E1ﾃﾞｰﾀ!$C:$C,0),H$2),"")</f>
        <v/>
      </c>
      <c r="I7" s="426" t="str" cm="1">
        <f t="array" ref="I7">IF($D7=I$4,INDEX(HL13E1ﾃﾞｰﾀ!$1:$1048576,MATCH($C7,HL13E1ﾃﾞｰﾀ!$C:$C,0),I$2),"")</f>
        <v/>
      </c>
      <c r="J7" s="426" t="str" cm="1">
        <f t="array" ref="J7">IF($D7=J$4,INDEX(HL13E1ﾃﾞｰﾀ!$1:$1048576,MATCH($C7,HL13E1ﾃﾞｰﾀ!$C:$C,0),J$2),"")</f>
        <v/>
      </c>
      <c r="K7" s="427">
        <v>-1.7884914463452461</v>
      </c>
      <c r="L7" s="427">
        <v>-2.1183345507669769</v>
      </c>
      <c r="M7" s="427">
        <v>-2.5412087912087982</v>
      </c>
      <c r="N7" s="427">
        <v>-1.7675050985724103</v>
      </c>
      <c r="O7" s="427">
        <v>-1.9780219780219748</v>
      </c>
      <c r="P7" s="426" cm="1">
        <f t="array" ref="P7">IF($D7=P$4,INDEX(HL13E1ﾃﾞｰﾀ!$1:$1048576,MATCH($C7,HL13E1ﾃﾞｰﾀ!$C:$C,0),P$2),"")</f>
        <v>1.0660980810234504</v>
      </c>
      <c r="Q7" s="426" t="str" cm="1">
        <f t="array" ref="Q7">IF($D7=Q$4,INDEX(HL13E1ﾃﾞｰﾀ!$1:$1048576,MATCH($C7,HL13E1ﾃﾞｰﾀ!$C:$C,0),Q$2),"")</f>
        <v/>
      </c>
      <c r="R7" s="426" t="str" cm="1">
        <f t="array" ref="R7">IF($D7=R$4,INDEX(HL13E1ﾃﾞｰﾀ!$1:$1048576,MATCH($C7,HL13E1ﾃﾞｰﾀ!$C:$C,0),R$2),"")</f>
        <v/>
      </c>
      <c r="S7" s="426" t="str" cm="1">
        <f t="array" ref="S7">IF($D7=S$4,INDEX(HL13E1ﾃﾞｰﾀ!$1:$1048576,MATCH($C7,HL13E1ﾃﾞｰﾀ!$C:$C,0),S$2),"")</f>
        <v/>
      </c>
      <c r="T7" s="426" t="str" cm="1">
        <f t="array" ref="T7">IF($D7=T$4,INDEX(HL13E1ﾃﾞｰﾀ!$1:$1048576,MATCH($C7,HL13E1ﾃﾞｰﾀ!$C:$C,0),T$2),"")</f>
        <v/>
      </c>
      <c r="U7" s="427">
        <v>0.72053525476068225</v>
      </c>
      <c r="V7" s="427">
        <v>0.15665796344648114</v>
      </c>
      <c r="W7" s="427">
        <v>1.2176560121765521</v>
      </c>
      <c r="X7" s="427">
        <v>1.320132013201331</v>
      </c>
      <c r="Y7" s="427">
        <v>0.3058103975535103</v>
      </c>
      <c r="Z7" s="426" cm="1">
        <f t="array" ref="Z7">IF($D7=Z$4,INDEX(HL13E1ﾃﾞｰﾀ!$1:$1048576,MATCH($C7,HL13E1ﾃﾞｰﾀ!$C:$C,0),Z$2),"")</f>
        <v>-2.0000000000000018E-3</v>
      </c>
      <c r="AA7" s="426" t="str" cm="1">
        <f t="array" ref="AA7">IF($D7=AA$4,INDEX(HL13E1ﾃﾞｰﾀ!$1:$1048576,MATCH($C7,HL13E1ﾃﾞｰﾀ!$C:$C,0),AA$2),"")</f>
        <v/>
      </c>
      <c r="AB7" s="426" t="str" cm="1">
        <f t="array" ref="AB7">IF($D7=AB$4,INDEX(HL13E1ﾃﾞｰﾀ!$1:$1048576,MATCH($C7,HL13E1ﾃﾞｰﾀ!$C:$C,0),AB$2),"")</f>
        <v/>
      </c>
      <c r="AC7" s="426" t="str" cm="1">
        <f t="array" ref="AC7">IF($D7=AC$4,INDEX(HL13E1ﾃﾞｰﾀ!$1:$1048576,MATCH($C7,HL13E1ﾃﾞｰﾀ!$C:$C,0),AC$2),"")</f>
        <v/>
      </c>
      <c r="AD7" s="426" t="str" cm="1">
        <f t="array" ref="AD7">IF($D7=AD$4,INDEX(HL13E1ﾃﾞｰﾀ!$1:$1048576,MATCH($C7,HL13E1ﾃﾞｰﾀ!$C:$C,0),AD$2),"")</f>
        <v/>
      </c>
      <c r="AE7" s="427">
        <v>-2.9999999999998916E-3</v>
      </c>
      <c r="AF7" s="427">
        <v>-2.0000000000000018E-3</v>
      </c>
      <c r="AG7" s="427">
        <v>-2.9999999999998916E-3</v>
      </c>
      <c r="AH7" s="427">
        <v>-2.0000000000000018E-3</v>
      </c>
      <c r="AI7" s="427">
        <v>-2.0000000000000018E-3</v>
      </c>
      <c r="AK7" s="423">
        <v>95</v>
      </c>
      <c r="AL7" s="423">
        <v>1.6448536269514715</v>
      </c>
      <c r="AM7" s="423">
        <v>1.6448536269514715</v>
      </c>
      <c r="AN7" s="417" t="s">
        <v>342</v>
      </c>
      <c r="AO7" s="417">
        <v>-1</v>
      </c>
      <c r="AP7" s="417">
        <v>4.0000000000000001E-3</v>
      </c>
      <c r="AQ7" s="417">
        <f t="shared" si="8"/>
        <v>-4</v>
      </c>
    </row>
    <row r="8" spans="2:43">
      <c r="B8" s="428">
        <f t="shared" si="9"/>
        <v>4</v>
      </c>
      <c r="C8" s="428" t="s">
        <v>485</v>
      </c>
      <c r="D8" s="428" t="str">
        <f t="shared" si="6"/>
        <v>Aa</v>
      </c>
      <c r="E8" s="428">
        <f t="shared" si="7"/>
        <v>-0.38532046640756784</v>
      </c>
      <c r="F8" s="426" cm="1">
        <f t="array" ref="F8">IF($D8=F$4,INDEX(HL13E1ﾃﾞｰﾀ!$1:$1048576,MATCH($C8,HL13E1ﾃﾞｰﾀ!$C:$C,0),F$2),"")</f>
        <v>-2.0061728395061849</v>
      </c>
      <c r="G8" s="426" t="str" cm="1">
        <f t="array" ref="G8">IF($D8=G$4,INDEX(HL13E1ﾃﾞｰﾀ!$1:$1048576,MATCH($C8,HL13E1ﾃﾞｰﾀ!$C:$C,0),G$2),"")</f>
        <v/>
      </c>
      <c r="H8" s="426" t="str" cm="1">
        <f t="array" ref="H8">IF($D8=H$4,INDEX(HL13E1ﾃﾞｰﾀ!$1:$1048576,MATCH($C8,HL13E1ﾃﾞｰﾀ!$C:$C,0),H$2),"")</f>
        <v/>
      </c>
      <c r="I8" s="426" t="str" cm="1">
        <f t="array" ref="I8">IF($D8=I$4,INDEX(HL13E1ﾃﾞｰﾀ!$1:$1048576,MATCH($C8,HL13E1ﾃﾞｰﾀ!$C:$C,0),I$2),"")</f>
        <v/>
      </c>
      <c r="J8" s="426" t="str" cm="1">
        <f t="array" ref="J8">IF($D8=J$4,INDEX(HL13E1ﾃﾞｰﾀ!$1:$1048576,MATCH($C8,HL13E1ﾃﾞｰﾀ!$C:$C,0),J$2),"")</f>
        <v/>
      </c>
      <c r="K8" s="427">
        <v>-1.7309205350118066</v>
      </c>
      <c r="L8" s="427">
        <v>-2.0028612303290494</v>
      </c>
      <c r="M8" s="427">
        <v>-2.4682124158563954</v>
      </c>
      <c r="N8" s="427">
        <v>-1.6986706056129885</v>
      </c>
      <c r="O8" s="427">
        <v>-1.6862170087976571</v>
      </c>
      <c r="P8" s="426" cm="1">
        <f t="array" ref="P8">IF($D8=P$4,INDEX(HL13E1ﾃﾞｰﾀ!$1:$1048576,MATCH($C8,HL13E1ﾃﾞｰﾀ!$C:$C,0),P$2),"")</f>
        <v>0.78947368421051889</v>
      </c>
      <c r="Q8" s="426" t="str" cm="1">
        <f t="array" ref="Q8">IF($D8=Q$4,INDEX(HL13E1ﾃﾞｰﾀ!$1:$1048576,MATCH($C8,HL13E1ﾃﾞｰﾀ!$C:$C,0),Q$2),"")</f>
        <v/>
      </c>
      <c r="R8" s="426" t="str" cm="1">
        <f t="array" ref="R8">IF($D8=R$4,INDEX(HL13E1ﾃﾞｰﾀ!$1:$1048576,MATCH($C8,HL13E1ﾃﾞｰﾀ!$C:$C,0),R$2),"")</f>
        <v/>
      </c>
      <c r="S8" s="426" t="str" cm="1">
        <f t="array" ref="S8">IF($D8=S$4,INDEX(HL13E1ﾃﾞｰﾀ!$1:$1048576,MATCH($C8,HL13E1ﾃﾞｰﾀ!$C:$C,0),S$2),"")</f>
        <v/>
      </c>
      <c r="T8" s="426" t="str" cm="1">
        <f t="array" ref="T8">IF($D8=T$4,INDEX(HL13E1ﾃﾞｰﾀ!$1:$1048576,MATCH($C8,HL13E1ﾃﾞｰﾀ!$C:$C,0),T$2),"")</f>
        <v/>
      </c>
      <c r="U8" s="427">
        <v>0.78947368421051889</v>
      </c>
      <c r="V8" s="427">
        <v>0.47244094488188898</v>
      </c>
      <c r="W8" s="427">
        <v>1.2332439678284206</v>
      </c>
      <c r="X8" s="427">
        <v>1.342642320085929</v>
      </c>
      <c r="Y8" s="427">
        <v>0.73800738007380373</v>
      </c>
      <c r="Z8" s="426" cm="1">
        <f t="array" ref="Z8">IF($D8=Z$4,INDEX(HL13E1ﾃﾞｰﾀ!$1:$1048576,MATCH($C8,HL13E1ﾃﾞｰﾀ!$C:$C,0),Z$2),"")</f>
        <v>-2.0000000000000018E-3</v>
      </c>
      <c r="AA8" s="426" t="str" cm="1">
        <f t="array" ref="AA8">IF($D8=AA$4,INDEX(HL13E1ﾃﾞｰﾀ!$1:$1048576,MATCH($C8,HL13E1ﾃﾞｰﾀ!$C:$C,0),AA$2),"")</f>
        <v/>
      </c>
      <c r="AB8" s="426" t="str" cm="1">
        <f t="array" ref="AB8">IF($D8=AB$4,INDEX(HL13E1ﾃﾞｰﾀ!$1:$1048576,MATCH($C8,HL13E1ﾃﾞｰﾀ!$C:$C,0),AB$2),"")</f>
        <v/>
      </c>
      <c r="AC8" s="426" t="str" cm="1">
        <f t="array" ref="AC8">IF($D8=AC$4,INDEX(HL13E1ﾃﾞｰﾀ!$1:$1048576,MATCH($C8,HL13E1ﾃﾞｰﾀ!$C:$C,0),AC$2),"")</f>
        <v/>
      </c>
      <c r="AD8" s="426" t="str" cm="1">
        <f t="array" ref="AD8">IF($D8=AD$4,INDEX(HL13E1ﾃﾞｰﾀ!$1:$1048576,MATCH($C8,HL13E1ﾃﾞｰﾀ!$C:$C,0),AD$2),"")</f>
        <v/>
      </c>
      <c r="AE8" s="427">
        <v>-2.0000000000000018E-3</v>
      </c>
      <c r="AF8" s="427">
        <v>-1.0000000000001119E-3</v>
      </c>
      <c r="AG8" s="427">
        <v>-2.0000000000000018E-3</v>
      </c>
      <c r="AH8" s="427">
        <v>-2.0000000000000018E-3</v>
      </c>
      <c r="AI8" s="427">
        <v>-2.0000000000000018E-3</v>
      </c>
      <c r="AK8" s="423">
        <v>90</v>
      </c>
      <c r="AL8" s="423">
        <v>1.2815515655446006</v>
      </c>
      <c r="AM8" s="423">
        <v>1.2815515655446006</v>
      </c>
      <c r="AO8" s="417">
        <f>AO7</f>
        <v>-1</v>
      </c>
      <c r="AP8" s="417">
        <f>AP7</f>
        <v>4.0000000000000001E-3</v>
      </c>
      <c r="AQ8" s="417">
        <f t="shared" si="8"/>
        <v>4</v>
      </c>
    </row>
    <row r="9" spans="2:43">
      <c r="B9" s="428">
        <f t="shared" si="9"/>
        <v>5</v>
      </c>
      <c r="C9" s="428" t="s">
        <v>486</v>
      </c>
      <c r="D9" s="428" t="str">
        <f t="shared" si="6"/>
        <v>Aa</v>
      </c>
      <c r="E9" s="428">
        <f t="shared" si="7"/>
        <v>-0.12566134685507402</v>
      </c>
      <c r="F9" s="426" cm="1">
        <f t="array" ref="F9">IF($D9=F$4,INDEX(HL13E1ﾃﾞｰﾀ!$1:$1048576,MATCH($C9,HL13E1ﾃﾞｰﾀ!$C:$C,0),F$2),"")</f>
        <v>-1.3291634089132129</v>
      </c>
      <c r="G9" s="426" t="str" cm="1">
        <f t="array" ref="G9">IF($D9=G$4,INDEX(HL13E1ﾃﾞｰﾀ!$1:$1048576,MATCH($C9,HL13E1ﾃﾞｰﾀ!$C:$C,0),G$2),"")</f>
        <v/>
      </c>
      <c r="H9" s="426" t="str" cm="1">
        <f t="array" ref="H9">IF($D9=H$4,INDEX(HL13E1ﾃﾞｰﾀ!$1:$1048576,MATCH($C9,HL13E1ﾃﾞｰﾀ!$C:$C,0),H$2),"")</f>
        <v/>
      </c>
      <c r="I9" s="426" t="str" cm="1">
        <f t="array" ref="I9">IF($D9=I$4,INDEX(HL13E1ﾃﾞｰﾀ!$1:$1048576,MATCH($C9,HL13E1ﾃﾞｰﾀ!$C:$C,0),I$2),"")</f>
        <v/>
      </c>
      <c r="J9" s="426" t="str" cm="1">
        <f t="array" ref="J9">IF($D9=J$4,INDEX(HL13E1ﾃﾞｰﾀ!$1:$1048576,MATCH($C9,HL13E1ﾃﾞｰﾀ!$C:$C,0),J$2),"")</f>
        <v/>
      </c>
      <c r="K9" s="427">
        <v>-1.7200938232994438</v>
      </c>
      <c r="L9" s="427">
        <v>-1.8348623853210995</v>
      </c>
      <c r="M9" s="427">
        <v>-2.22063037249284</v>
      </c>
      <c r="N9" s="427">
        <v>-1.5793251974156415</v>
      </c>
      <c r="O9" s="427">
        <v>-1.2454212454212448</v>
      </c>
      <c r="P9" s="426" cm="1">
        <f t="array" ref="P9">IF($D9=P$4,INDEX(HL13E1ﾃﾞｰﾀ!$1:$1048576,MATCH($C9,HL13E1ﾃﾞｰﾀ!$C:$C,0),P$2),"")</f>
        <v>0.72053525476068225</v>
      </c>
      <c r="Q9" s="426" t="str" cm="1">
        <f t="array" ref="Q9">IF($D9=Q$4,INDEX(HL13E1ﾃﾞｰﾀ!$1:$1048576,MATCH($C9,HL13E1ﾃﾞｰﾀ!$C:$C,0),Q$2),"")</f>
        <v/>
      </c>
      <c r="R9" s="426" t="str" cm="1">
        <f t="array" ref="R9">IF($D9=R$4,INDEX(HL13E1ﾃﾞｰﾀ!$1:$1048576,MATCH($C9,HL13E1ﾃﾞｰﾀ!$C:$C,0),R$2),"")</f>
        <v/>
      </c>
      <c r="S9" s="426" t="str" cm="1">
        <f t="array" ref="S9">IF($D9=S$4,INDEX(HL13E1ﾃﾞｰﾀ!$1:$1048576,MATCH($C9,HL13E1ﾃﾞｰﾀ!$C:$C,0),S$2),"")</f>
        <v/>
      </c>
      <c r="T9" s="426" t="str" cm="1">
        <f t="array" ref="T9">IF($D9=T$4,INDEX(HL13E1ﾃﾞｰﾀ!$1:$1048576,MATCH($C9,HL13E1ﾃﾞｰﾀ!$C:$C,0),T$2),"")</f>
        <v/>
      </c>
      <c r="U9" s="427">
        <v>0.85015940488841735</v>
      </c>
      <c r="V9" s="427">
        <v>0.62500000000000522</v>
      </c>
      <c r="W9" s="427">
        <v>1.2598425196850311</v>
      </c>
      <c r="X9" s="427">
        <v>1.3513513513513513</v>
      </c>
      <c r="Y9" s="427">
        <v>0.91649694501018186</v>
      </c>
      <c r="Z9" s="426" cm="1">
        <f t="array" ref="Z9">IF($D9=Z$4,INDEX(HL13E1ﾃﾞｰﾀ!$1:$1048576,MATCH($C9,HL13E1ﾃﾞｰﾀ!$C:$C,0),Z$2),"")</f>
        <v>-2.0000000000000018E-3</v>
      </c>
      <c r="AA9" s="426" t="str" cm="1">
        <f t="array" ref="AA9">IF($D9=AA$4,INDEX(HL13E1ﾃﾞｰﾀ!$1:$1048576,MATCH($C9,HL13E1ﾃﾞｰﾀ!$C:$C,0),AA$2),"")</f>
        <v/>
      </c>
      <c r="AB9" s="426" t="str" cm="1">
        <f t="array" ref="AB9">IF($D9=AB$4,INDEX(HL13E1ﾃﾞｰﾀ!$1:$1048576,MATCH($C9,HL13E1ﾃﾞｰﾀ!$C:$C,0),AB$2),"")</f>
        <v/>
      </c>
      <c r="AC9" s="426" t="str" cm="1">
        <f t="array" ref="AC9">IF($D9=AC$4,INDEX(HL13E1ﾃﾞｰﾀ!$1:$1048576,MATCH($C9,HL13E1ﾃﾞｰﾀ!$C:$C,0),AC$2),"")</f>
        <v/>
      </c>
      <c r="AD9" s="426" t="str" cm="1">
        <f t="array" ref="AD9">IF($D9=AD$4,INDEX(HL13E1ﾃﾞｰﾀ!$1:$1048576,MATCH($C9,HL13E1ﾃﾞｰﾀ!$C:$C,0),AD$2),"")</f>
        <v/>
      </c>
      <c r="AE9" s="427">
        <v>-2.0000000000000018E-3</v>
      </c>
      <c r="AF9" s="427">
        <v>-1.0000000000001119E-3</v>
      </c>
      <c r="AG9" s="427">
        <v>-2.0000000000000018E-3</v>
      </c>
      <c r="AH9" s="427">
        <v>-2.0000000000000018E-3</v>
      </c>
      <c r="AI9" s="427">
        <v>-2.0000000000000018E-3</v>
      </c>
      <c r="AK9" s="423">
        <v>80</v>
      </c>
      <c r="AL9" s="423">
        <v>0.84162123357291474</v>
      </c>
      <c r="AM9" s="423">
        <v>0.84162123357291474</v>
      </c>
    </row>
    <row r="10" spans="2:43">
      <c r="B10" s="428">
        <f t="shared" si="9"/>
        <v>6</v>
      </c>
      <c r="C10" s="428" t="s">
        <v>487</v>
      </c>
      <c r="D10" s="428" t="str">
        <f t="shared" si="6"/>
        <v>Aa</v>
      </c>
      <c r="E10" s="428">
        <f t="shared" si="7"/>
        <v>0.12566134685507416</v>
      </c>
      <c r="F10" s="426" cm="1">
        <f t="array" ref="F10">IF($D10=F$4,INDEX(HL13E1ﾃﾞｰﾀ!$1:$1048576,MATCH($C10,HL13E1ﾃﾞｰﾀ!$C:$C,0),F$2),"")</f>
        <v>-1.7884914463452461</v>
      </c>
      <c r="G10" s="426" t="str" cm="1">
        <f t="array" ref="G10">IF($D10=G$4,INDEX(HL13E1ﾃﾞｰﾀ!$1:$1048576,MATCH($C10,HL13E1ﾃﾞｰﾀ!$C:$C,0),G$2),"")</f>
        <v/>
      </c>
      <c r="H10" s="426" t="str" cm="1">
        <f t="array" ref="H10">IF($D10=H$4,INDEX(HL13E1ﾃﾞｰﾀ!$1:$1048576,MATCH($C10,HL13E1ﾃﾞｰﾀ!$C:$C,0),H$2),"")</f>
        <v/>
      </c>
      <c r="I10" s="426" t="str" cm="1">
        <f t="array" ref="I10">IF($D10=I$4,INDEX(HL13E1ﾃﾞｰﾀ!$1:$1048576,MATCH($C10,HL13E1ﾃﾞｰﾀ!$C:$C,0),I$2),"")</f>
        <v/>
      </c>
      <c r="J10" s="426" t="str" cm="1">
        <f t="array" ref="J10">IF($D10=J$4,INDEX(HL13E1ﾃﾞｰﾀ!$1:$1048576,MATCH($C10,HL13E1ﾃﾞｰﾀ!$C:$C,0),J$2),"")</f>
        <v/>
      </c>
      <c r="K10" s="427">
        <v>-1.5993907083016057</v>
      </c>
      <c r="L10" s="427">
        <v>-1.7216642754662856</v>
      </c>
      <c r="M10" s="427">
        <v>-2.0482809070958257</v>
      </c>
      <c r="N10" s="427">
        <v>-1.4760147601476092</v>
      </c>
      <c r="O10" s="427">
        <v>-1.1772853185595564</v>
      </c>
      <c r="P10" s="426" cm="1">
        <f t="array" ref="P10">IF($D10=P$4,INDEX(HL13E1ﾃﾞｰﾀ!$1:$1048576,MATCH($C10,HL13E1ﾃﾞｰﾀ!$C:$C,0),P$2),"")</f>
        <v>0.35915854284248483</v>
      </c>
      <c r="Q10" s="426" t="str" cm="1">
        <f t="array" ref="Q10">IF($D10=Q$4,INDEX(HL13E1ﾃﾞｰﾀ!$1:$1048576,MATCH($C10,HL13E1ﾃﾞｰﾀ!$C:$C,0),Q$2),"")</f>
        <v/>
      </c>
      <c r="R10" s="426" t="str" cm="1">
        <f t="array" ref="R10">IF($D10=R$4,INDEX(HL13E1ﾃﾞｰﾀ!$1:$1048576,MATCH($C10,HL13E1ﾃﾞｰﾀ!$C:$C,0),R$2),"")</f>
        <v/>
      </c>
      <c r="S10" s="426" t="str" cm="1">
        <f t="array" ref="S10">IF($D10=S$4,INDEX(HL13E1ﾃﾞｰﾀ!$1:$1048576,MATCH($C10,HL13E1ﾃﾞｰﾀ!$C:$C,0),S$2),"")</f>
        <v/>
      </c>
      <c r="T10" s="426" t="str" cm="1">
        <f t="array" ref="T10">IF($D10=T$4,INDEX(HL13E1ﾃﾞｰﾀ!$1:$1048576,MATCH($C10,HL13E1ﾃﾞｰﾀ!$C:$C,0),T$2),"")</f>
        <v/>
      </c>
      <c r="U10" s="427">
        <v>0.85556114745847078</v>
      </c>
      <c r="V10" s="427">
        <v>0.63424947145876021</v>
      </c>
      <c r="W10" s="427">
        <v>1.399688958009329</v>
      </c>
      <c r="X10" s="427">
        <v>1.4846235418875988</v>
      </c>
      <c r="Y10" s="427">
        <v>1.0689470871191837</v>
      </c>
      <c r="Z10" s="426" cm="1">
        <f t="array" ref="Z10">IF($D10=Z$4,INDEX(HL13E1ﾃﾞｰﾀ!$1:$1048576,MATCH($C10,HL13E1ﾃﾞｰﾀ!$C:$C,0),Z$2),"")</f>
        <v>-2.9999999999998916E-3</v>
      </c>
      <c r="AA10" s="426" t="str" cm="1">
        <f t="array" ref="AA10">IF($D10=AA$4,INDEX(HL13E1ﾃﾞｰﾀ!$1:$1048576,MATCH($C10,HL13E1ﾃﾞｰﾀ!$C:$C,0),AA$2),"")</f>
        <v/>
      </c>
      <c r="AB10" s="426" t="str" cm="1">
        <f t="array" ref="AB10">IF($D10=AB$4,INDEX(HL13E1ﾃﾞｰﾀ!$1:$1048576,MATCH($C10,HL13E1ﾃﾞｰﾀ!$C:$C,0),AB$2),"")</f>
        <v/>
      </c>
      <c r="AC10" s="426" t="str" cm="1">
        <f t="array" ref="AC10">IF($D10=AC$4,INDEX(HL13E1ﾃﾞｰﾀ!$1:$1048576,MATCH($C10,HL13E1ﾃﾞｰﾀ!$C:$C,0),AC$2),"")</f>
        <v/>
      </c>
      <c r="AD10" s="426" t="str" cm="1">
        <f t="array" ref="AD10">IF($D10=AD$4,INDEX(HL13E1ﾃﾞｰﾀ!$1:$1048576,MATCH($C10,HL13E1ﾃﾞｰﾀ!$C:$C,0),AD$2),"")</f>
        <v/>
      </c>
      <c r="AE10" s="427">
        <v>-2.0000000000000018E-3</v>
      </c>
      <c r="AF10" s="427">
        <v>-9.9999999999988987E-4</v>
      </c>
      <c r="AG10" s="427">
        <v>-2.0000000000000018E-3</v>
      </c>
      <c r="AH10" s="427">
        <v>-2.0000000000000018E-3</v>
      </c>
      <c r="AI10" s="427">
        <v>-2.0000000000000018E-3</v>
      </c>
      <c r="AK10" s="423">
        <v>70</v>
      </c>
      <c r="AL10" s="423">
        <v>0.52440051270804078</v>
      </c>
      <c r="AM10" s="423">
        <v>0.52440051270804078</v>
      </c>
    </row>
    <row r="11" spans="2:43">
      <c r="B11" s="428">
        <f t="shared" si="9"/>
        <v>7</v>
      </c>
      <c r="C11" s="428" t="s">
        <v>488</v>
      </c>
      <c r="D11" s="428" t="str">
        <f t="shared" si="6"/>
        <v>Aa</v>
      </c>
      <c r="E11" s="428">
        <f t="shared" si="7"/>
        <v>0.38532046640756784</v>
      </c>
      <c r="F11" s="426" cm="1">
        <f t="array" ref="F11">IF($D11=F$4,INDEX(HL13E1ﾃﾞｰﾀ!$1:$1048576,MATCH($C11,HL13E1ﾃﾞｰﾀ!$C:$C,0),F$2),"")</f>
        <v>-1.0971786833855843</v>
      </c>
      <c r="G11" s="426" t="str" cm="1">
        <f t="array" ref="G11">IF($D11=G$4,INDEX(HL13E1ﾃﾞｰﾀ!$1:$1048576,MATCH($C11,HL13E1ﾃﾞｰﾀ!$C:$C,0),G$2),"")</f>
        <v/>
      </c>
      <c r="H11" s="426" t="str" cm="1">
        <f t="array" ref="H11">IF($D11=H$4,INDEX(HL13E1ﾃﾞｰﾀ!$1:$1048576,MATCH($C11,HL13E1ﾃﾞｰﾀ!$C:$C,0),H$2),"")</f>
        <v/>
      </c>
      <c r="I11" s="426" t="str" cm="1">
        <f t="array" ref="I11">IF($D11=I$4,INDEX(HL13E1ﾃﾞｰﾀ!$1:$1048576,MATCH($C11,HL13E1ﾃﾞｰﾀ!$C:$C,0),I$2),"")</f>
        <v/>
      </c>
      <c r="J11" s="426" t="str" cm="1">
        <f t="array" ref="J11">IF($D11=J$4,INDEX(HL13E1ﾃﾞｰﾀ!$1:$1048576,MATCH($C11,HL13E1ﾃﾞｰﾀ!$C:$C,0),J$2),"")</f>
        <v/>
      </c>
      <c r="K11" s="427">
        <v>-1.4297061159650495</v>
      </c>
      <c r="L11" s="427">
        <v>-1.2073863636363631</v>
      </c>
      <c r="M11" s="427">
        <v>-1.9823788546255476</v>
      </c>
      <c r="N11" s="427">
        <v>-1.471670345842526</v>
      </c>
      <c r="O11" s="427">
        <v>-0.83507306889352284</v>
      </c>
      <c r="P11" s="426" cm="1">
        <f t="array" ref="P11">IF($D11=P$4,INDEX(HL13E1ﾃﾞｰﾀ!$1:$1048576,MATCH($C11,HL13E1ﾃﾞｰﾀ!$C:$C,0),P$2),"")</f>
        <v>5.0251256281414892E-2</v>
      </c>
      <c r="Q11" s="426" t="str" cm="1">
        <f t="array" ref="Q11">IF($D11=Q$4,INDEX(HL13E1ﾃﾞｰﾀ!$1:$1048576,MATCH($C11,HL13E1ﾃﾞｰﾀ!$C:$C,0),Q$2),"")</f>
        <v/>
      </c>
      <c r="R11" s="426" t="str" cm="1">
        <f t="array" ref="R11">IF($D11=R$4,INDEX(HL13E1ﾃﾞｰﾀ!$1:$1048576,MATCH($C11,HL13E1ﾃﾞｰﾀ!$C:$C,0),R$2),"")</f>
        <v/>
      </c>
      <c r="S11" s="426" t="str" cm="1">
        <f t="array" ref="S11">IF($D11=S$4,INDEX(HL13E1ﾃﾞｰﾀ!$1:$1048576,MATCH($C11,HL13E1ﾃﾞｰﾀ!$C:$C,0),S$2),"")</f>
        <v/>
      </c>
      <c r="T11" s="426" t="str" cm="1">
        <f t="array" ref="T11">IF($D11=T$4,INDEX(HL13E1ﾃﾞｰﾀ!$1:$1048576,MATCH($C11,HL13E1ﾃﾞｰﾀ!$C:$C,0),T$2),"")</f>
        <v/>
      </c>
      <c r="U11" s="427">
        <v>0.90406830738322308</v>
      </c>
      <c r="V11" s="427">
        <v>0.69895157264104124</v>
      </c>
      <c r="W11" s="427">
        <v>1.4507772020725263</v>
      </c>
      <c r="X11" s="427">
        <v>1.5441959531416354</v>
      </c>
      <c r="Y11" s="427">
        <v>1.0852713178294433</v>
      </c>
      <c r="Z11" s="426" cm="1">
        <f t="array" ref="Z11">IF($D11=Z$4,INDEX(HL13E1ﾃﾞｰﾀ!$1:$1048576,MATCH($C11,HL13E1ﾃﾞｰﾀ!$C:$C,0),Z$2),"")</f>
        <v>-2.0000000000000018E-3</v>
      </c>
      <c r="AA11" s="426" t="str" cm="1">
        <f t="array" ref="AA11">IF($D11=AA$4,INDEX(HL13E1ﾃﾞｰﾀ!$1:$1048576,MATCH($C11,HL13E1ﾃﾞｰﾀ!$C:$C,0),AA$2),"")</f>
        <v/>
      </c>
      <c r="AB11" s="426" t="str" cm="1">
        <f t="array" ref="AB11">IF($D11=AB$4,INDEX(HL13E1ﾃﾞｰﾀ!$1:$1048576,MATCH($C11,HL13E1ﾃﾞｰﾀ!$C:$C,0),AB$2),"")</f>
        <v/>
      </c>
      <c r="AC11" s="426" t="str" cm="1">
        <f t="array" ref="AC11">IF($D11=AC$4,INDEX(HL13E1ﾃﾞｰﾀ!$1:$1048576,MATCH($C11,HL13E1ﾃﾞｰﾀ!$C:$C,0),AC$2),"")</f>
        <v/>
      </c>
      <c r="AD11" s="426" t="str" cm="1">
        <f t="array" ref="AD11">IF($D11=AD$4,INDEX(HL13E1ﾃﾞｰﾀ!$1:$1048576,MATCH($C11,HL13E1ﾃﾞｰﾀ!$C:$C,0),AD$2),"")</f>
        <v/>
      </c>
      <c r="AE11" s="427">
        <v>-2.0000000000000018E-3</v>
      </c>
      <c r="AF11" s="427">
        <v>-9.9999999999988987E-4</v>
      </c>
      <c r="AG11" s="427">
        <v>-2.0000000000000018E-3</v>
      </c>
      <c r="AH11" s="427">
        <v>-2.0000000000000018E-3</v>
      </c>
      <c r="AI11" s="427">
        <v>-2.0000000000000018E-3</v>
      </c>
      <c r="AK11" s="423">
        <v>50</v>
      </c>
      <c r="AL11" s="423">
        <v>0</v>
      </c>
      <c r="AM11" s="423">
        <v>0</v>
      </c>
    </row>
    <row r="12" spans="2:43">
      <c r="B12" s="428">
        <f t="shared" si="9"/>
        <v>8</v>
      </c>
      <c r="C12" s="428" t="s">
        <v>489</v>
      </c>
      <c r="D12" s="428" t="str">
        <f t="shared" si="6"/>
        <v>Aa</v>
      </c>
      <c r="E12" s="428">
        <f t="shared" si="7"/>
        <v>0.67448975019608193</v>
      </c>
      <c r="F12" s="426" cm="1">
        <f t="array" ref="F12">IF($D12=F$4,INDEX(HL13E1ﾃﾞｰﾀ!$1:$1048576,MATCH($C12,HL13E1ﾃﾞｰﾀ!$C:$C,0),F$2),"")</f>
        <v>-1.7309205350118066</v>
      </c>
      <c r="G12" s="426" t="str" cm="1">
        <f t="array" ref="G12">IF($D12=G$4,INDEX(HL13E1ﾃﾞｰﾀ!$1:$1048576,MATCH($C12,HL13E1ﾃﾞｰﾀ!$C:$C,0),G$2),"")</f>
        <v/>
      </c>
      <c r="H12" s="426" t="str" cm="1">
        <f t="array" ref="H12">IF($D12=H$4,INDEX(HL13E1ﾃﾞｰﾀ!$1:$1048576,MATCH($C12,HL13E1ﾃﾞｰﾀ!$C:$C,0),H$2),"")</f>
        <v/>
      </c>
      <c r="I12" s="426" t="str" cm="1">
        <f t="array" ref="I12">IF($D12=I$4,INDEX(HL13E1ﾃﾞｰﾀ!$1:$1048576,MATCH($C12,HL13E1ﾃﾞｰﾀ!$C:$C,0),I$2),"")</f>
        <v/>
      </c>
      <c r="J12" s="426" t="str" cm="1">
        <f t="array" ref="J12">IF($D12=J$4,INDEX(HL13E1ﾃﾞｰﾀ!$1:$1048576,MATCH($C12,HL13E1ﾃﾞｰﾀ!$C:$C,0),J$2),"")</f>
        <v/>
      </c>
      <c r="K12" s="427">
        <v>-1.3291634089132129</v>
      </c>
      <c r="L12" s="427">
        <v>-0.73583517292126299</v>
      </c>
      <c r="M12" s="427">
        <v>-1.7421602787456447</v>
      </c>
      <c r="N12" s="427">
        <v>-1.3277428371768083</v>
      </c>
      <c r="O12" s="427">
        <v>-0.61728395061728303</v>
      </c>
      <c r="P12" s="426" cm="1">
        <f t="array" ref="P12">IF($D12=P$4,INDEX(HL13E1ﾃﾞｰﾀ!$1:$1048576,MATCH($C12,HL13E1ﾃﾞｰﾀ!$C:$C,0),P$2),"")</f>
        <v>0.90406830738322308</v>
      </c>
      <c r="Q12" s="426" t="str" cm="1">
        <f t="array" ref="Q12">IF($D12=Q$4,INDEX(HL13E1ﾃﾞｰﾀ!$1:$1048576,MATCH($C12,HL13E1ﾃﾞｰﾀ!$C:$C,0),Q$2),"")</f>
        <v/>
      </c>
      <c r="R12" s="426" t="str" cm="1">
        <f t="array" ref="R12">IF($D12=R$4,INDEX(HL13E1ﾃﾞｰﾀ!$1:$1048576,MATCH($C12,HL13E1ﾃﾞｰﾀ!$C:$C,0),R$2),"")</f>
        <v/>
      </c>
      <c r="S12" s="426" t="str" cm="1">
        <f t="array" ref="S12">IF($D12=S$4,INDEX(HL13E1ﾃﾞｰﾀ!$1:$1048576,MATCH($C12,HL13E1ﾃﾞｰﾀ!$C:$C,0),S$2),"")</f>
        <v/>
      </c>
      <c r="T12" s="426" t="str" cm="1">
        <f t="array" ref="T12">IF($D12=T$4,INDEX(HL13E1ﾃﾞｰﾀ!$1:$1048576,MATCH($C12,HL13E1ﾃﾞｰﾀ!$C:$C,0),T$2),"")</f>
        <v/>
      </c>
      <c r="U12" s="427">
        <v>1.0660980810234504</v>
      </c>
      <c r="V12" s="427">
        <v>0.82135523613963113</v>
      </c>
      <c r="W12" s="427">
        <v>1.4810751508502444</v>
      </c>
      <c r="X12" s="427">
        <v>1.571815718157177</v>
      </c>
      <c r="Y12" s="427">
        <v>1.3555787278415097</v>
      </c>
      <c r="Z12" s="426" cm="1">
        <f t="array" ref="Z12">IF($D12=Z$4,INDEX(HL13E1ﾃﾞｰﾀ!$1:$1048576,MATCH($C12,HL13E1ﾃﾞｰﾀ!$C:$C,0),Z$2),"")</f>
        <v>-9.9999999999988987E-4</v>
      </c>
      <c r="AA12" s="426" t="str" cm="1">
        <f t="array" ref="AA12">IF($D12=AA$4,INDEX(HL13E1ﾃﾞｰﾀ!$1:$1048576,MATCH($C12,HL13E1ﾃﾞｰﾀ!$C:$C,0),AA$2),"")</f>
        <v/>
      </c>
      <c r="AB12" s="426" t="str" cm="1">
        <f t="array" ref="AB12">IF($D12=AB$4,INDEX(HL13E1ﾃﾞｰﾀ!$1:$1048576,MATCH($C12,HL13E1ﾃﾞｰﾀ!$C:$C,0),AB$2),"")</f>
        <v/>
      </c>
      <c r="AC12" s="426" t="str" cm="1">
        <f t="array" ref="AC12">IF($D12=AC$4,INDEX(HL13E1ﾃﾞｰﾀ!$1:$1048576,MATCH($C12,HL13E1ﾃﾞｰﾀ!$C:$C,0),AC$2),"")</f>
        <v/>
      </c>
      <c r="AD12" s="426" t="str" cm="1">
        <f t="array" ref="AD12">IF($D12=AD$4,INDEX(HL13E1ﾃﾞｰﾀ!$1:$1048576,MATCH($C12,HL13E1ﾃﾞｰﾀ!$C:$C,0),AD$2),"")</f>
        <v/>
      </c>
      <c r="AE12" s="427">
        <v>-1.0000000000001119E-3</v>
      </c>
      <c r="AF12" s="427">
        <v>-9.9999999999988987E-4</v>
      </c>
      <c r="AG12" s="427">
        <v>-2.0000000000000018E-3</v>
      </c>
      <c r="AH12" s="427">
        <v>-2.0000000000000018E-3</v>
      </c>
      <c r="AI12" s="427">
        <v>-2.0000000000000018E-3</v>
      </c>
      <c r="AK12" s="423">
        <v>30</v>
      </c>
      <c r="AL12" s="423">
        <v>-0.52440051270804089</v>
      </c>
      <c r="AM12" s="423">
        <v>-0.52440051270804089</v>
      </c>
    </row>
    <row r="13" spans="2:43">
      <c r="B13" s="428">
        <f t="shared" si="9"/>
        <v>9</v>
      </c>
      <c r="C13" s="428" t="s">
        <v>490</v>
      </c>
      <c r="D13" s="428" t="str">
        <f t="shared" si="6"/>
        <v>Aa</v>
      </c>
      <c r="E13" s="428">
        <f t="shared" si="7"/>
        <v>1.0364333894937898</v>
      </c>
      <c r="F13" s="426" cm="1">
        <f t="array" ref="F13">IF($D13=F$4,INDEX(HL13E1ﾃﾞｰﾀ!$1:$1048576,MATCH($C13,HL13E1ﾃﾞｰﾀ!$C:$C,0),F$2),"")</f>
        <v>-1.4297061159650495</v>
      </c>
      <c r="G13" s="426" t="str" cm="1">
        <f t="array" ref="G13">IF($D13=G$4,INDEX(HL13E1ﾃﾞｰﾀ!$1:$1048576,MATCH($C13,HL13E1ﾃﾞｰﾀ!$C:$C,0),G$2),"")</f>
        <v/>
      </c>
      <c r="H13" s="426" t="str" cm="1">
        <f t="array" ref="H13">IF($D13=H$4,INDEX(HL13E1ﾃﾞｰﾀ!$1:$1048576,MATCH($C13,HL13E1ﾃﾞｰﾀ!$C:$C,0),H$2),"")</f>
        <v/>
      </c>
      <c r="I13" s="426" t="str" cm="1">
        <f t="array" ref="I13">IF($D13=I$4,INDEX(HL13E1ﾃﾞｰﾀ!$1:$1048576,MATCH($C13,HL13E1ﾃﾞｰﾀ!$C:$C,0),I$2),"")</f>
        <v/>
      </c>
      <c r="J13" s="426" t="str" cm="1">
        <f t="array" ref="J13">IF($D13=J$4,INDEX(HL13E1ﾃﾞｰﾀ!$1:$1048576,MATCH($C13,HL13E1ﾃﾞｰﾀ!$C:$C,0),J$2),"")</f>
        <v/>
      </c>
      <c r="K13" s="427">
        <v>-1.1441647597253897</v>
      </c>
      <c r="L13" s="427">
        <v>-0.71123755334281391</v>
      </c>
      <c r="M13" s="427">
        <v>-1.1691884456671247</v>
      </c>
      <c r="N13" s="427">
        <v>-1.3249651324965097</v>
      </c>
      <c r="O13" s="427">
        <v>0.37202380952381481</v>
      </c>
      <c r="P13" s="426" cm="1">
        <f t="array" ref="P13">IF($D13=P$4,INDEX(HL13E1ﾃﾞｰﾀ!$1:$1048576,MATCH($C13,HL13E1ﾃﾞｰﾀ!$C:$C,0),P$2),"")</f>
        <v>0.85556114745847078</v>
      </c>
      <c r="Q13" s="426" t="str" cm="1">
        <f t="array" ref="Q13">IF($D13=Q$4,INDEX(HL13E1ﾃﾞｰﾀ!$1:$1048576,MATCH($C13,HL13E1ﾃﾞｰﾀ!$C:$C,0),Q$2),"")</f>
        <v/>
      </c>
      <c r="R13" s="426" t="str" cm="1">
        <f t="array" ref="R13">IF($D13=R$4,INDEX(HL13E1ﾃﾞｰﾀ!$1:$1048576,MATCH($C13,HL13E1ﾃﾞｰﾀ!$C:$C,0),R$2),"")</f>
        <v/>
      </c>
      <c r="S13" s="426" t="str" cm="1">
        <f t="array" ref="S13">IF($D13=S$4,INDEX(HL13E1ﾃﾞｰﾀ!$1:$1048576,MATCH($C13,HL13E1ﾃﾞｰﾀ!$C:$C,0),S$2),"")</f>
        <v/>
      </c>
      <c r="T13" s="426" t="str" cm="1">
        <f t="array" ref="T13">IF($D13=T$4,INDEX(HL13E1ﾃﾞｰﾀ!$1:$1048576,MATCH($C13,HL13E1ﾃﾞｰﾀ!$C:$C,0),T$2),"")</f>
        <v/>
      </c>
      <c r="U13" s="427">
        <v>1.1006289308176147</v>
      </c>
      <c r="V13" s="427">
        <v>0.84611316763617206</v>
      </c>
      <c r="W13" s="427">
        <v>1.5359297860669288</v>
      </c>
      <c r="X13" s="427">
        <v>1.5739769150052505</v>
      </c>
      <c r="Y13" s="427">
        <v>1.360544217687083</v>
      </c>
      <c r="Z13" s="426" cm="1">
        <f t="array" ref="Z13">IF($D13=Z$4,INDEX(HL13E1ﾃﾞｰﾀ!$1:$1048576,MATCH($C13,HL13E1ﾃﾞｰﾀ!$C:$C,0),Z$2),"")</f>
        <v>-1.0000000000001119E-3</v>
      </c>
      <c r="AA13" s="426" t="str" cm="1">
        <f t="array" ref="AA13">IF($D13=AA$4,INDEX(HL13E1ﾃﾞｰﾀ!$1:$1048576,MATCH($C13,HL13E1ﾃﾞｰﾀ!$C:$C,0),AA$2),"")</f>
        <v/>
      </c>
      <c r="AB13" s="426" t="str" cm="1">
        <f t="array" ref="AB13">IF($D13=AB$4,INDEX(HL13E1ﾃﾞｰﾀ!$1:$1048576,MATCH($C13,HL13E1ﾃﾞｰﾀ!$C:$C,0),AB$2),"")</f>
        <v/>
      </c>
      <c r="AC13" s="426" t="str" cm="1">
        <f t="array" ref="AC13">IF($D13=AC$4,INDEX(HL13E1ﾃﾞｰﾀ!$1:$1048576,MATCH($C13,HL13E1ﾃﾞｰﾀ!$C:$C,0),AC$2),"")</f>
        <v/>
      </c>
      <c r="AD13" s="426" t="str" cm="1">
        <f t="array" ref="AD13">IF($D13=AD$4,INDEX(HL13E1ﾃﾞｰﾀ!$1:$1048576,MATCH($C13,HL13E1ﾃﾞｰﾀ!$C:$C,0),AD$2),"")</f>
        <v/>
      </c>
      <c r="AE13" s="427">
        <v>-1.0000000000001119E-3</v>
      </c>
      <c r="AF13" s="427">
        <v>-9.9999999999988987E-4</v>
      </c>
      <c r="AG13" s="427">
        <v>-2.0000000000000018E-3</v>
      </c>
      <c r="AH13" s="427">
        <v>-2.0000000000000018E-3</v>
      </c>
      <c r="AI13" s="427">
        <v>-1.0000000000001119E-3</v>
      </c>
      <c r="AK13" s="423">
        <v>20</v>
      </c>
      <c r="AL13" s="423">
        <v>-0.84162123357291452</v>
      </c>
      <c r="AM13" s="423">
        <v>-0.84162123357291452</v>
      </c>
    </row>
    <row r="14" spans="2:43">
      <c r="B14" s="428">
        <f t="shared" si="9"/>
        <v>10</v>
      </c>
      <c r="C14" s="428" t="s">
        <v>491</v>
      </c>
      <c r="D14" s="428" t="str">
        <f t="shared" si="6"/>
        <v>Aa</v>
      </c>
      <c r="E14" s="428">
        <f t="shared" si="7"/>
        <v>1.6448536269514715</v>
      </c>
      <c r="F14" s="426" cm="1">
        <f t="array" ref="F14">IF($D14=F$4,INDEX(HL13E1ﾃﾞｰﾀ!$1:$1048576,MATCH($C14,HL13E1ﾃﾞｰﾀ!$C:$C,0),F$2),"")</f>
        <v>-1.1441647597253897</v>
      </c>
      <c r="G14" s="426" t="str" cm="1">
        <f t="array" ref="G14">IF($D14=G$4,INDEX(HL13E1ﾃﾞｰﾀ!$1:$1048576,MATCH($C14,HL13E1ﾃﾞｰﾀ!$C:$C,0),G$2),"")</f>
        <v/>
      </c>
      <c r="H14" s="426" t="str" cm="1">
        <f t="array" ref="H14">IF($D14=H$4,INDEX(HL13E1ﾃﾞｰﾀ!$1:$1048576,MATCH($C14,HL13E1ﾃﾞｰﾀ!$C:$C,0),H$2),"")</f>
        <v/>
      </c>
      <c r="I14" s="426" t="str" cm="1">
        <f t="array" ref="I14">IF($D14=I$4,INDEX(HL13E1ﾃﾞｰﾀ!$1:$1048576,MATCH($C14,HL13E1ﾃﾞｰﾀ!$C:$C,0),I$2),"")</f>
        <v/>
      </c>
      <c r="J14" s="426" t="str" cm="1">
        <f t="array" ref="J14">IF($D14=J$4,INDEX(HL13E1ﾃﾞｰﾀ!$1:$1048576,MATCH($C14,HL13E1ﾃﾞｰﾀ!$C:$C,0),J$2),"")</f>
        <v/>
      </c>
      <c r="K14" s="427">
        <v>-1.0971786833855843</v>
      </c>
      <c r="L14" s="427">
        <v>0.14760147601475698</v>
      </c>
      <c r="M14" s="427">
        <v>-1.09011627906977</v>
      </c>
      <c r="N14" s="427">
        <v>-1.0593220338983076</v>
      </c>
      <c r="O14" s="427">
        <v>2.9861616897305181</v>
      </c>
      <c r="P14" s="426" cm="1">
        <f t="array" ref="P14">IF($D14=P$4,INDEX(HL13E1ﾃﾞｰﾀ!$1:$1048576,MATCH($C14,HL13E1ﾃﾞｰﾀ!$C:$C,0),P$2),"")</f>
        <v>0.85015940488841735</v>
      </c>
      <c r="Q14" s="426" t="str" cm="1">
        <f t="array" ref="Q14">IF($D14=Q$4,INDEX(HL13E1ﾃﾞｰﾀ!$1:$1048576,MATCH($C14,HL13E1ﾃﾞｰﾀ!$C:$C,0),Q$2),"")</f>
        <v/>
      </c>
      <c r="R14" s="426" t="str" cm="1">
        <f t="array" ref="R14">IF($D14=R$4,INDEX(HL13E1ﾃﾞｰﾀ!$1:$1048576,MATCH($C14,HL13E1ﾃﾞｰﾀ!$C:$C,0),R$2),"")</f>
        <v/>
      </c>
      <c r="S14" s="426" t="str" cm="1">
        <f t="array" ref="S14">IF($D14=S$4,INDEX(HL13E1ﾃﾞｰﾀ!$1:$1048576,MATCH($C14,HL13E1ﾃﾞｰﾀ!$C:$C,0),S$2),"")</f>
        <v/>
      </c>
      <c r="T14" s="426" t="str" cm="1">
        <f t="array" ref="T14">IF($D14=T$4,INDEX(HL13E1ﾃﾞｰﾀ!$1:$1048576,MATCH($C14,HL13E1ﾃﾞｰﾀ!$C:$C,0),T$2),"")</f>
        <v/>
      </c>
      <c r="U14" s="427">
        <v>1.4856557377049138</v>
      </c>
      <c r="V14" s="427">
        <v>1.0479867622724837</v>
      </c>
      <c r="W14" s="427">
        <v>1.5409139213602505</v>
      </c>
      <c r="X14" s="427">
        <v>1.9607843137254872</v>
      </c>
      <c r="Y14" s="427">
        <v>1.46827477713687</v>
      </c>
      <c r="Z14" s="426" cm="1">
        <f t="array" ref="Z14">IF($D14=Z$4,INDEX(HL13E1ﾃﾞｰﾀ!$1:$1048576,MATCH($C14,HL13E1ﾃﾞｰﾀ!$C:$C,0),Z$2),"")</f>
        <v>-1.0000000000001119E-3</v>
      </c>
      <c r="AA14" s="426" t="str" cm="1">
        <f t="array" ref="AA14">IF($D14=AA$4,INDEX(HL13E1ﾃﾞｰﾀ!$1:$1048576,MATCH($C14,HL13E1ﾃﾞｰﾀ!$C:$C,0),AA$2),"")</f>
        <v/>
      </c>
      <c r="AB14" s="426" t="str" cm="1">
        <f t="array" ref="AB14">IF($D14=AB$4,INDEX(HL13E1ﾃﾞｰﾀ!$1:$1048576,MATCH($C14,HL13E1ﾃﾞｰﾀ!$C:$C,0),AB$2),"")</f>
        <v/>
      </c>
      <c r="AC14" s="426" t="str" cm="1">
        <f t="array" ref="AC14">IF($D14=AC$4,INDEX(HL13E1ﾃﾞｰﾀ!$1:$1048576,MATCH($C14,HL13E1ﾃﾞｰﾀ!$C:$C,0),AC$2),"")</f>
        <v/>
      </c>
      <c r="AD14" s="426" t="str" cm="1">
        <f t="array" ref="AD14">IF($D14=AD$4,INDEX(HL13E1ﾃﾞｰﾀ!$1:$1048576,MATCH($C14,HL13E1ﾃﾞｰﾀ!$C:$C,0),AD$2),"")</f>
        <v/>
      </c>
      <c r="AE14" s="427">
        <v>-9.9999999999988987E-4</v>
      </c>
      <c r="AF14" s="427">
        <v>-9.9999999999988987E-4</v>
      </c>
      <c r="AG14" s="427">
        <v>-2.0000000000000018E-3</v>
      </c>
      <c r="AH14" s="427">
        <v>-2.0000000000000018E-3</v>
      </c>
      <c r="AI14" s="427">
        <v>-9.9999999999988987E-4</v>
      </c>
      <c r="AK14" s="423">
        <v>10</v>
      </c>
      <c r="AL14" s="423">
        <v>-1.2815515655446006</v>
      </c>
      <c r="AM14" s="423">
        <v>-1.2815515655446006</v>
      </c>
    </row>
    <row r="15" spans="2:43">
      <c r="B15" s="428">
        <f t="shared" si="9"/>
        <v>11</v>
      </c>
      <c r="C15" s="428" t="s">
        <v>492</v>
      </c>
      <c r="D15" s="428" t="str">
        <f t="shared" si="6"/>
        <v>Ah</v>
      </c>
      <c r="E15" s="428">
        <f>E5</f>
        <v>-1.6448536269514726</v>
      </c>
      <c r="F15" s="426" t="str" cm="1">
        <f t="array" ref="F15">IF($D15=F$4,INDEX(HL13E1ﾃﾞｰﾀ!$1:$1048576,MATCH($C15,HL13E1ﾃﾞｰﾀ!$C:$C,0),F$2),"")</f>
        <v/>
      </c>
      <c r="G15" s="426" cm="1">
        <f t="array" ref="G15">IF($D15=G$4,INDEX(HL13E1ﾃﾞｰﾀ!$1:$1048576,MATCH($C15,HL13E1ﾃﾞｰﾀ!$C:$C,0),G$2),"")</f>
        <v>-1.8348623853210995</v>
      </c>
      <c r="H15" s="426" t="str" cm="1">
        <f t="array" ref="H15">IF($D15=H$4,INDEX(HL13E1ﾃﾞｰﾀ!$1:$1048576,MATCH($C15,HL13E1ﾃﾞｰﾀ!$C:$C,0),H$2),"")</f>
        <v/>
      </c>
      <c r="I15" s="426" t="str" cm="1">
        <f t="array" ref="I15">IF($D15=I$4,INDEX(HL13E1ﾃﾞｰﾀ!$1:$1048576,MATCH($C15,HL13E1ﾃﾞｰﾀ!$C:$C,0),I$2),"")</f>
        <v/>
      </c>
      <c r="J15" s="426" t="str" cm="1">
        <f t="array" ref="J15">IF($D15=J$4,INDEX(HL13E1ﾃﾞｰﾀ!$1:$1048576,MATCH($C15,HL13E1ﾃﾞｰﾀ!$C:$C,0),J$2),"")</f>
        <v/>
      </c>
      <c r="K15" s="427" t="str">
        <v/>
      </c>
      <c r="L15" s="427" t="str">
        <v/>
      </c>
      <c r="M15" s="427" t="str">
        <v/>
      </c>
      <c r="N15" s="427" t="str">
        <v/>
      </c>
      <c r="O15" s="427" t="str">
        <v/>
      </c>
      <c r="P15" s="426" t="str" cm="1">
        <f t="array" ref="P15">IF($D15=P$4,INDEX(HL13E1ﾃﾞｰﾀ!$1:$1048576,MATCH($C15,HL13E1ﾃﾞｰﾀ!$C:$C,0),P$2),"")</f>
        <v/>
      </c>
      <c r="Q15" s="426" cm="1">
        <f t="array" ref="Q15">IF($D15=Q$4,INDEX(HL13E1ﾃﾞｰﾀ!$1:$1048576,MATCH($C15,HL13E1ﾃﾞｰﾀ!$C:$C,0),Q$2),"")</f>
        <v>0.15665796344648114</v>
      </c>
      <c r="R15" s="426" t="str" cm="1">
        <f t="array" ref="R15">IF($D15=R$4,INDEX(HL13E1ﾃﾞｰﾀ!$1:$1048576,MATCH($C15,HL13E1ﾃﾞｰﾀ!$C:$C,0),R$2),"")</f>
        <v/>
      </c>
      <c r="S15" s="426" t="str" cm="1">
        <f t="array" ref="S15">IF($D15=S$4,INDEX(HL13E1ﾃﾞｰﾀ!$1:$1048576,MATCH($C15,HL13E1ﾃﾞｰﾀ!$C:$C,0),S$2),"")</f>
        <v/>
      </c>
      <c r="T15" s="426" t="str" cm="1">
        <f t="array" ref="T15">IF($D15=T$4,INDEX(HL13E1ﾃﾞｰﾀ!$1:$1048576,MATCH($C15,HL13E1ﾃﾞｰﾀ!$C:$C,0),T$2),"")</f>
        <v/>
      </c>
      <c r="U15" s="427" t="str">
        <v/>
      </c>
      <c r="V15" s="427" t="str">
        <v/>
      </c>
      <c r="W15" s="427" t="str">
        <v/>
      </c>
      <c r="X15" s="427" t="str">
        <v/>
      </c>
      <c r="Y15" s="427" t="str">
        <v/>
      </c>
      <c r="Z15" s="426" t="str" cm="1">
        <f t="array" ref="Z15">IF($D15=Z$4,INDEX(HL13E1ﾃﾞｰﾀ!$1:$1048576,MATCH($C15,HL13E1ﾃﾞｰﾀ!$C:$C,0),Z$2),"")</f>
        <v/>
      </c>
      <c r="AA15" s="426" cm="1">
        <f t="array" ref="AA15">IF($D15=AA$4,INDEX(HL13E1ﾃﾞｰﾀ!$1:$1048576,MATCH($C15,HL13E1ﾃﾞｰﾀ!$C:$C,0),AA$2),"")</f>
        <v>-9.9999999999988987E-4</v>
      </c>
      <c r="AB15" s="426" t="str" cm="1">
        <f t="array" ref="AB15">IF($D15=AB$4,INDEX(HL13E1ﾃﾞｰﾀ!$1:$1048576,MATCH($C15,HL13E1ﾃﾞｰﾀ!$C:$C,0),AB$2),"")</f>
        <v/>
      </c>
      <c r="AC15" s="426" t="str" cm="1">
        <f t="array" ref="AC15">IF($D15=AC$4,INDEX(HL13E1ﾃﾞｰﾀ!$1:$1048576,MATCH($C15,HL13E1ﾃﾞｰﾀ!$C:$C,0),AC$2),"")</f>
        <v/>
      </c>
      <c r="AD15" s="426" t="str" cm="1">
        <f t="array" ref="AD15">IF($D15=AD$4,INDEX(HL13E1ﾃﾞｰﾀ!$1:$1048576,MATCH($C15,HL13E1ﾃﾞｰﾀ!$C:$C,0),AD$2),"")</f>
        <v/>
      </c>
      <c r="AE15" s="427" t="str">
        <v/>
      </c>
      <c r="AF15" s="427" t="str">
        <v/>
      </c>
      <c r="AG15" s="427" t="str">
        <v/>
      </c>
      <c r="AH15" s="427" t="str">
        <v/>
      </c>
      <c r="AI15" s="427" t="str">
        <v/>
      </c>
      <c r="AK15" s="423">
        <v>5</v>
      </c>
      <c r="AL15" s="423">
        <v>-1.6448536269514726</v>
      </c>
      <c r="AM15" s="423">
        <v>-1.6448536269514726</v>
      </c>
    </row>
    <row r="16" spans="2:43">
      <c r="B16" s="428">
        <f t="shared" si="9"/>
        <v>12</v>
      </c>
      <c r="C16" s="428" t="s">
        <v>493</v>
      </c>
      <c r="D16" s="428" t="str">
        <f t="shared" si="6"/>
        <v>Ah</v>
      </c>
      <c r="E16" s="428">
        <f t="shared" ref="E16:E54" si="10">E6</f>
        <v>-1.0364333894937898</v>
      </c>
      <c r="F16" s="426" t="str" cm="1">
        <f t="array" ref="F16">IF($D16=F$4,INDEX(HL13E1ﾃﾞｰﾀ!$1:$1048576,MATCH($C16,HL13E1ﾃﾞｰﾀ!$C:$C,0),F$2),"")</f>
        <v/>
      </c>
      <c r="G16" s="426" cm="1">
        <f t="array" ref="G16">IF($D16=G$4,INDEX(HL13E1ﾃﾞｰﾀ!$1:$1048576,MATCH($C16,HL13E1ﾃﾞｰﾀ!$C:$C,0),G$2),"")</f>
        <v>-2.0028612303290494</v>
      </c>
      <c r="H16" s="426" t="str" cm="1">
        <f t="array" ref="H16">IF($D16=H$4,INDEX(HL13E1ﾃﾞｰﾀ!$1:$1048576,MATCH($C16,HL13E1ﾃﾞｰﾀ!$C:$C,0),H$2),"")</f>
        <v/>
      </c>
      <c r="I16" s="426" t="str" cm="1">
        <f t="array" ref="I16">IF($D16=I$4,INDEX(HL13E1ﾃﾞｰﾀ!$1:$1048576,MATCH($C16,HL13E1ﾃﾞｰﾀ!$C:$C,0),I$2),"")</f>
        <v/>
      </c>
      <c r="J16" s="426" t="str" cm="1">
        <f t="array" ref="J16">IF($D16=J$4,INDEX(HL13E1ﾃﾞｰﾀ!$1:$1048576,MATCH($C16,HL13E1ﾃﾞｰﾀ!$C:$C,0),J$2),"")</f>
        <v/>
      </c>
      <c r="K16" s="427" t="str">
        <v/>
      </c>
      <c r="L16" s="427" t="str">
        <v/>
      </c>
      <c r="M16" s="427" t="str">
        <v/>
      </c>
      <c r="N16" s="427" t="str">
        <v/>
      </c>
      <c r="O16" s="427" t="str">
        <v/>
      </c>
      <c r="P16" s="426" t="str" cm="1">
        <f t="array" ref="P16">IF($D16=P$4,INDEX(HL13E1ﾃﾞｰﾀ!$1:$1048576,MATCH($C16,HL13E1ﾃﾞｰﾀ!$C:$C,0),P$2),"")</f>
        <v/>
      </c>
      <c r="Q16" s="426" cm="1">
        <f t="array" ref="Q16">IF($D16=Q$4,INDEX(HL13E1ﾃﾞｰﾀ!$1:$1048576,MATCH($C16,HL13E1ﾃﾞｰﾀ!$C:$C,0),Q$2),"")</f>
        <v>0.82135523613963113</v>
      </c>
      <c r="R16" s="426" t="str" cm="1">
        <f t="array" ref="R16">IF($D16=R$4,INDEX(HL13E1ﾃﾞｰﾀ!$1:$1048576,MATCH($C16,HL13E1ﾃﾞｰﾀ!$C:$C,0),R$2),"")</f>
        <v/>
      </c>
      <c r="S16" s="426" t="str" cm="1">
        <f t="array" ref="S16">IF($D16=S$4,INDEX(HL13E1ﾃﾞｰﾀ!$1:$1048576,MATCH($C16,HL13E1ﾃﾞｰﾀ!$C:$C,0),S$2),"")</f>
        <v/>
      </c>
      <c r="T16" s="426" t="str" cm="1">
        <f t="array" ref="T16">IF($D16=T$4,INDEX(HL13E1ﾃﾞｰﾀ!$1:$1048576,MATCH($C16,HL13E1ﾃﾞｰﾀ!$C:$C,0),T$2),"")</f>
        <v/>
      </c>
      <c r="U16" s="427" t="str">
        <v/>
      </c>
      <c r="V16" s="427" t="str">
        <v/>
      </c>
      <c r="W16" s="427" t="str">
        <v/>
      </c>
      <c r="X16" s="427" t="str">
        <v/>
      </c>
      <c r="Y16" s="427" t="str">
        <v/>
      </c>
      <c r="Z16" s="426" t="str" cm="1">
        <f t="array" ref="Z16">IF($D16=Z$4,INDEX(HL13E1ﾃﾞｰﾀ!$1:$1048576,MATCH($C16,HL13E1ﾃﾞｰﾀ!$C:$C,0),Z$2),"")</f>
        <v/>
      </c>
      <c r="AA16" s="426" cm="1">
        <f t="array" ref="AA16">IF($D16=AA$4,INDEX(HL13E1ﾃﾞｰﾀ!$1:$1048576,MATCH($C16,HL13E1ﾃﾞｰﾀ!$C:$C,0),AA$2),"")</f>
        <v>-9.9999999999988987E-4</v>
      </c>
      <c r="AB16" s="426" t="str" cm="1">
        <f t="array" ref="AB16">IF($D16=AB$4,INDEX(HL13E1ﾃﾞｰﾀ!$1:$1048576,MATCH($C16,HL13E1ﾃﾞｰﾀ!$C:$C,0),AB$2),"")</f>
        <v/>
      </c>
      <c r="AC16" s="426" t="str" cm="1">
        <f t="array" ref="AC16">IF($D16=AC$4,INDEX(HL13E1ﾃﾞｰﾀ!$1:$1048576,MATCH($C16,HL13E1ﾃﾞｰﾀ!$C:$C,0),AC$2),"")</f>
        <v/>
      </c>
      <c r="AD16" s="426" t="str" cm="1">
        <f t="array" ref="AD16">IF($D16=AD$4,INDEX(HL13E1ﾃﾞｰﾀ!$1:$1048576,MATCH($C16,HL13E1ﾃﾞｰﾀ!$C:$C,0),AD$2),"")</f>
        <v/>
      </c>
      <c r="AE16" s="427" t="str">
        <v/>
      </c>
      <c r="AF16" s="427" t="str">
        <v/>
      </c>
      <c r="AG16" s="427" t="str">
        <v/>
      </c>
      <c r="AH16" s="427" t="str">
        <v/>
      </c>
      <c r="AI16" s="427" t="str">
        <v/>
      </c>
      <c r="AK16" s="423">
        <v>1</v>
      </c>
      <c r="AL16" s="423">
        <v>-2.3263478740408408</v>
      </c>
      <c r="AM16" s="423">
        <v>-2.3263478740408408</v>
      </c>
    </row>
    <row r="17" spans="2:39">
      <c r="B17" s="428">
        <f t="shared" si="9"/>
        <v>13</v>
      </c>
      <c r="C17" s="428" t="s">
        <v>494</v>
      </c>
      <c r="D17" s="428" t="str">
        <f t="shared" si="6"/>
        <v>Ah</v>
      </c>
      <c r="E17" s="428">
        <f t="shared" si="10"/>
        <v>-0.67448975019608193</v>
      </c>
      <c r="F17" s="426" t="str" cm="1">
        <f t="array" ref="F17">IF($D17=F$4,INDEX(HL13E1ﾃﾞｰﾀ!$1:$1048576,MATCH($C17,HL13E1ﾃﾞｰﾀ!$C:$C,0),F$2),"")</f>
        <v/>
      </c>
      <c r="G17" s="426" cm="1">
        <f t="array" ref="G17">IF($D17=G$4,INDEX(HL13E1ﾃﾞｰﾀ!$1:$1048576,MATCH($C17,HL13E1ﾃﾞｰﾀ!$C:$C,0),G$2),"")</f>
        <v>-2.4602026049204042</v>
      </c>
      <c r="H17" s="426" t="str" cm="1">
        <f t="array" ref="H17">IF($D17=H$4,INDEX(HL13E1ﾃﾞｰﾀ!$1:$1048576,MATCH($C17,HL13E1ﾃﾞｰﾀ!$C:$C,0),H$2),"")</f>
        <v/>
      </c>
      <c r="I17" s="426" t="str" cm="1">
        <f t="array" ref="I17">IF($D17=I$4,INDEX(HL13E1ﾃﾞｰﾀ!$1:$1048576,MATCH($C17,HL13E1ﾃﾞｰﾀ!$C:$C,0),I$2),"")</f>
        <v/>
      </c>
      <c r="J17" s="426" t="str" cm="1">
        <f t="array" ref="J17">IF($D17=J$4,INDEX(HL13E1ﾃﾞｰﾀ!$1:$1048576,MATCH($C17,HL13E1ﾃﾞｰﾀ!$C:$C,0),J$2),"")</f>
        <v/>
      </c>
      <c r="K17" s="427" t="str">
        <v/>
      </c>
      <c r="L17" s="427" t="str">
        <v/>
      </c>
      <c r="M17" s="427" t="str">
        <v/>
      </c>
      <c r="N17" s="427" t="str">
        <v/>
      </c>
      <c r="O17" s="427" t="str">
        <v/>
      </c>
      <c r="P17" s="426" t="str" cm="1">
        <f t="array" ref="P17">IF($D17=P$4,INDEX(HL13E1ﾃﾞｰﾀ!$1:$1048576,MATCH($C17,HL13E1ﾃﾞｰﾀ!$C:$C,0),P$2),"")</f>
        <v/>
      </c>
      <c r="Q17" s="426" cm="1">
        <f t="array" ref="Q17">IF($D17=Q$4,INDEX(HL13E1ﾃﾞｰﾀ!$1:$1048576,MATCH($C17,HL13E1ﾃﾞｰﾀ!$C:$C,0),Q$2),"")</f>
        <v>0.69895157264104124</v>
      </c>
      <c r="R17" s="426" t="str" cm="1">
        <f t="array" ref="R17">IF($D17=R$4,INDEX(HL13E1ﾃﾞｰﾀ!$1:$1048576,MATCH($C17,HL13E1ﾃﾞｰﾀ!$C:$C,0),R$2),"")</f>
        <v/>
      </c>
      <c r="S17" s="426" t="str" cm="1">
        <f t="array" ref="S17">IF($D17=S$4,INDEX(HL13E1ﾃﾞｰﾀ!$1:$1048576,MATCH($C17,HL13E1ﾃﾞｰﾀ!$C:$C,0),S$2),"")</f>
        <v/>
      </c>
      <c r="T17" s="426" t="str" cm="1">
        <f t="array" ref="T17">IF($D17=T$4,INDEX(HL13E1ﾃﾞｰﾀ!$1:$1048576,MATCH($C17,HL13E1ﾃﾞｰﾀ!$C:$C,0),T$2),"")</f>
        <v/>
      </c>
      <c r="U17" s="427" t="str">
        <v/>
      </c>
      <c r="V17" s="427" t="str">
        <v/>
      </c>
      <c r="W17" s="427" t="str">
        <v/>
      </c>
      <c r="X17" s="427" t="str">
        <v/>
      </c>
      <c r="Y17" s="427" t="str">
        <v/>
      </c>
      <c r="Z17" s="426" t="str" cm="1">
        <f t="array" ref="Z17">IF($D17=Z$4,INDEX(HL13E1ﾃﾞｰﾀ!$1:$1048576,MATCH($C17,HL13E1ﾃﾞｰﾀ!$C:$C,0),Z$2),"")</f>
        <v/>
      </c>
      <c r="AA17" s="426" cm="1">
        <f t="array" ref="AA17">IF($D17=AA$4,INDEX(HL13E1ﾃﾞｰﾀ!$1:$1048576,MATCH($C17,HL13E1ﾃﾞｰﾀ!$C:$C,0),AA$2),"")</f>
        <v>-9.9999999999988987E-4</v>
      </c>
      <c r="AB17" s="426" t="str" cm="1">
        <f t="array" ref="AB17">IF($D17=AB$4,INDEX(HL13E1ﾃﾞｰﾀ!$1:$1048576,MATCH($C17,HL13E1ﾃﾞｰﾀ!$C:$C,0),AB$2),"")</f>
        <v/>
      </c>
      <c r="AC17" s="426" t="str" cm="1">
        <f t="array" ref="AC17">IF($D17=AC$4,INDEX(HL13E1ﾃﾞｰﾀ!$1:$1048576,MATCH($C17,HL13E1ﾃﾞｰﾀ!$C:$C,0),AC$2),"")</f>
        <v/>
      </c>
      <c r="AD17" s="426" t="str" cm="1">
        <f t="array" ref="AD17">IF($D17=AD$4,INDEX(HL13E1ﾃﾞｰﾀ!$1:$1048576,MATCH($C17,HL13E1ﾃﾞｰﾀ!$C:$C,0),AD$2),"")</f>
        <v/>
      </c>
      <c r="AE17" s="427" t="str">
        <v/>
      </c>
      <c r="AF17" s="427" t="str">
        <v/>
      </c>
      <c r="AG17" s="427" t="str">
        <v/>
      </c>
      <c r="AH17" s="427" t="str">
        <v/>
      </c>
      <c r="AI17" s="427" t="str">
        <v/>
      </c>
      <c r="AK17" s="423">
        <v>0.1</v>
      </c>
      <c r="AL17" s="423">
        <v>-3.0902323061678132</v>
      </c>
      <c r="AM17" s="423">
        <v>-3.0902323061678132</v>
      </c>
    </row>
    <row r="18" spans="2:39">
      <c r="B18" s="428">
        <f t="shared" si="9"/>
        <v>14</v>
      </c>
      <c r="C18" s="428" t="s">
        <v>495</v>
      </c>
      <c r="D18" s="428" t="str">
        <f t="shared" si="6"/>
        <v>Ah</v>
      </c>
      <c r="E18" s="428">
        <f t="shared" si="10"/>
        <v>-0.38532046640756784</v>
      </c>
      <c r="F18" s="426" t="str" cm="1">
        <f t="array" ref="F18">IF($D18=F$4,INDEX(HL13E1ﾃﾞｰﾀ!$1:$1048576,MATCH($C18,HL13E1ﾃﾞｰﾀ!$C:$C,0),F$2),"")</f>
        <v/>
      </c>
      <c r="G18" s="426" cm="1">
        <f t="array" ref="G18">IF($D18=G$4,INDEX(HL13E1ﾃﾞｰﾀ!$1:$1048576,MATCH($C18,HL13E1ﾃﾞｰﾀ!$C:$C,0),G$2),"")</f>
        <v>-0.71123755334281391</v>
      </c>
      <c r="H18" s="426" t="str" cm="1">
        <f t="array" ref="H18">IF($D18=H$4,INDEX(HL13E1ﾃﾞｰﾀ!$1:$1048576,MATCH($C18,HL13E1ﾃﾞｰﾀ!$C:$C,0),H$2),"")</f>
        <v/>
      </c>
      <c r="I18" s="426" t="str" cm="1">
        <f t="array" ref="I18">IF($D18=I$4,INDEX(HL13E1ﾃﾞｰﾀ!$1:$1048576,MATCH($C18,HL13E1ﾃﾞｰﾀ!$C:$C,0),I$2),"")</f>
        <v/>
      </c>
      <c r="J18" s="426" t="str" cm="1">
        <f t="array" ref="J18">IF($D18=J$4,INDEX(HL13E1ﾃﾞｰﾀ!$1:$1048576,MATCH($C18,HL13E1ﾃﾞｰﾀ!$C:$C,0),J$2),"")</f>
        <v/>
      </c>
      <c r="K18" s="427" t="str">
        <v/>
      </c>
      <c r="L18" s="427" t="str">
        <v/>
      </c>
      <c r="M18" s="427" t="str">
        <v/>
      </c>
      <c r="N18" s="427" t="str">
        <v/>
      </c>
      <c r="O18" s="427" t="str">
        <v/>
      </c>
      <c r="P18" s="426" t="str" cm="1">
        <f t="array" ref="P18">IF($D18=P$4,INDEX(HL13E1ﾃﾞｰﾀ!$1:$1048576,MATCH($C18,HL13E1ﾃﾞｰﾀ!$C:$C,0),P$2),"")</f>
        <v/>
      </c>
      <c r="Q18" s="426" cm="1">
        <f t="array" ref="Q18">IF($D18=Q$4,INDEX(HL13E1ﾃﾞｰﾀ!$1:$1048576,MATCH($C18,HL13E1ﾃﾞｰﾀ!$C:$C,0),Q$2),"")</f>
        <v>0.47244094488188898</v>
      </c>
      <c r="R18" s="426" t="str" cm="1">
        <f t="array" ref="R18">IF($D18=R$4,INDEX(HL13E1ﾃﾞｰﾀ!$1:$1048576,MATCH($C18,HL13E1ﾃﾞｰﾀ!$C:$C,0),R$2),"")</f>
        <v/>
      </c>
      <c r="S18" s="426" t="str" cm="1">
        <f t="array" ref="S18">IF($D18=S$4,INDEX(HL13E1ﾃﾞｰﾀ!$1:$1048576,MATCH($C18,HL13E1ﾃﾞｰﾀ!$C:$C,0),S$2),"")</f>
        <v/>
      </c>
      <c r="T18" s="426" t="str" cm="1">
        <f t="array" ref="T18">IF($D18=T$4,INDEX(HL13E1ﾃﾞｰﾀ!$1:$1048576,MATCH($C18,HL13E1ﾃﾞｰﾀ!$C:$C,0),T$2),"")</f>
        <v/>
      </c>
      <c r="U18" s="427" t="str">
        <v/>
      </c>
      <c r="V18" s="427" t="str">
        <v/>
      </c>
      <c r="W18" s="427" t="str">
        <v/>
      </c>
      <c r="X18" s="427" t="str">
        <v/>
      </c>
      <c r="Y18" s="427" t="str">
        <v/>
      </c>
      <c r="Z18" s="426" t="str" cm="1">
        <f t="array" ref="Z18">IF($D18=Z$4,INDEX(HL13E1ﾃﾞｰﾀ!$1:$1048576,MATCH($C18,HL13E1ﾃﾞｰﾀ!$C:$C,0),Z$2),"")</f>
        <v/>
      </c>
      <c r="AA18" s="426" cm="1">
        <f t="array" ref="AA18">IF($D18=AA$4,INDEX(HL13E1ﾃﾞｰﾀ!$1:$1048576,MATCH($C18,HL13E1ﾃﾞｰﾀ!$C:$C,0),AA$2),"")</f>
        <v>-9.9999999999988987E-4</v>
      </c>
      <c r="AB18" s="426" t="str" cm="1">
        <f t="array" ref="AB18">IF($D18=AB$4,INDEX(HL13E1ﾃﾞｰﾀ!$1:$1048576,MATCH($C18,HL13E1ﾃﾞｰﾀ!$C:$C,0),AB$2),"")</f>
        <v/>
      </c>
      <c r="AC18" s="426" t="str" cm="1">
        <f t="array" ref="AC18">IF($D18=AC$4,INDEX(HL13E1ﾃﾞｰﾀ!$1:$1048576,MATCH($C18,HL13E1ﾃﾞｰﾀ!$C:$C,0),AC$2),"")</f>
        <v/>
      </c>
      <c r="AD18" s="426" t="str" cm="1">
        <f t="array" ref="AD18">IF($D18=AD$4,INDEX(HL13E1ﾃﾞｰﾀ!$1:$1048576,MATCH($C18,HL13E1ﾃﾞｰﾀ!$C:$C,0),AD$2),"")</f>
        <v/>
      </c>
      <c r="AE18" s="427" t="str">
        <v/>
      </c>
      <c r="AF18" s="427" t="str">
        <v/>
      </c>
      <c r="AG18" s="427" t="str">
        <v/>
      </c>
      <c r="AH18" s="427" t="str">
        <v/>
      </c>
      <c r="AI18" s="427" t="str">
        <v/>
      </c>
      <c r="AK18" s="423">
        <v>0.01</v>
      </c>
      <c r="AL18" s="423">
        <v>-3.71901648545568</v>
      </c>
      <c r="AM18" s="423">
        <v>-3.71901648545568</v>
      </c>
    </row>
    <row r="19" spans="2:39">
      <c r="B19" s="428">
        <f t="shared" si="9"/>
        <v>15</v>
      </c>
      <c r="C19" s="428" t="s">
        <v>496</v>
      </c>
      <c r="D19" s="428" t="str">
        <f t="shared" si="6"/>
        <v>Ah</v>
      </c>
      <c r="E19" s="428">
        <f t="shared" si="10"/>
        <v>-0.12566134685507402</v>
      </c>
      <c r="F19" s="426" t="str" cm="1">
        <f t="array" ref="F19">IF($D19=F$4,INDEX(HL13E1ﾃﾞｰﾀ!$1:$1048576,MATCH($C19,HL13E1ﾃﾞｰﾀ!$C:$C,0),F$2),"")</f>
        <v/>
      </c>
      <c r="G19" s="426" cm="1">
        <f t="array" ref="G19">IF($D19=G$4,INDEX(HL13E1ﾃﾞｰﾀ!$1:$1048576,MATCH($C19,HL13E1ﾃﾞｰﾀ!$C:$C,0),G$2),"")</f>
        <v>-1.2073863636363631</v>
      </c>
      <c r="H19" s="426" t="str" cm="1">
        <f t="array" ref="H19">IF($D19=H$4,INDEX(HL13E1ﾃﾞｰﾀ!$1:$1048576,MATCH($C19,HL13E1ﾃﾞｰﾀ!$C:$C,0),H$2),"")</f>
        <v/>
      </c>
      <c r="I19" s="426" t="str" cm="1">
        <f t="array" ref="I19">IF($D19=I$4,INDEX(HL13E1ﾃﾞｰﾀ!$1:$1048576,MATCH($C19,HL13E1ﾃﾞｰﾀ!$C:$C,0),I$2),"")</f>
        <v/>
      </c>
      <c r="J19" s="426" t="str" cm="1">
        <f t="array" ref="J19">IF($D19=J$4,INDEX(HL13E1ﾃﾞｰﾀ!$1:$1048576,MATCH($C19,HL13E1ﾃﾞｰﾀ!$C:$C,0),J$2),"")</f>
        <v/>
      </c>
      <c r="K19" s="427" t="str">
        <v/>
      </c>
      <c r="L19" s="427" t="str">
        <v/>
      </c>
      <c r="M19" s="427" t="str">
        <v/>
      </c>
      <c r="N19" s="427" t="str">
        <v/>
      </c>
      <c r="O19" s="427" t="str">
        <v/>
      </c>
      <c r="P19" s="426" t="str" cm="1">
        <f t="array" ref="P19">IF($D19=P$4,INDEX(HL13E1ﾃﾞｰﾀ!$1:$1048576,MATCH($C19,HL13E1ﾃﾞｰﾀ!$C:$C,0),P$2),"")</f>
        <v/>
      </c>
      <c r="Q19" s="426" cm="1">
        <f t="array" ref="Q19">IF($D19=Q$4,INDEX(HL13E1ﾃﾞｰﾀ!$1:$1048576,MATCH($C19,HL13E1ﾃﾞｰﾀ!$C:$C,0),Q$2),"")</f>
        <v>0.10240655401945506</v>
      </c>
      <c r="R19" s="426" t="str" cm="1">
        <f t="array" ref="R19">IF($D19=R$4,INDEX(HL13E1ﾃﾞｰﾀ!$1:$1048576,MATCH($C19,HL13E1ﾃﾞｰﾀ!$C:$C,0),R$2),"")</f>
        <v/>
      </c>
      <c r="S19" s="426" t="str" cm="1">
        <f t="array" ref="S19">IF($D19=S$4,INDEX(HL13E1ﾃﾞｰﾀ!$1:$1048576,MATCH($C19,HL13E1ﾃﾞｰﾀ!$C:$C,0),S$2),"")</f>
        <v/>
      </c>
      <c r="T19" s="426" t="str" cm="1">
        <f t="array" ref="T19">IF($D19=T$4,INDEX(HL13E1ﾃﾞｰﾀ!$1:$1048576,MATCH($C19,HL13E1ﾃﾞｰﾀ!$C:$C,0),T$2),"")</f>
        <v/>
      </c>
      <c r="U19" s="427" t="str">
        <v/>
      </c>
      <c r="V19" s="427" t="str">
        <v/>
      </c>
      <c r="W19" s="427" t="str">
        <v/>
      </c>
      <c r="X19" s="427" t="str">
        <v/>
      </c>
      <c r="Y19" s="427" t="str">
        <v/>
      </c>
      <c r="Z19" s="426" t="str" cm="1">
        <f t="array" ref="Z19">IF($D19=Z$4,INDEX(HL13E1ﾃﾞｰﾀ!$1:$1048576,MATCH($C19,HL13E1ﾃﾞｰﾀ!$C:$C,0),Z$2),"")</f>
        <v/>
      </c>
      <c r="AA19" s="426" cm="1">
        <f t="array" ref="AA19">IF($D19=AA$4,INDEX(HL13E1ﾃﾞｰﾀ!$1:$1048576,MATCH($C19,HL13E1ﾃﾞｰﾀ!$C:$C,0),AA$2),"")</f>
        <v>-1.0000000000001119E-3</v>
      </c>
      <c r="AB19" s="426" t="str" cm="1">
        <f t="array" ref="AB19">IF($D19=AB$4,INDEX(HL13E1ﾃﾞｰﾀ!$1:$1048576,MATCH($C19,HL13E1ﾃﾞｰﾀ!$C:$C,0),AB$2),"")</f>
        <v/>
      </c>
      <c r="AC19" s="426" t="str" cm="1">
        <f t="array" ref="AC19">IF($D19=AC$4,INDEX(HL13E1ﾃﾞｰﾀ!$1:$1048576,MATCH($C19,HL13E1ﾃﾞｰﾀ!$C:$C,0),AC$2),"")</f>
        <v/>
      </c>
      <c r="AD19" s="426" t="str" cm="1">
        <f t="array" ref="AD19">IF($D19=AD$4,INDEX(HL13E1ﾃﾞｰﾀ!$1:$1048576,MATCH($C19,HL13E1ﾃﾞｰﾀ!$C:$C,0),AD$2),"")</f>
        <v/>
      </c>
      <c r="AE19" s="427" t="str">
        <v/>
      </c>
      <c r="AF19" s="427" t="str">
        <v/>
      </c>
      <c r="AG19" s="427" t="str">
        <v/>
      </c>
      <c r="AH19" s="427" t="str">
        <v/>
      </c>
      <c r="AI19" s="427" t="str">
        <v/>
      </c>
    </row>
    <row r="20" spans="2:39">
      <c r="B20" s="428">
        <f t="shared" si="9"/>
        <v>16</v>
      </c>
      <c r="C20" s="428" t="s">
        <v>497</v>
      </c>
      <c r="D20" s="428" t="str">
        <f t="shared" si="6"/>
        <v>Ah</v>
      </c>
      <c r="E20" s="428">
        <f t="shared" si="10"/>
        <v>0.12566134685507416</v>
      </c>
      <c r="F20" s="426" t="str" cm="1">
        <f t="array" ref="F20">IF($D20=F$4,INDEX(HL13E1ﾃﾞｰﾀ!$1:$1048576,MATCH($C20,HL13E1ﾃﾞｰﾀ!$C:$C,0),F$2),"")</f>
        <v/>
      </c>
      <c r="G20" s="426" cm="1">
        <f t="array" ref="G20">IF($D20=G$4,INDEX(HL13E1ﾃﾞｰﾀ!$1:$1048576,MATCH($C20,HL13E1ﾃﾞｰﾀ!$C:$C,0),G$2),"")</f>
        <v>-2.5806451612903185</v>
      </c>
      <c r="H20" s="426" t="str" cm="1">
        <f t="array" ref="H20">IF($D20=H$4,INDEX(HL13E1ﾃﾞｰﾀ!$1:$1048576,MATCH($C20,HL13E1ﾃﾞｰﾀ!$C:$C,0),H$2),"")</f>
        <v/>
      </c>
      <c r="I20" s="426" t="str" cm="1">
        <f t="array" ref="I20">IF($D20=I$4,INDEX(HL13E1ﾃﾞｰﾀ!$1:$1048576,MATCH($C20,HL13E1ﾃﾞｰﾀ!$C:$C,0),I$2),"")</f>
        <v/>
      </c>
      <c r="J20" s="426" t="str" cm="1">
        <f t="array" ref="J20">IF($D20=J$4,INDEX(HL13E1ﾃﾞｰﾀ!$1:$1048576,MATCH($C20,HL13E1ﾃﾞｰﾀ!$C:$C,0),J$2),"")</f>
        <v/>
      </c>
      <c r="K20" s="427" t="str">
        <v/>
      </c>
      <c r="L20" s="427" t="str">
        <v/>
      </c>
      <c r="M20" s="427" t="str">
        <v/>
      </c>
      <c r="N20" s="427" t="str">
        <v/>
      </c>
      <c r="O20" s="427" t="str">
        <v/>
      </c>
      <c r="P20" s="426" t="str" cm="1">
        <f t="array" ref="P20">IF($D20=P$4,INDEX(HL13E1ﾃﾞｰﾀ!$1:$1048576,MATCH($C20,HL13E1ﾃﾞｰﾀ!$C:$C,0),P$2),"")</f>
        <v/>
      </c>
      <c r="Q20" s="426" cm="1">
        <f t="array" ref="Q20">IF($D20=Q$4,INDEX(HL13E1ﾃﾞｰﾀ!$1:$1048576,MATCH($C20,HL13E1ﾃﾞｰﾀ!$C:$C,0),Q$2),"")</f>
        <v>0.63424947145876021</v>
      </c>
      <c r="R20" s="426" t="str" cm="1">
        <f t="array" ref="R20">IF($D20=R$4,INDEX(HL13E1ﾃﾞｰﾀ!$1:$1048576,MATCH($C20,HL13E1ﾃﾞｰﾀ!$C:$C,0),R$2),"")</f>
        <v/>
      </c>
      <c r="S20" s="426" t="str" cm="1">
        <f t="array" ref="S20">IF($D20=S$4,INDEX(HL13E1ﾃﾞｰﾀ!$1:$1048576,MATCH($C20,HL13E1ﾃﾞｰﾀ!$C:$C,0),S$2),"")</f>
        <v/>
      </c>
      <c r="T20" s="426" t="str" cm="1">
        <f t="array" ref="T20">IF($D20=T$4,INDEX(HL13E1ﾃﾞｰﾀ!$1:$1048576,MATCH($C20,HL13E1ﾃﾞｰﾀ!$C:$C,0),T$2),"")</f>
        <v/>
      </c>
      <c r="U20" s="427" t="str">
        <v/>
      </c>
      <c r="V20" s="427" t="str">
        <v/>
      </c>
      <c r="W20" s="427" t="str">
        <v/>
      </c>
      <c r="X20" s="427" t="str">
        <v/>
      </c>
      <c r="Y20" s="427" t="str">
        <v/>
      </c>
      <c r="Z20" s="426" t="str" cm="1">
        <f t="array" ref="Z20">IF($D20=Z$4,INDEX(HL13E1ﾃﾞｰﾀ!$1:$1048576,MATCH($C20,HL13E1ﾃﾞｰﾀ!$C:$C,0),Z$2),"")</f>
        <v/>
      </c>
      <c r="AA20" s="426" cm="1">
        <f t="array" ref="AA20">IF($D20=AA$4,INDEX(HL13E1ﾃﾞｰﾀ!$1:$1048576,MATCH($C20,HL13E1ﾃﾞｰﾀ!$C:$C,0),AA$2),"")</f>
        <v>-2.0000000000000018E-3</v>
      </c>
      <c r="AB20" s="426" t="str" cm="1">
        <f t="array" ref="AB20">IF($D20=AB$4,INDEX(HL13E1ﾃﾞｰﾀ!$1:$1048576,MATCH($C20,HL13E1ﾃﾞｰﾀ!$C:$C,0),AB$2),"")</f>
        <v/>
      </c>
      <c r="AC20" s="426" t="str" cm="1">
        <f t="array" ref="AC20">IF($D20=AC$4,INDEX(HL13E1ﾃﾞｰﾀ!$1:$1048576,MATCH($C20,HL13E1ﾃﾞｰﾀ!$C:$C,0),AC$2),"")</f>
        <v/>
      </c>
      <c r="AD20" s="426" t="str" cm="1">
        <f t="array" ref="AD20">IF($D20=AD$4,INDEX(HL13E1ﾃﾞｰﾀ!$1:$1048576,MATCH($C20,HL13E1ﾃﾞｰﾀ!$C:$C,0),AD$2),"")</f>
        <v/>
      </c>
      <c r="AE20" s="427" t="str">
        <v/>
      </c>
      <c r="AF20" s="427" t="str">
        <v/>
      </c>
      <c r="AG20" s="427" t="str">
        <v/>
      </c>
      <c r="AH20" s="427" t="str">
        <v/>
      </c>
      <c r="AI20" s="427" t="str">
        <v/>
      </c>
    </row>
    <row r="21" spans="2:39">
      <c r="B21" s="428">
        <f t="shared" si="9"/>
        <v>17</v>
      </c>
      <c r="C21" s="428" t="s">
        <v>498</v>
      </c>
      <c r="D21" s="428" t="str">
        <f t="shared" si="6"/>
        <v>Ah</v>
      </c>
      <c r="E21" s="428">
        <f t="shared" si="10"/>
        <v>0.38532046640756784</v>
      </c>
      <c r="F21" s="426" t="str" cm="1">
        <f t="array" ref="F21">IF($D21=F$4,INDEX(HL13E1ﾃﾞｰﾀ!$1:$1048576,MATCH($C21,HL13E1ﾃﾞｰﾀ!$C:$C,0),F$2),"")</f>
        <v/>
      </c>
      <c r="G21" s="426" cm="1">
        <f t="array" ref="G21">IF($D21=G$4,INDEX(HL13E1ﾃﾞｰﾀ!$1:$1048576,MATCH($C21,HL13E1ﾃﾞｰﾀ!$C:$C,0),G$2),"")</f>
        <v>-2.1183345507669769</v>
      </c>
      <c r="H21" s="426" t="str" cm="1">
        <f t="array" ref="H21">IF($D21=H$4,INDEX(HL13E1ﾃﾞｰﾀ!$1:$1048576,MATCH($C21,HL13E1ﾃﾞｰﾀ!$C:$C,0),H$2),"")</f>
        <v/>
      </c>
      <c r="I21" s="426" t="str" cm="1">
        <f t="array" ref="I21">IF($D21=I$4,INDEX(HL13E1ﾃﾞｰﾀ!$1:$1048576,MATCH($C21,HL13E1ﾃﾞｰﾀ!$C:$C,0),I$2),"")</f>
        <v/>
      </c>
      <c r="J21" s="426" t="str" cm="1">
        <f t="array" ref="J21">IF($D21=J$4,INDEX(HL13E1ﾃﾞｰﾀ!$1:$1048576,MATCH($C21,HL13E1ﾃﾞｰﾀ!$C:$C,0),J$2),"")</f>
        <v/>
      </c>
      <c r="K21" s="427" t="str">
        <v/>
      </c>
      <c r="L21" s="427" t="str">
        <v/>
      </c>
      <c r="M21" s="427" t="str">
        <v/>
      </c>
      <c r="N21" s="427" t="str">
        <v/>
      </c>
      <c r="O21" s="427" t="str">
        <v/>
      </c>
      <c r="P21" s="426" t="str" cm="1">
        <f t="array" ref="P21">IF($D21=P$4,INDEX(HL13E1ﾃﾞｰﾀ!$1:$1048576,MATCH($C21,HL13E1ﾃﾞｰﾀ!$C:$C,0),P$2),"")</f>
        <v/>
      </c>
      <c r="Q21" s="426" cm="1">
        <f t="array" ref="Q21">IF($D21=Q$4,INDEX(HL13E1ﾃﾞｰﾀ!$1:$1048576,MATCH($C21,HL13E1ﾃﾞｰﾀ!$C:$C,0),Q$2),"")</f>
        <v>0.84611316763617206</v>
      </c>
      <c r="R21" s="426" t="str" cm="1">
        <f t="array" ref="R21">IF($D21=R$4,INDEX(HL13E1ﾃﾞｰﾀ!$1:$1048576,MATCH($C21,HL13E1ﾃﾞｰﾀ!$C:$C,0),R$2),"")</f>
        <v/>
      </c>
      <c r="S21" s="426" t="str" cm="1">
        <f t="array" ref="S21">IF($D21=S$4,INDEX(HL13E1ﾃﾞｰﾀ!$1:$1048576,MATCH($C21,HL13E1ﾃﾞｰﾀ!$C:$C,0),S$2),"")</f>
        <v/>
      </c>
      <c r="T21" s="426" t="str" cm="1">
        <f t="array" ref="T21">IF($D21=T$4,INDEX(HL13E1ﾃﾞｰﾀ!$1:$1048576,MATCH($C21,HL13E1ﾃﾞｰﾀ!$C:$C,0),T$2),"")</f>
        <v/>
      </c>
      <c r="U21" s="427" t="str">
        <v/>
      </c>
      <c r="V21" s="427" t="str">
        <v/>
      </c>
      <c r="W21" s="427" t="str">
        <v/>
      </c>
      <c r="X21" s="427" t="str">
        <v/>
      </c>
      <c r="Y21" s="427" t="str">
        <v/>
      </c>
      <c r="Z21" s="426" t="str" cm="1">
        <f t="array" ref="Z21">IF($D21=Z$4,INDEX(HL13E1ﾃﾞｰﾀ!$1:$1048576,MATCH($C21,HL13E1ﾃﾞｰﾀ!$C:$C,0),Z$2),"")</f>
        <v/>
      </c>
      <c r="AA21" s="426" cm="1">
        <f t="array" ref="AA21">IF($D21=AA$4,INDEX(HL13E1ﾃﾞｰﾀ!$1:$1048576,MATCH($C21,HL13E1ﾃﾞｰﾀ!$C:$C,0),AA$2),"")</f>
        <v>-2.0000000000000018E-3</v>
      </c>
      <c r="AB21" s="426" t="str" cm="1">
        <f t="array" ref="AB21">IF($D21=AB$4,INDEX(HL13E1ﾃﾞｰﾀ!$1:$1048576,MATCH($C21,HL13E1ﾃﾞｰﾀ!$C:$C,0),AB$2),"")</f>
        <v/>
      </c>
      <c r="AC21" s="426" t="str" cm="1">
        <f t="array" ref="AC21">IF($D21=AC$4,INDEX(HL13E1ﾃﾞｰﾀ!$1:$1048576,MATCH($C21,HL13E1ﾃﾞｰﾀ!$C:$C,0),AC$2),"")</f>
        <v/>
      </c>
      <c r="AD21" s="426" t="str" cm="1">
        <f t="array" ref="AD21">IF($D21=AD$4,INDEX(HL13E1ﾃﾞｰﾀ!$1:$1048576,MATCH($C21,HL13E1ﾃﾞｰﾀ!$C:$C,0),AD$2),"")</f>
        <v/>
      </c>
      <c r="AE21" s="427" t="str">
        <v/>
      </c>
      <c r="AF21" s="427" t="str">
        <v/>
      </c>
      <c r="AG21" s="427" t="str">
        <v/>
      </c>
      <c r="AH21" s="427" t="str">
        <v/>
      </c>
      <c r="AI21" s="427" t="str">
        <v/>
      </c>
    </row>
    <row r="22" spans="2:39">
      <c r="B22" s="428">
        <f t="shared" si="9"/>
        <v>18</v>
      </c>
      <c r="C22" s="428" t="s">
        <v>499</v>
      </c>
      <c r="D22" s="428" t="str">
        <f t="shared" si="6"/>
        <v>Ah</v>
      </c>
      <c r="E22" s="428">
        <f t="shared" si="10"/>
        <v>0.67448975019608193</v>
      </c>
      <c r="F22" s="426" t="str" cm="1">
        <f t="array" ref="F22">IF($D22=F$4,INDEX(HL13E1ﾃﾞｰﾀ!$1:$1048576,MATCH($C22,HL13E1ﾃﾞｰﾀ!$C:$C,0),F$2),"")</f>
        <v/>
      </c>
      <c r="G22" s="426" cm="1">
        <f t="array" ref="G22">IF($D22=G$4,INDEX(HL13E1ﾃﾞｰﾀ!$1:$1048576,MATCH($C22,HL13E1ﾃﾞｰﾀ!$C:$C,0),G$2),"")</f>
        <v>-0.73583517292126299</v>
      </c>
      <c r="H22" s="426" t="str" cm="1">
        <f t="array" ref="H22">IF($D22=H$4,INDEX(HL13E1ﾃﾞｰﾀ!$1:$1048576,MATCH($C22,HL13E1ﾃﾞｰﾀ!$C:$C,0),H$2),"")</f>
        <v/>
      </c>
      <c r="I22" s="426" t="str" cm="1">
        <f t="array" ref="I22">IF($D22=I$4,INDEX(HL13E1ﾃﾞｰﾀ!$1:$1048576,MATCH($C22,HL13E1ﾃﾞｰﾀ!$C:$C,0),I$2),"")</f>
        <v/>
      </c>
      <c r="J22" s="426" t="str" cm="1">
        <f t="array" ref="J22">IF($D22=J$4,INDEX(HL13E1ﾃﾞｰﾀ!$1:$1048576,MATCH($C22,HL13E1ﾃﾞｰﾀ!$C:$C,0),J$2),"")</f>
        <v/>
      </c>
      <c r="K22" s="427" t="str">
        <v/>
      </c>
      <c r="L22" s="427" t="str">
        <v/>
      </c>
      <c r="M22" s="427" t="str">
        <v/>
      </c>
      <c r="N22" s="427" t="str">
        <v/>
      </c>
      <c r="O22" s="427" t="str">
        <v/>
      </c>
      <c r="P22" s="426" t="str" cm="1">
        <f t="array" ref="P22">IF($D22=P$4,INDEX(HL13E1ﾃﾞｰﾀ!$1:$1048576,MATCH($C22,HL13E1ﾃﾞｰﾀ!$C:$C,0),P$2),"")</f>
        <v/>
      </c>
      <c r="Q22" s="426" cm="1">
        <f t="array" ref="Q22">IF($D22=Q$4,INDEX(HL13E1ﾃﾞｰﾀ!$1:$1048576,MATCH($C22,HL13E1ﾃﾞｰﾀ!$C:$C,0),Q$2),"")</f>
        <v>0.62500000000000522</v>
      </c>
      <c r="R22" s="426" t="str" cm="1">
        <f t="array" ref="R22">IF($D22=R$4,INDEX(HL13E1ﾃﾞｰﾀ!$1:$1048576,MATCH($C22,HL13E1ﾃﾞｰﾀ!$C:$C,0),R$2),"")</f>
        <v/>
      </c>
      <c r="S22" s="426" t="str" cm="1">
        <f t="array" ref="S22">IF($D22=S$4,INDEX(HL13E1ﾃﾞｰﾀ!$1:$1048576,MATCH($C22,HL13E1ﾃﾞｰﾀ!$C:$C,0),S$2),"")</f>
        <v/>
      </c>
      <c r="T22" s="426" t="str" cm="1">
        <f t="array" ref="T22">IF($D22=T$4,INDEX(HL13E1ﾃﾞｰﾀ!$1:$1048576,MATCH($C22,HL13E1ﾃﾞｰﾀ!$C:$C,0),T$2),"")</f>
        <v/>
      </c>
      <c r="U22" s="427" t="str">
        <v/>
      </c>
      <c r="V22" s="427" t="str">
        <v/>
      </c>
      <c r="W22" s="427" t="str">
        <v/>
      </c>
      <c r="X22" s="427" t="str">
        <v/>
      </c>
      <c r="Y22" s="427" t="str">
        <v/>
      </c>
      <c r="Z22" s="426" t="str" cm="1">
        <f t="array" ref="Z22">IF($D22=Z$4,INDEX(HL13E1ﾃﾞｰﾀ!$1:$1048576,MATCH($C22,HL13E1ﾃﾞｰﾀ!$C:$C,0),Z$2),"")</f>
        <v/>
      </c>
      <c r="AA22" s="426" cm="1">
        <f t="array" ref="AA22">IF($D22=AA$4,INDEX(HL13E1ﾃﾞｰﾀ!$1:$1048576,MATCH($C22,HL13E1ﾃﾞｰﾀ!$C:$C,0),AA$2),"")</f>
        <v>-1.0000000000001119E-3</v>
      </c>
      <c r="AB22" s="426" t="str" cm="1">
        <f t="array" ref="AB22">IF($D22=AB$4,INDEX(HL13E1ﾃﾞｰﾀ!$1:$1048576,MATCH($C22,HL13E1ﾃﾞｰﾀ!$C:$C,0),AB$2),"")</f>
        <v/>
      </c>
      <c r="AC22" s="426" t="str" cm="1">
        <f t="array" ref="AC22">IF($D22=AC$4,INDEX(HL13E1ﾃﾞｰﾀ!$1:$1048576,MATCH($C22,HL13E1ﾃﾞｰﾀ!$C:$C,0),AC$2),"")</f>
        <v/>
      </c>
      <c r="AD22" s="426" t="str" cm="1">
        <f t="array" ref="AD22">IF($D22=AD$4,INDEX(HL13E1ﾃﾞｰﾀ!$1:$1048576,MATCH($C22,HL13E1ﾃﾞｰﾀ!$C:$C,0),AD$2),"")</f>
        <v/>
      </c>
      <c r="AE22" s="427" t="str">
        <v/>
      </c>
      <c r="AF22" s="427" t="str">
        <v/>
      </c>
      <c r="AG22" s="427" t="str">
        <v/>
      </c>
      <c r="AH22" s="427" t="str">
        <v/>
      </c>
      <c r="AI22" s="427" t="str">
        <v/>
      </c>
    </row>
    <row r="23" spans="2:39">
      <c r="B23" s="428">
        <f t="shared" si="9"/>
        <v>19</v>
      </c>
      <c r="C23" s="428" t="s">
        <v>500</v>
      </c>
      <c r="D23" s="428" t="str">
        <f t="shared" si="6"/>
        <v>Ah</v>
      </c>
      <c r="E23" s="428">
        <f t="shared" si="10"/>
        <v>1.0364333894937898</v>
      </c>
      <c r="F23" s="426" t="str" cm="1">
        <f t="array" ref="F23">IF($D23=F$4,INDEX(HL13E1ﾃﾞｰﾀ!$1:$1048576,MATCH($C23,HL13E1ﾃﾞｰﾀ!$C:$C,0),F$2),"")</f>
        <v/>
      </c>
      <c r="G23" s="426" cm="1">
        <f t="array" ref="G23">IF($D23=G$4,INDEX(HL13E1ﾃﾞｰﾀ!$1:$1048576,MATCH($C23,HL13E1ﾃﾞｰﾀ!$C:$C,0),G$2),"")</f>
        <v>0.14760147601475698</v>
      </c>
      <c r="H23" s="426" t="str" cm="1">
        <f t="array" ref="H23">IF($D23=H$4,INDEX(HL13E1ﾃﾞｰﾀ!$1:$1048576,MATCH($C23,HL13E1ﾃﾞｰﾀ!$C:$C,0),H$2),"")</f>
        <v/>
      </c>
      <c r="I23" s="426" t="str" cm="1">
        <f t="array" ref="I23">IF($D23=I$4,INDEX(HL13E1ﾃﾞｰﾀ!$1:$1048576,MATCH($C23,HL13E1ﾃﾞｰﾀ!$C:$C,0),I$2),"")</f>
        <v/>
      </c>
      <c r="J23" s="426" t="str" cm="1">
        <f t="array" ref="J23">IF($D23=J$4,INDEX(HL13E1ﾃﾞｰﾀ!$1:$1048576,MATCH($C23,HL13E1ﾃﾞｰﾀ!$C:$C,0),J$2),"")</f>
        <v/>
      </c>
      <c r="K23" s="427" t="str">
        <v/>
      </c>
      <c r="L23" s="427" t="str">
        <v/>
      </c>
      <c r="M23" s="427" t="str">
        <v/>
      </c>
      <c r="N23" s="427" t="str">
        <v/>
      </c>
      <c r="O23" s="427" t="str">
        <v/>
      </c>
      <c r="P23" s="426" t="str" cm="1">
        <f t="array" ref="P23">IF($D23=P$4,INDEX(HL13E1ﾃﾞｰﾀ!$1:$1048576,MATCH($C23,HL13E1ﾃﾞｰﾀ!$C:$C,0),P$2),"")</f>
        <v/>
      </c>
      <c r="Q23" s="426" cm="1">
        <f t="array" ref="Q23">IF($D23=Q$4,INDEX(HL13E1ﾃﾞｰﾀ!$1:$1048576,MATCH($C23,HL13E1ﾃﾞｰﾀ!$C:$C,0),Q$2),"")</f>
        <v>-0.36194415718717832</v>
      </c>
      <c r="R23" s="426" t="str" cm="1">
        <f t="array" ref="R23">IF($D23=R$4,INDEX(HL13E1ﾃﾞｰﾀ!$1:$1048576,MATCH($C23,HL13E1ﾃﾞｰﾀ!$C:$C,0),R$2),"")</f>
        <v/>
      </c>
      <c r="S23" s="426" t="str" cm="1">
        <f t="array" ref="S23">IF($D23=S$4,INDEX(HL13E1ﾃﾞｰﾀ!$1:$1048576,MATCH($C23,HL13E1ﾃﾞｰﾀ!$C:$C,0),S$2),"")</f>
        <v/>
      </c>
      <c r="T23" s="426" t="str" cm="1">
        <f t="array" ref="T23">IF($D23=T$4,INDEX(HL13E1ﾃﾞｰﾀ!$1:$1048576,MATCH($C23,HL13E1ﾃﾞｰﾀ!$C:$C,0),T$2),"")</f>
        <v/>
      </c>
      <c r="U23" s="427" t="str">
        <v/>
      </c>
      <c r="V23" s="427" t="str">
        <v/>
      </c>
      <c r="W23" s="427" t="str">
        <v/>
      </c>
      <c r="X23" s="427" t="str">
        <v/>
      </c>
      <c r="Y23" s="427" t="str">
        <v/>
      </c>
      <c r="Z23" s="426" t="str" cm="1">
        <f t="array" ref="Z23">IF($D23=Z$4,INDEX(HL13E1ﾃﾞｰﾀ!$1:$1048576,MATCH($C23,HL13E1ﾃﾞｰﾀ!$C:$C,0),Z$2),"")</f>
        <v/>
      </c>
      <c r="AA23" s="426" cm="1">
        <f t="array" ref="AA23">IF($D23=AA$4,INDEX(HL13E1ﾃﾞｰﾀ!$1:$1048576,MATCH($C23,HL13E1ﾃﾞｰﾀ!$C:$C,0),AA$2),"")</f>
        <v>-9.9999999999988987E-4</v>
      </c>
      <c r="AB23" s="426" t="str" cm="1">
        <f t="array" ref="AB23">IF($D23=AB$4,INDEX(HL13E1ﾃﾞｰﾀ!$1:$1048576,MATCH($C23,HL13E1ﾃﾞｰﾀ!$C:$C,0),AB$2),"")</f>
        <v/>
      </c>
      <c r="AC23" s="426" t="str" cm="1">
        <f t="array" ref="AC23">IF($D23=AC$4,INDEX(HL13E1ﾃﾞｰﾀ!$1:$1048576,MATCH($C23,HL13E1ﾃﾞｰﾀ!$C:$C,0),AC$2),"")</f>
        <v/>
      </c>
      <c r="AD23" s="426" t="str" cm="1">
        <f t="array" ref="AD23">IF($D23=AD$4,INDEX(HL13E1ﾃﾞｰﾀ!$1:$1048576,MATCH($C23,HL13E1ﾃﾞｰﾀ!$C:$C,0),AD$2),"")</f>
        <v/>
      </c>
      <c r="AE23" s="427" t="str">
        <v/>
      </c>
      <c r="AF23" s="427" t="str">
        <v/>
      </c>
      <c r="AG23" s="427" t="str">
        <v/>
      </c>
      <c r="AH23" s="427" t="str">
        <v/>
      </c>
      <c r="AI23" s="427" t="str">
        <v/>
      </c>
    </row>
    <row r="24" spans="2:39">
      <c r="B24" s="428">
        <f t="shared" si="9"/>
        <v>20</v>
      </c>
      <c r="C24" s="428" t="s">
        <v>501</v>
      </c>
      <c r="D24" s="428" t="str">
        <f t="shared" si="6"/>
        <v>Ah</v>
      </c>
      <c r="E24" s="428">
        <f t="shared" si="10"/>
        <v>1.6448536269514715</v>
      </c>
      <c r="F24" s="426" t="str" cm="1">
        <f t="array" ref="F24">IF($D24=F$4,INDEX(HL13E1ﾃﾞｰﾀ!$1:$1048576,MATCH($C24,HL13E1ﾃﾞｰﾀ!$C:$C,0),F$2),"")</f>
        <v/>
      </c>
      <c r="G24" s="426" cm="1">
        <f t="array" ref="G24">IF($D24=G$4,INDEX(HL13E1ﾃﾞｰﾀ!$1:$1048576,MATCH($C24,HL13E1ﾃﾞｰﾀ!$C:$C,0),G$2),"")</f>
        <v>-1.7216642754662856</v>
      </c>
      <c r="H24" s="426" t="str" cm="1">
        <f t="array" ref="H24">IF($D24=H$4,INDEX(HL13E1ﾃﾞｰﾀ!$1:$1048576,MATCH($C24,HL13E1ﾃﾞｰﾀ!$C:$C,0),H$2),"")</f>
        <v/>
      </c>
      <c r="I24" s="426" t="str" cm="1">
        <f t="array" ref="I24">IF($D24=I$4,INDEX(HL13E1ﾃﾞｰﾀ!$1:$1048576,MATCH($C24,HL13E1ﾃﾞｰﾀ!$C:$C,0),I$2),"")</f>
        <v/>
      </c>
      <c r="J24" s="426" t="str" cm="1">
        <f t="array" ref="J24">IF($D24=J$4,INDEX(HL13E1ﾃﾞｰﾀ!$1:$1048576,MATCH($C24,HL13E1ﾃﾞｰﾀ!$C:$C,0),J$2),"")</f>
        <v/>
      </c>
      <c r="K24" s="427" t="str">
        <v/>
      </c>
      <c r="L24" s="427" t="str">
        <v/>
      </c>
      <c r="M24" s="427" t="str">
        <v/>
      </c>
      <c r="N24" s="427" t="str">
        <v/>
      </c>
      <c r="O24" s="427" t="str">
        <v/>
      </c>
      <c r="P24" s="426" t="str" cm="1">
        <f t="array" ref="P24">IF($D24=P$4,INDEX(HL13E1ﾃﾞｰﾀ!$1:$1048576,MATCH($C24,HL13E1ﾃﾞｰﾀ!$C:$C,0),P$2),"")</f>
        <v/>
      </c>
      <c r="Q24" s="426" cm="1">
        <f t="array" ref="Q24">IF($D24=Q$4,INDEX(HL13E1ﾃﾞｰﾀ!$1:$1048576,MATCH($C24,HL13E1ﾃﾞｰﾀ!$C:$C,0),Q$2),"")</f>
        <v>1.0479867622724837</v>
      </c>
      <c r="R24" s="426" t="str" cm="1">
        <f t="array" ref="R24">IF($D24=R$4,INDEX(HL13E1ﾃﾞｰﾀ!$1:$1048576,MATCH($C24,HL13E1ﾃﾞｰﾀ!$C:$C,0),R$2),"")</f>
        <v/>
      </c>
      <c r="S24" s="426" t="str" cm="1">
        <f t="array" ref="S24">IF($D24=S$4,INDEX(HL13E1ﾃﾞｰﾀ!$1:$1048576,MATCH($C24,HL13E1ﾃﾞｰﾀ!$C:$C,0),S$2),"")</f>
        <v/>
      </c>
      <c r="T24" s="426" t="str" cm="1">
        <f t="array" ref="T24">IF($D24=T$4,INDEX(HL13E1ﾃﾞｰﾀ!$1:$1048576,MATCH($C24,HL13E1ﾃﾞｰﾀ!$C:$C,0),T$2),"")</f>
        <v/>
      </c>
      <c r="U24" s="427" t="str">
        <v/>
      </c>
      <c r="V24" s="427" t="str">
        <v/>
      </c>
      <c r="W24" s="427" t="str">
        <v/>
      </c>
      <c r="X24" s="427" t="str">
        <v/>
      </c>
      <c r="Y24" s="427" t="str">
        <v/>
      </c>
      <c r="Z24" s="426" t="str" cm="1">
        <f t="array" ref="Z24">IF($D24=Z$4,INDEX(HL13E1ﾃﾞｰﾀ!$1:$1048576,MATCH($C24,HL13E1ﾃﾞｰﾀ!$C:$C,0),Z$2),"")</f>
        <v/>
      </c>
      <c r="AA24" s="426" cm="1">
        <f t="array" ref="AA24">IF($D24=AA$4,INDEX(HL13E1ﾃﾞｰﾀ!$1:$1048576,MATCH($C24,HL13E1ﾃﾞｰﾀ!$C:$C,0),AA$2),"")</f>
        <v>-2.0000000000000018E-3</v>
      </c>
      <c r="AB24" s="426" t="str" cm="1">
        <f t="array" ref="AB24">IF($D24=AB$4,INDEX(HL13E1ﾃﾞｰﾀ!$1:$1048576,MATCH($C24,HL13E1ﾃﾞｰﾀ!$C:$C,0),AB$2),"")</f>
        <v/>
      </c>
      <c r="AC24" s="426" t="str" cm="1">
        <f t="array" ref="AC24">IF($D24=AC$4,INDEX(HL13E1ﾃﾞｰﾀ!$1:$1048576,MATCH($C24,HL13E1ﾃﾞｰﾀ!$C:$C,0),AC$2),"")</f>
        <v/>
      </c>
      <c r="AD24" s="426" t="str" cm="1">
        <f t="array" ref="AD24">IF($D24=AD$4,INDEX(HL13E1ﾃﾞｰﾀ!$1:$1048576,MATCH($C24,HL13E1ﾃﾞｰﾀ!$C:$C,0),AD$2),"")</f>
        <v/>
      </c>
      <c r="AE24" s="427" t="str">
        <v/>
      </c>
      <c r="AF24" s="427" t="str">
        <v/>
      </c>
      <c r="AG24" s="427" t="str">
        <v/>
      </c>
      <c r="AH24" s="427" t="str">
        <v/>
      </c>
      <c r="AI24" s="427" t="str">
        <v/>
      </c>
    </row>
    <row r="25" spans="2:39">
      <c r="B25" s="428">
        <f t="shared" si="9"/>
        <v>21</v>
      </c>
      <c r="C25" s="428" t="s">
        <v>502</v>
      </c>
      <c r="D25" s="428" t="str">
        <f t="shared" si="6"/>
        <v>Bf</v>
      </c>
      <c r="E25" s="428">
        <f t="shared" si="10"/>
        <v>-1.6448536269514726</v>
      </c>
      <c r="F25" s="426" t="str" cm="1">
        <f t="array" ref="F25">IF($D25=F$4,INDEX(HL13E1ﾃﾞｰﾀ!$1:$1048576,MATCH($C25,HL13E1ﾃﾞｰﾀ!$C:$C,0),F$2),"")</f>
        <v/>
      </c>
      <c r="G25" s="426" t="str" cm="1">
        <f t="array" ref="G25">IF($D25=G$4,INDEX(HL13E1ﾃﾞｰﾀ!$1:$1048576,MATCH($C25,HL13E1ﾃﾞｰﾀ!$C:$C,0),G$2),"")</f>
        <v/>
      </c>
      <c r="H25" s="426" cm="1">
        <f t="array" ref="H25">IF($D25=H$4,INDEX(HL13E1ﾃﾞｰﾀ!$1:$1048576,MATCH($C25,HL13E1ﾃﾞｰﾀ!$C:$C,0),H$2),"")</f>
        <v>-1.1691884456671247</v>
      </c>
      <c r="I25" s="426" t="str" cm="1">
        <f t="array" ref="I25">IF($D25=I$4,INDEX(HL13E1ﾃﾞｰﾀ!$1:$1048576,MATCH($C25,HL13E1ﾃﾞｰﾀ!$C:$C,0),I$2),"")</f>
        <v/>
      </c>
      <c r="J25" s="426" t="str" cm="1">
        <f t="array" ref="J25">IF($D25=J$4,INDEX(HL13E1ﾃﾞｰﾀ!$1:$1048576,MATCH($C25,HL13E1ﾃﾞｰﾀ!$C:$C,0),J$2),"")</f>
        <v/>
      </c>
      <c r="K25" s="427" t="str">
        <v/>
      </c>
      <c r="L25" s="427" t="str">
        <v/>
      </c>
      <c r="M25" s="427" t="str">
        <v/>
      </c>
      <c r="N25" s="427" t="str">
        <v/>
      </c>
      <c r="O25" s="427" t="str">
        <v/>
      </c>
      <c r="P25" s="426" t="str" cm="1">
        <f t="array" ref="P25">IF($D25=P$4,INDEX(HL13E1ﾃﾞｰﾀ!$1:$1048576,MATCH($C25,HL13E1ﾃﾞｰﾀ!$C:$C,0),P$2),"")</f>
        <v/>
      </c>
      <c r="Q25" s="426" t="str" cm="1">
        <f t="array" ref="Q25">IF($D25=Q$4,INDEX(HL13E1ﾃﾞｰﾀ!$1:$1048576,MATCH($C25,HL13E1ﾃﾞｰﾀ!$C:$C,0),Q$2),"")</f>
        <v/>
      </c>
      <c r="R25" s="426" cm="1">
        <f t="array" ref="R25">IF($D25=R$4,INDEX(HL13E1ﾃﾞｰﾀ!$1:$1048576,MATCH($C25,HL13E1ﾃﾞｰﾀ!$C:$C,0),R$2),"")</f>
        <v>1.182795698924725</v>
      </c>
      <c r="S25" s="426" t="str" cm="1">
        <f t="array" ref="S25">IF($D25=S$4,INDEX(HL13E1ﾃﾞｰﾀ!$1:$1048576,MATCH($C25,HL13E1ﾃﾞｰﾀ!$C:$C,0),S$2),"")</f>
        <v/>
      </c>
      <c r="T25" s="426" t="str" cm="1">
        <f t="array" ref="T25">IF($D25=T$4,INDEX(HL13E1ﾃﾞｰﾀ!$1:$1048576,MATCH($C25,HL13E1ﾃﾞｰﾀ!$C:$C,0),T$2),"")</f>
        <v/>
      </c>
      <c r="U25" s="427" t="str">
        <v/>
      </c>
      <c r="V25" s="427" t="str">
        <v/>
      </c>
      <c r="W25" s="427" t="str">
        <v/>
      </c>
      <c r="X25" s="427" t="str">
        <v/>
      </c>
      <c r="Y25" s="427" t="str">
        <v/>
      </c>
      <c r="Z25" s="426" t="str" cm="1">
        <f t="array" ref="Z25">IF($D25=Z$4,INDEX(HL13E1ﾃﾞｰﾀ!$1:$1048576,MATCH($C25,HL13E1ﾃﾞｰﾀ!$C:$C,0),Z$2),"")</f>
        <v/>
      </c>
      <c r="AA25" s="426" t="str" cm="1">
        <f t="array" ref="AA25">IF($D25=AA$4,INDEX(HL13E1ﾃﾞｰﾀ!$1:$1048576,MATCH($C25,HL13E1ﾃﾞｰﾀ!$C:$C,0),AA$2),"")</f>
        <v/>
      </c>
      <c r="AB25" s="426" cm="1">
        <f t="array" ref="AB25">IF($D25=AB$4,INDEX(HL13E1ﾃﾞｰﾀ!$1:$1048576,MATCH($C25,HL13E1ﾃﾞｰﾀ!$C:$C,0),AB$2),"")</f>
        <v>-2.9999999999998916E-3</v>
      </c>
      <c r="AC25" s="426" t="str" cm="1">
        <f t="array" ref="AC25">IF($D25=AC$4,INDEX(HL13E1ﾃﾞｰﾀ!$1:$1048576,MATCH($C25,HL13E1ﾃﾞｰﾀ!$C:$C,0),AC$2),"")</f>
        <v/>
      </c>
      <c r="AD25" s="426" t="str" cm="1">
        <f t="array" ref="AD25">IF($D25=AD$4,INDEX(HL13E1ﾃﾞｰﾀ!$1:$1048576,MATCH($C25,HL13E1ﾃﾞｰﾀ!$C:$C,0),AD$2),"")</f>
        <v/>
      </c>
      <c r="AE25" s="427" t="str">
        <v/>
      </c>
      <c r="AF25" s="427" t="str">
        <v/>
      </c>
      <c r="AG25" s="427" t="str">
        <v/>
      </c>
      <c r="AH25" s="427" t="str">
        <v/>
      </c>
      <c r="AI25" s="427" t="str">
        <v/>
      </c>
    </row>
    <row r="26" spans="2:39">
      <c r="B26" s="428">
        <f t="shared" si="9"/>
        <v>22</v>
      </c>
      <c r="C26" s="428" t="s">
        <v>503</v>
      </c>
      <c r="D26" s="428" t="str">
        <f t="shared" si="6"/>
        <v>Bf</v>
      </c>
      <c r="E26" s="428">
        <f t="shared" si="10"/>
        <v>-1.0364333894937898</v>
      </c>
      <c r="F26" s="426" t="str" cm="1">
        <f t="array" ref="F26">IF($D26=F$4,INDEX(HL13E1ﾃﾞｰﾀ!$1:$1048576,MATCH($C26,HL13E1ﾃﾞｰﾀ!$C:$C,0),F$2),"")</f>
        <v/>
      </c>
      <c r="G26" s="426" t="str" cm="1">
        <f t="array" ref="G26">IF($D26=G$4,INDEX(HL13E1ﾃﾞｰﾀ!$1:$1048576,MATCH($C26,HL13E1ﾃﾞｰﾀ!$C:$C,0),G$2),"")</f>
        <v/>
      </c>
      <c r="H26" s="426" cm="1">
        <f t="array" ref="H26">IF($D26=H$4,INDEX(HL13E1ﾃﾞｰﾀ!$1:$1048576,MATCH($C26,HL13E1ﾃﾞｰﾀ!$C:$C,0),H$2),"")</f>
        <v>-2.5412087912087982</v>
      </c>
      <c r="I26" s="426" t="str" cm="1">
        <f t="array" ref="I26">IF($D26=I$4,INDEX(HL13E1ﾃﾞｰﾀ!$1:$1048576,MATCH($C26,HL13E1ﾃﾞｰﾀ!$C:$C,0),I$2),"")</f>
        <v/>
      </c>
      <c r="J26" s="426" t="str" cm="1">
        <f t="array" ref="J26">IF($D26=J$4,INDEX(HL13E1ﾃﾞｰﾀ!$1:$1048576,MATCH($C26,HL13E1ﾃﾞｰﾀ!$C:$C,0),J$2),"")</f>
        <v/>
      </c>
      <c r="K26" s="427" t="str">
        <v/>
      </c>
      <c r="L26" s="427" t="str">
        <v/>
      </c>
      <c r="M26" s="427" t="str">
        <v/>
      </c>
      <c r="N26" s="427" t="str">
        <v/>
      </c>
      <c r="O26" s="427" t="str">
        <v/>
      </c>
      <c r="P26" s="426" t="str" cm="1">
        <f t="array" ref="P26">IF($D26=P$4,INDEX(HL13E1ﾃﾞｰﾀ!$1:$1048576,MATCH($C26,HL13E1ﾃﾞｰﾀ!$C:$C,0),P$2),"")</f>
        <v/>
      </c>
      <c r="Q26" s="426" t="str" cm="1">
        <f t="array" ref="Q26">IF($D26=Q$4,INDEX(HL13E1ﾃﾞｰﾀ!$1:$1048576,MATCH($C26,HL13E1ﾃﾞｰﾀ!$C:$C,0),Q$2),"")</f>
        <v/>
      </c>
      <c r="R26" s="426" cm="1">
        <f t="array" ref="R26">IF($D26=R$4,INDEX(HL13E1ﾃﾞｰﾀ!$1:$1048576,MATCH($C26,HL13E1ﾃﾞｰﾀ!$C:$C,0),R$2),"")</f>
        <v>1.2598425196850311</v>
      </c>
      <c r="S26" s="426" t="str" cm="1">
        <f t="array" ref="S26">IF($D26=S$4,INDEX(HL13E1ﾃﾞｰﾀ!$1:$1048576,MATCH($C26,HL13E1ﾃﾞｰﾀ!$C:$C,0),S$2),"")</f>
        <v/>
      </c>
      <c r="T26" s="426" t="str" cm="1">
        <f t="array" ref="T26">IF($D26=T$4,INDEX(HL13E1ﾃﾞｰﾀ!$1:$1048576,MATCH($C26,HL13E1ﾃﾞｰﾀ!$C:$C,0),T$2),"")</f>
        <v/>
      </c>
      <c r="U26" s="427" t="str">
        <v/>
      </c>
      <c r="V26" s="427" t="str">
        <v/>
      </c>
      <c r="W26" s="427" t="str">
        <v/>
      </c>
      <c r="X26" s="427" t="str">
        <v/>
      </c>
      <c r="Y26" s="427" t="str">
        <v/>
      </c>
      <c r="Z26" s="426" t="str" cm="1">
        <f t="array" ref="Z26">IF($D26=Z$4,INDEX(HL13E1ﾃﾞｰﾀ!$1:$1048576,MATCH($C26,HL13E1ﾃﾞｰﾀ!$C:$C,0),Z$2),"")</f>
        <v/>
      </c>
      <c r="AA26" s="426" t="str" cm="1">
        <f t="array" ref="AA26">IF($D26=AA$4,INDEX(HL13E1ﾃﾞｰﾀ!$1:$1048576,MATCH($C26,HL13E1ﾃﾞｰﾀ!$C:$C,0),AA$2),"")</f>
        <v/>
      </c>
      <c r="AB26" s="426" cm="1">
        <f t="array" ref="AB26">IF($D26=AB$4,INDEX(HL13E1ﾃﾞｰﾀ!$1:$1048576,MATCH($C26,HL13E1ﾃﾞｰﾀ!$C:$C,0),AB$2),"")</f>
        <v>-2.0000000000000018E-3</v>
      </c>
      <c r="AC26" s="426" t="str" cm="1">
        <f t="array" ref="AC26">IF($D26=AC$4,INDEX(HL13E1ﾃﾞｰﾀ!$1:$1048576,MATCH($C26,HL13E1ﾃﾞｰﾀ!$C:$C,0),AC$2),"")</f>
        <v/>
      </c>
      <c r="AD26" s="426" t="str" cm="1">
        <f t="array" ref="AD26">IF($D26=AD$4,INDEX(HL13E1ﾃﾞｰﾀ!$1:$1048576,MATCH($C26,HL13E1ﾃﾞｰﾀ!$C:$C,0),AD$2),"")</f>
        <v/>
      </c>
      <c r="AE26" s="427" t="str">
        <v/>
      </c>
      <c r="AF26" s="427" t="str">
        <v/>
      </c>
      <c r="AG26" s="427" t="str">
        <v/>
      </c>
      <c r="AH26" s="427" t="str">
        <v/>
      </c>
      <c r="AI26" s="427" t="str">
        <v/>
      </c>
    </row>
    <row r="27" spans="2:39">
      <c r="B27" s="428">
        <f t="shared" si="9"/>
        <v>23</v>
      </c>
      <c r="C27" s="428" t="s">
        <v>504</v>
      </c>
      <c r="D27" s="428" t="str">
        <f t="shared" si="6"/>
        <v>Bf</v>
      </c>
      <c r="E27" s="428">
        <f t="shared" si="10"/>
        <v>-0.67448975019608193</v>
      </c>
      <c r="F27" s="426" t="str" cm="1">
        <f t="array" ref="F27">IF($D27=F$4,INDEX(HL13E1ﾃﾞｰﾀ!$1:$1048576,MATCH($C27,HL13E1ﾃﾞｰﾀ!$C:$C,0),F$2),"")</f>
        <v/>
      </c>
      <c r="G27" s="426" t="str" cm="1">
        <f t="array" ref="G27">IF($D27=G$4,INDEX(HL13E1ﾃﾞｰﾀ!$1:$1048576,MATCH($C27,HL13E1ﾃﾞｰﾀ!$C:$C,0),G$2),"")</f>
        <v/>
      </c>
      <c r="H27" s="426" cm="1">
        <f t="array" ref="H27">IF($D27=H$4,INDEX(HL13E1ﾃﾞｰﾀ!$1:$1048576,MATCH($C27,HL13E1ﾃﾞｰﾀ!$C:$C,0),H$2),"")</f>
        <v>-2.5464556090846471</v>
      </c>
      <c r="I27" s="426" t="str" cm="1">
        <f t="array" ref="I27">IF($D27=I$4,INDEX(HL13E1ﾃﾞｰﾀ!$1:$1048576,MATCH($C27,HL13E1ﾃﾞｰﾀ!$C:$C,0),I$2),"")</f>
        <v/>
      </c>
      <c r="J27" s="426" t="str" cm="1">
        <f t="array" ref="J27">IF($D27=J$4,INDEX(HL13E1ﾃﾞｰﾀ!$1:$1048576,MATCH($C27,HL13E1ﾃﾞｰﾀ!$C:$C,0),J$2),"")</f>
        <v/>
      </c>
      <c r="K27" s="427" t="str">
        <v/>
      </c>
      <c r="L27" s="427" t="str">
        <v/>
      </c>
      <c r="M27" s="427" t="str">
        <v/>
      </c>
      <c r="N27" s="427" t="str">
        <v/>
      </c>
      <c r="O27" s="427" t="str">
        <v/>
      </c>
      <c r="P27" s="426" t="str" cm="1">
        <f t="array" ref="P27">IF($D27=P$4,INDEX(HL13E1ﾃﾞｰﾀ!$1:$1048576,MATCH($C27,HL13E1ﾃﾞｰﾀ!$C:$C,0),P$2),"")</f>
        <v/>
      </c>
      <c r="Q27" s="426" t="str" cm="1">
        <f t="array" ref="Q27">IF($D27=Q$4,INDEX(HL13E1ﾃﾞｰﾀ!$1:$1048576,MATCH($C27,HL13E1ﾃﾞｰﾀ!$C:$C,0),Q$2),"")</f>
        <v/>
      </c>
      <c r="R27" s="426" cm="1">
        <f t="array" ref="R27">IF($D27=R$4,INDEX(HL13E1ﾃﾞｰﾀ!$1:$1048576,MATCH($C27,HL13E1ﾃﾞｰﾀ!$C:$C,0),R$2),"")</f>
        <v>1.4810751508502444</v>
      </c>
      <c r="S27" s="426" t="str" cm="1">
        <f t="array" ref="S27">IF($D27=S$4,INDEX(HL13E1ﾃﾞｰﾀ!$1:$1048576,MATCH($C27,HL13E1ﾃﾞｰﾀ!$C:$C,0),S$2),"")</f>
        <v/>
      </c>
      <c r="T27" s="426" t="str" cm="1">
        <f t="array" ref="T27">IF($D27=T$4,INDEX(HL13E1ﾃﾞｰﾀ!$1:$1048576,MATCH($C27,HL13E1ﾃﾞｰﾀ!$C:$C,0),T$2),"")</f>
        <v/>
      </c>
      <c r="U27" s="427" t="str">
        <v/>
      </c>
      <c r="V27" s="427" t="str">
        <v/>
      </c>
      <c r="W27" s="427" t="str">
        <v/>
      </c>
      <c r="X27" s="427" t="str">
        <v/>
      </c>
      <c r="Y27" s="427" t="str">
        <v/>
      </c>
      <c r="Z27" s="426" t="str" cm="1">
        <f t="array" ref="Z27">IF($D27=Z$4,INDEX(HL13E1ﾃﾞｰﾀ!$1:$1048576,MATCH($C27,HL13E1ﾃﾞｰﾀ!$C:$C,0),Z$2),"")</f>
        <v/>
      </c>
      <c r="AA27" s="426" t="str" cm="1">
        <f t="array" ref="AA27">IF($D27=AA$4,INDEX(HL13E1ﾃﾞｰﾀ!$1:$1048576,MATCH($C27,HL13E1ﾃﾞｰﾀ!$C:$C,0),AA$2),"")</f>
        <v/>
      </c>
      <c r="AB27" s="426" cm="1">
        <f t="array" ref="AB27">IF($D27=AB$4,INDEX(HL13E1ﾃﾞｰﾀ!$1:$1048576,MATCH($C27,HL13E1ﾃﾞｰﾀ!$C:$C,0),AB$2),"")</f>
        <v>-2.0000000000000018E-3</v>
      </c>
      <c r="AC27" s="426" t="str" cm="1">
        <f t="array" ref="AC27">IF($D27=AC$4,INDEX(HL13E1ﾃﾞｰﾀ!$1:$1048576,MATCH($C27,HL13E1ﾃﾞｰﾀ!$C:$C,0),AC$2),"")</f>
        <v/>
      </c>
      <c r="AD27" s="426" t="str" cm="1">
        <f t="array" ref="AD27">IF($D27=AD$4,INDEX(HL13E1ﾃﾞｰﾀ!$1:$1048576,MATCH($C27,HL13E1ﾃﾞｰﾀ!$C:$C,0),AD$2),"")</f>
        <v/>
      </c>
      <c r="AE27" s="427" t="str">
        <v/>
      </c>
      <c r="AF27" s="427" t="str">
        <v/>
      </c>
      <c r="AG27" s="427" t="str">
        <v/>
      </c>
      <c r="AH27" s="427" t="str">
        <v/>
      </c>
      <c r="AI27" s="427" t="str">
        <v/>
      </c>
    </row>
    <row r="28" spans="2:39">
      <c r="B28" s="428">
        <f t="shared" si="9"/>
        <v>24</v>
      </c>
      <c r="C28" s="428" t="s">
        <v>505</v>
      </c>
      <c r="D28" s="428" t="str">
        <f t="shared" si="6"/>
        <v>Bf</v>
      </c>
      <c r="E28" s="428">
        <f t="shared" si="10"/>
        <v>-0.38532046640756784</v>
      </c>
      <c r="F28" s="426" t="str" cm="1">
        <f t="array" ref="F28">IF($D28=F$4,INDEX(HL13E1ﾃﾞｰﾀ!$1:$1048576,MATCH($C28,HL13E1ﾃﾞｰﾀ!$C:$C,0),F$2),"")</f>
        <v/>
      </c>
      <c r="G28" s="426" t="str" cm="1">
        <f t="array" ref="G28">IF($D28=G$4,INDEX(HL13E1ﾃﾞｰﾀ!$1:$1048576,MATCH($C28,HL13E1ﾃﾞｰﾀ!$C:$C,0),G$2),"")</f>
        <v/>
      </c>
      <c r="H28" s="426" cm="1">
        <f t="array" ref="H28">IF($D28=H$4,INDEX(HL13E1ﾃﾞｰﾀ!$1:$1048576,MATCH($C28,HL13E1ﾃﾞｰﾀ!$C:$C,0),H$2),"")</f>
        <v>-1.7421602787456447</v>
      </c>
      <c r="I28" s="426" t="str" cm="1">
        <f t="array" ref="I28">IF($D28=I$4,INDEX(HL13E1ﾃﾞｰﾀ!$1:$1048576,MATCH($C28,HL13E1ﾃﾞｰﾀ!$C:$C,0),I$2),"")</f>
        <v/>
      </c>
      <c r="J28" s="426" t="str" cm="1">
        <f t="array" ref="J28">IF($D28=J$4,INDEX(HL13E1ﾃﾞｰﾀ!$1:$1048576,MATCH($C28,HL13E1ﾃﾞｰﾀ!$C:$C,0),J$2),"")</f>
        <v/>
      </c>
      <c r="K28" s="427" t="str">
        <v/>
      </c>
      <c r="L28" s="427" t="str">
        <v/>
      </c>
      <c r="M28" s="427" t="str">
        <v/>
      </c>
      <c r="N28" s="427" t="str">
        <v/>
      </c>
      <c r="O28" s="427" t="str">
        <v/>
      </c>
      <c r="P28" s="426" t="str" cm="1">
        <f t="array" ref="P28">IF($D28=P$4,INDEX(HL13E1ﾃﾞｰﾀ!$1:$1048576,MATCH($C28,HL13E1ﾃﾞｰﾀ!$C:$C,0),P$2),"")</f>
        <v/>
      </c>
      <c r="Q28" s="426" t="str" cm="1">
        <f t="array" ref="Q28">IF($D28=Q$4,INDEX(HL13E1ﾃﾞｰﾀ!$1:$1048576,MATCH($C28,HL13E1ﾃﾞｰﾀ!$C:$C,0),Q$2),"")</f>
        <v/>
      </c>
      <c r="R28" s="426" cm="1">
        <f t="array" ref="R28">IF($D28=R$4,INDEX(HL13E1ﾃﾞｰﾀ!$1:$1048576,MATCH($C28,HL13E1ﾃﾞｰﾀ!$C:$C,0),R$2),"")</f>
        <v>1.5359297860669288</v>
      </c>
      <c r="S28" s="426" t="str" cm="1">
        <f t="array" ref="S28">IF($D28=S$4,INDEX(HL13E1ﾃﾞｰﾀ!$1:$1048576,MATCH($C28,HL13E1ﾃﾞｰﾀ!$C:$C,0),S$2),"")</f>
        <v/>
      </c>
      <c r="T28" s="426" t="str" cm="1">
        <f t="array" ref="T28">IF($D28=T$4,INDEX(HL13E1ﾃﾞｰﾀ!$1:$1048576,MATCH($C28,HL13E1ﾃﾞｰﾀ!$C:$C,0),T$2),"")</f>
        <v/>
      </c>
      <c r="U28" s="427" t="str">
        <v/>
      </c>
      <c r="V28" s="427" t="str">
        <v/>
      </c>
      <c r="W28" s="427" t="str">
        <v/>
      </c>
      <c r="X28" s="427" t="str">
        <v/>
      </c>
      <c r="Y28" s="427" t="str">
        <v/>
      </c>
      <c r="Z28" s="426" t="str" cm="1">
        <f t="array" ref="Z28">IF($D28=Z$4,INDEX(HL13E1ﾃﾞｰﾀ!$1:$1048576,MATCH($C28,HL13E1ﾃﾞｰﾀ!$C:$C,0),Z$2),"")</f>
        <v/>
      </c>
      <c r="AA28" s="426" t="str" cm="1">
        <f t="array" ref="AA28">IF($D28=AA$4,INDEX(HL13E1ﾃﾞｰﾀ!$1:$1048576,MATCH($C28,HL13E1ﾃﾞｰﾀ!$C:$C,0),AA$2),"")</f>
        <v/>
      </c>
      <c r="AB28" s="426" cm="1">
        <f t="array" ref="AB28">IF($D28=AB$4,INDEX(HL13E1ﾃﾞｰﾀ!$1:$1048576,MATCH($C28,HL13E1ﾃﾞｰﾀ!$C:$C,0),AB$2),"")</f>
        <v>-2.0000000000000018E-3</v>
      </c>
      <c r="AC28" s="426" t="str" cm="1">
        <f t="array" ref="AC28">IF($D28=AC$4,INDEX(HL13E1ﾃﾞｰﾀ!$1:$1048576,MATCH($C28,HL13E1ﾃﾞｰﾀ!$C:$C,0),AC$2),"")</f>
        <v/>
      </c>
      <c r="AD28" s="426" t="str" cm="1">
        <f t="array" ref="AD28">IF($D28=AD$4,INDEX(HL13E1ﾃﾞｰﾀ!$1:$1048576,MATCH($C28,HL13E1ﾃﾞｰﾀ!$C:$C,0),AD$2),"")</f>
        <v/>
      </c>
      <c r="AE28" s="427" t="str">
        <v/>
      </c>
      <c r="AF28" s="427" t="str">
        <v/>
      </c>
      <c r="AG28" s="427" t="str">
        <v/>
      </c>
      <c r="AH28" s="427" t="str">
        <v/>
      </c>
      <c r="AI28" s="427" t="str">
        <v/>
      </c>
    </row>
    <row r="29" spans="2:39">
      <c r="B29" s="428">
        <f t="shared" si="9"/>
        <v>25</v>
      </c>
      <c r="C29" s="428" t="s">
        <v>506</v>
      </c>
      <c r="D29" s="428" t="str">
        <f t="shared" si="6"/>
        <v>Bf</v>
      </c>
      <c r="E29" s="428">
        <f t="shared" si="10"/>
        <v>-0.12566134685507402</v>
      </c>
      <c r="F29" s="426" t="str" cm="1">
        <f t="array" ref="F29">IF($D29=F$4,INDEX(HL13E1ﾃﾞｰﾀ!$1:$1048576,MATCH($C29,HL13E1ﾃﾞｰﾀ!$C:$C,0),F$2),"")</f>
        <v/>
      </c>
      <c r="G29" s="426" t="str" cm="1">
        <f t="array" ref="G29">IF($D29=G$4,INDEX(HL13E1ﾃﾞｰﾀ!$1:$1048576,MATCH($C29,HL13E1ﾃﾞｰﾀ!$C:$C,0),G$2),"")</f>
        <v/>
      </c>
      <c r="H29" s="426" cm="1">
        <f t="array" ref="H29">IF($D29=H$4,INDEX(HL13E1ﾃﾞｰﾀ!$1:$1048576,MATCH($C29,HL13E1ﾃﾞｰﾀ!$C:$C,0),H$2),"")</f>
        <v>-1.09011627906977</v>
      </c>
      <c r="I29" s="426" t="str" cm="1">
        <f t="array" ref="I29">IF($D29=I$4,INDEX(HL13E1ﾃﾞｰﾀ!$1:$1048576,MATCH($C29,HL13E1ﾃﾞｰﾀ!$C:$C,0),I$2),"")</f>
        <v/>
      </c>
      <c r="J29" s="426" t="str" cm="1">
        <f t="array" ref="J29">IF($D29=J$4,INDEX(HL13E1ﾃﾞｰﾀ!$1:$1048576,MATCH($C29,HL13E1ﾃﾞｰﾀ!$C:$C,0),J$2),"")</f>
        <v/>
      </c>
      <c r="K29" s="427" t="str">
        <v/>
      </c>
      <c r="L29" s="427" t="str">
        <v/>
      </c>
      <c r="M29" s="427" t="str">
        <v/>
      </c>
      <c r="N29" s="427" t="str">
        <v/>
      </c>
      <c r="O29" s="427" t="str">
        <v/>
      </c>
      <c r="P29" s="426" t="str" cm="1">
        <f t="array" ref="P29">IF($D29=P$4,INDEX(HL13E1ﾃﾞｰﾀ!$1:$1048576,MATCH($C29,HL13E1ﾃﾞｰﾀ!$C:$C,0),P$2),"")</f>
        <v/>
      </c>
      <c r="Q29" s="426" t="str" cm="1">
        <f t="array" ref="Q29">IF($D29=Q$4,INDEX(HL13E1ﾃﾞｰﾀ!$1:$1048576,MATCH($C29,HL13E1ﾃﾞｰﾀ!$C:$C,0),Q$2),"")</f>
        <v/>
      </c>
      <c r="R29" s="426" cm="1">
        <f t="array" ref="R29">IF($D29=R$4,INDEX(HL13E1ﾃﾞｰﾀ!$1:$1048576,MATCH($C29,HL13E1ﾃﾞｰﾀ!$C:$C,0),R$2),"")</f>
        <v>1.4507772020725263</v>
      </c>
      <c r="S29" s="426" t="str" cm="1">
        <f t="array" ref="S29">IF($D29=S$4,INDEX(HL13E1ﾃﾞｰﾀ!$1:$1048576,MATCH($C29,HL13E1ﾃﾞｰﾀ!$C:$C,0),S$2),"")</f>
        <v/>
      </c>
      <c r="T29" s="426" t="str" cm="1">
        <f t="array" ref="T29">IF($D29=T$4,INDEX(HL13E1ﾃﾞｰﾀ!$1:$1048576,MATCH($C29,HL13E1ﾃﾞｰﾀ!$C:$C,0),T$2),"")</f>
        <v/>
      </c>
      <c r="U29" s="427" t="str">
        <v/>
      </c>
      <c r="V29" s="427" t="str">
        <v/>
      </c>
      <c r="W29" s="427" t="str">
        <v/>
      </c>
      <c r="X29" s="427" t="str">
        <v/>
      </c>
      <c r="Y29" s="427" t="str">
        <v/>
      </c>
      <c r="Z29" s="426" t="str" cm="1">
        <f t="array" ref="Z29">IF($D29=Z$4,INDEX(HL13E1ﾃﾞｰﾀ!$1:$1048576,MATCH($C29,HL13E1ﾃﾞｰﾀ!$C:$C,0),Z$2),"")</f>
        <v/>
      </c>
      <c r="AA29" s="426" t="str" cm="1">
        <f t="array" ref="AA29">IF($D29=AA$4,INDEX(HL13E1ﾃﾞｰﾀ!$1:$1048576,MATCH($C29,HL13E1ﾃﾞｰﾀ!$C:$C,0),AA$2),"")</f>
        <v/>
      </c>
      <c r="AB29" s="426" cm="1">
        <f t="array" ref="AB29">IF($D29=AB$4,INDEX(HL13E1ﾃﾞｰﾀ!$1:$1048576,MATCH($C29,HL13E1ﾃﾞｰﾀ!$C:$C,0),AB$2),"")</f>
        <v>-2.0000000000000018E-3</v>
      </c>
      <c r="AC29" s="426" t="str" cm="1">
        <f t="array" ref="AC29">IF($D29=AC$4,INDEX(HL13E1ﾃﾞｰﾀ!$1:$1048576,MATCH($C29,HL13E1ﾃﾞｰﾀ!$C:$C,0),AC$2),"")</f>
        <v/>
      </c>
      <c r="AD29" s="426" t="str" cm="1">
        <f t="array" ref="AD29">IF($D29=AD$4,INDEX(HL13E1ﾃﾞｰﾀ!$1:$1048576,MATCH($C29,HL13E1ﾃﾞｰﾀ!$C:$C,0),AD$2),"")</f>
        <v/>
      </c>
      <c r="AE29" s="427" t="str">
        <v/>
      </c>
      <c r="AF29" s="427" t="str">
        <v/>
      </c>
      <c r="AG29" s="427" t="str">
        <v/>
      </c>
      <c r="AH29" s="427" t="str">
        <v/>
      </c>
      <c r="AI29" s="427" t="str">
        <v/>
      </c>
    </row>
    <row r="30" spans="2:39">
      <c r="B30" s="428">
        <f t="shared" si="9"/>
        <v>26</v>
      </c>
      <c r="C30" s="428" t="s">
        <v>507</v>
      </c>
      <c r="D30" s="428" t="str">
        <f t="shared" si="6"/>
        <v>Bf</v>
      </c>
      <c r="E30" s="428">
        <f t="shared" si="10"/>
        <v>0.12566134685507416</v>
      </c>
      <c r="F30" s="426" t="str" cm="1">
        <f t="array" ref="F30">IF($D30=F$4,INDEX(HL13E1ﾃﾞｰﾀ!$1:$1048576,MATCH($C30,HL13E1ﾃﾞｰﾀ!$C:$C,0),F$2),"")</f>
        <v/>
      </c>
      <c r="G30" s="426" t="str" cm="1">
        <f t="array" ref="G30">IF($D30=G$4,INDEX(HL13E1ﾃﾞｰﾀ!$1:$1048576,MATCH($C30,HL13E1ﾃﾞｰﾀ!$C:$C,0),G$2),"")</f>
        <v/>
      </c>
      <c r="H30" s="426" cm="1">
        <f t="array" ref="H30">IF($D30=H$4,INDEX(HL13E1ﾃﾞｰﾀ!$1:$1048576,MATCH($C30,HL13E1ﾃﾞｰﾀ!$C:$C,0),H$2),"")</f>
        <v>-2.0482809070958257</v>
      </c>
      <c r="I30" s="426" t="str" cm="1">
        <f t="array" ref="I30">IF($D30=I$4,INDEX(HL13E1ﾃﾞｰﾀ!$1:$1048576,MATCH($C30,HL13E1ﾃﾞｰﾀ!$C:$C,0),I$2),"")</f>
        <v/>
      </c>
      <c r="J30" s="426" t="str" cm="1">
        <f t="array" ref="J30">IF($D30=J$4,INDEX(HL13E1ﾃﾞｰﾀ!$1:$1048576,MATCH($C30,HL13E1ﾃﾞｰﾀ!$C:$C,0),J$2),"")</f>
        <v/>
      </c>
      <c r="K30" s="427" t="str">
        <v/>
      </c>
      <c r="L30" s="427" t="str">
        <v/>
      </c>
      <c r="M30" s="427" t="str">
        <v/>
      </c>
      <c r="N30" s="427" t="str">
        <v/>
      </c>
      <c r="O30" s="427" t="str">
        <v/>
      </c>
      <c r="P30" s="426" t="str" cm="1">
        <f t="array" ref="P30">IF($D30=P$4,INDEX(HL13E1ﾃﾞｰﾀ!$1:$1048576,MATCH($C30,HL13E1ﾃﾞｰﾀ!$C:$C,0),P$2),"")</f>
        <v/>
      </c>
      <c r="Q30" s="426" t="str" cm="1">
        <f t="array" ref="Q30">IF($D30=Q$4,INDEX(HL13E1ﾃﾞｰﾀ!$1:$1048576,MATCH($C30,HL13E1ﾃﾞｰﾀ!$C:$C,0),Q$2),"")</f>
        <v/>
      </c>
      <c r="R30" s="426" cm="1">
        <f t="array" ref="R30">IF($D30=R$4,INDEX(HL13E1ﾃﾞｰﾀ!$1:$1048576,MATCH($C30,HL13E1ﾃﾞｰﾀ!$C:$C,0),R$2),"")</f>
        <v>1.399688958009329</v>
      </c>
      <c r="S30" s="426" t="str" cm="1">
        <f t="array" ref="S30">IF($D30=S$4,INDEX(HL13E1ﾃﾞｰﾀ!$1:$1048576,MATCH($C30,HL13E1ﾃﾞｰﾀ!$C:$C,0),S$2),"")</f>
        <v/>
      </c>
      <c r="T30" s="426" t="str" cm="1">
        <f t="array" ref="T30">IF($D30=T$4,INDEX(HL13E1ﾃﾞｰﾀ!$1:$1048576,MATCH($C30,HL13E1ﾃﾞｰﾀ!$C:$C,0),T$2),"")</f>
        <v/>
      </c>
      <c r="U30" s="427" t="str">
        <v/>
      </c>
      <c r="V30" s="427" t="str">
        <v/>
      </c>
      <c r="W30" s="427" t="str">
        <v/>
      </c>
      <c r="X30" s="427" t="str">
        <v/>
      </c>
      <c r="Y30" s="427" t="str">
        <v/>
      </c>
      <c r="Z30" s="426" t="str" cm="1">
        <f t="array" ref="Z30">IF($D30=Z$4,INDEX(HL13E1ﾃﾞｰﾀ!$1:$1048576,MATCH($C30,HL13E1ﾃﾞｰﾀ!$C:$C,0),Z$2),"")</f>
        <v/>
      </c>
      <c r="AA30" s="426" t="str" cm="1">
        <f t="array" ref="AA30">IF($D30=AA$4,INDEX(HL13E1ﾃﾞｰﾀ!$1:$1048576,MATCH($C30,HL13E1ﾃﾞｰﾀ!$C:$C,0),AA$2),"")</f>
        <v/>
      </c>
      <c r="AB30" s="426" cm="1">
        <f t="array" ref="AB30">IF($D30=AB$4,INDEX(HL13E1ﾃﾞｰﾀ!$1:$1048576,MATCH($C30,HL13E1ﾃﾞｰﾀ!$C:$C,0),AB$2),"")</f>
        <v>-2.0000000000000018E-3</v>
      </c>
      <c r="AC30" s="426" t="str" cm="1">
        <f t="array" ref="AC30">IF($D30=AC$4,INDEX(HL13E1ﾃﾞｰﾀ!$1:$1048576,MATCH($C30,HL13E1ﾃﾞｰﾀ!$C:$C,0),AC$2),"")</f>
        <v/>
      </c>
      <c r="AD30" s="426" t="str" cm="1">
        <f t="array" ref="AD30">IF($D30=AD$4,INDEX(HL13E1ﾃﾞｰﾀ!$1:$1048576,MATCH($C30,HL13E1ﾃﾞｰﾀ!$C:$C,0),AD$2),"")</f>
        <v/>
      </c>
      <c r="AE30" s="427" t="str">
        <v/>
      </c>
      <c r="AF30" s="427" t="str">
        <v/>
      </c>
      <c r="AG30" s="427" t="str">
        <v/>
      </c>
      <c r="AH30" s="427" t="str">
        <v/>
      </c>
      <c r="AI30" s="427" t="str">
        <v/>
      </c>
    </row>
    <row r="31" spans="2:39">
      <c r="B31" s="428">
        <f t="shared" si="9"/>
        <v>27</v>
      </c>
      <c r="C31" s="428" t="s">
        <v>508</v>
      </c>
      <c r="D31" s="428" t="str">
        <f t="shared" si="6"/>
        <v>Bf</v>
      </c>
      <c r="E31" s="428">
        <f t="shared" si="10"/>
        <v>0.38532046640756784</v>
      </c>
      <c r="F31" s="426" t="str" cm="1">
        <f t="array" ref="F31">IF($D31=F$4,INDEX(HL13E1ﾃﾞｰﾀ!$1:$1048576,MATCH($C31,HL13E1ﾃﾞｰﾀ!$C:$C,0),F$2),"")</f>
        <v/>
      </c>
      <c r="G31" s="426" t="str" cm="1">
        <f t="array" ref="G31">IF($D31=G$4,INDEX(HL13E1ﾃﾞｰﾀ!$1:$1048576,MATCH($C31,HL13E1ﾃﾞｰﾀ!$C:$C,0),G$2),"")</f>
        <v/>
      </c>
      <c r="H31" s="426" cm="1">
        <f t="array" ref="H31">IF($D31=H$4,INDEX(HL13E1ﾃﾞｰﾀ!$1:$1048576,MATCH($C31,HL13E1ﾃﾞｰﾀ!$C:$C,0),H$2),"")</f>
        <v>-2.4682124158563954</v>
      </c>
      <c r="I31" s="426" t="str" cm="1">
        <f t="array" ref="I31">IF($D31=I$4,INDEX(HL13E1ﾃﾞｰﾀ!$1:$1048576,MATCH($C31,HL13E1ﾃﾞｰﾀ!$C:$C,0),I$2),"")</f>
        <v/>
      </c>
      <c r="J31" s="426" t="str" cm="1">
        <f t="array" ref="J31">IF($D31=J$4,INDEX(HL13E1ﾃﾞｰﾀ!$1:$1048576,MATCH($C31,HL13E1ﾃﾞｰﾀ!$C:$C,0),J$2),"")</f>
        <v/>
      </c>
      <c r="K31" s="427" t="str">
        <v/>
      </c>
      <c r="L31" s="427" t="str">
        <v/>
      </c>
      <c r="M31" s="427" t="str">
        <v/>
      </c>
      <c r="N31" s="427" t="str">
        <v/>
      </c>
      <c r="O31" s="427" t="str">
        <v/>
      </c>
      <c r="P31" s="426" t="str" cm="1">
        <f t="array" ref="P31">IF($D31=P$4,INDEX(HL13E1ﾃﾞｰﾀ!$1:$1048576,MATCH($C31,HL13E1ﾃﾞｰﾀ!$C:$C,0),P$2),"")</f>
        <v/>
      </c>
      <c r="Q31" s="426" t="str" cm="1">
        <f t="array" ref="Q31">IF($D31=Q$4,INDEX(HL13E1ﾃﾞｰﾀ!$1:$1048576,MATCH($C31,HL13E1ﾃﾞｰﾀ!$C:$C,0),Q$2),"")</f>
        <v/>
      </c>
      <c r="R31" s="426" cm="1">
        <f t="array" ref="R31">IF($D31=R$4,INDEX(HL13E1ﾃﾞｰﾀ!$1:$1048576,MATCH($C31,HL13E1ﾃﾞｰﾀ!$C:$C,0),R$2),"")</f>
        <v>1.2176560121765521</v>
      </c>
      <c r="S31" s="426" t="str" cm="1">
        <f t="array" ref="S31">IF($D31=S$4,INDEX(HL13E1ﾃﾞｰﾀ!$1:$1048576,MATCH($C31,HL13E1ﾃﾞｰﾀ!$C:$C,0),S$2),"")</f>
        <v/>
      </c>
      <c r="T31" s="426" t="str" cm="1">
        <f t="array" ref="T31">IF($D31=T$4,INDEX(HL13E1ﾃﾞｰﾀ!$1:$1048576,MATCH($C31,HL13E1ﾃﾞｰﾀ!$C:$C,0),T$2),"")</f>
        <v/>
      </c>
      <c r="U31" s="427" t="str">
        <v/>
      </c>
      <c r="V31" s="427" t="str">
        <v/>
      </c>
      <c r="W31" s="427" t="str">
        <v/>
      </c>
      <c r="X31" s="427" t="str">
        <v/>
      </c>
      <c r="Y31" s="427" t="str">
        <v/>
      </c>
      <c r="Z31" s="426" t="str" cm="1">
        <f t="array" ref="Z31">IF($D31=Z$4,INDEX(HL13E1ﾃﾞｰﾀ!$1:$1048576,MATCH($C31,HL13E1ﾃﾞｰﾀ!$C:$C,0),Z$2),"")</f>
        <v/>
      </c>
      <c r="AA31" s="426" t="str" cm="1">
        <f t="array" ref="AA31">IF($D31=AA$4,INDEX(HL13E1ﾃﾞｰﾀ!$1:$1048576,MATCH($C31,HL13E1ﾃﾞｰﾀ!$C:$C,0),AA$2),"")</f>
        <v/>
      </c>
      <c r="AB31" s="426" cm="1">
        <f t="array" ref="AB31">IF($D31=AB$4,INDEX(HL13E1ﾃﾞｰﾀ!$1:$1048576,MATCH($C31,HL13E1ﾃﾞｰﾀ!$C:$C,0),AB$2),"")</f>
        <v>-2.0000000000000018E-3</v>
      </c>
      <c r="AC31" s="426" t="str" cm="1">
        <f t="array" ref="AC31">IF($D31=AC$4,INDEX(HL13E1ﾃﾞｰﾀ!$1:$1048576,MATCH($C31,HL13E1ﾃﾞｰﾀ!$C:$C,0),AC$2),"")</f>
        <v/>
      </c>
      <c r="AD31" s="426" t="str" cm="1">
        <f t="array" ref="AD31">IF($D31=AD$4,INDEX(HL13E1ﾃﾞｰﾀ!$1:$1048576,MATCH($C31,HL13E1ﾃﾞｰﾀ!$C:$C,0),AD$2),"")</f>
        <v/>
      </c>
      <c r="AE31" s="427" t="str">
        <v/>
      </c>
      <c r="AF31" s="427" t="str">
        <v/>
      </c>
      <c r="AG31" s="427" t="str">
        <v/>
      </c>
      <c r="AH31" s="427" t="str">
        <v/>
      </c>
      <c r="AI31" s="427" t="str">
        <v/>
      </c>
    </row>
    <row r="32" spans="2:39">
      <c r="B32" s="428">
        <f t="shared" si="9"/>
        <v>28</v>
      </c>
      <c r="C32" s="428" t="s">
        <v>509</v>
      </c>
      <c r="D32" s="428" t="str">
        <f t="shared" si="6"/>
        <v>Bf</v>
      </c>
      <c r="E32" s="428">
        <f t="shared" si="10"/>
        <v>0.67448975019608193</v>
      </c>
      <c r="F32" s="426" t="str" cm="1">
        <f t="array" ref="F32">IF($D32=F$4,INDEX(HL13E1ﾃﾞｰﾀ!$1:$1048576,MATCH($C32,HL13E1ﾃﾞｰﾀ!$C:$C,0),F$2),"")</f>
        <v/>
      </c>
      <c r="G32" s="426" t="str" cm="1">
        <f t="array" ref="G32">IF($D32=G$4,INDEX(HL13E1ﾃﾞｰﾀ!$1:$1048576,MATCH($C32,HL13E1ﾃﾞｰﾀ!$C:$C,0),G$2),"")</f>
        <v/>
      </c>
      <c r="H32" s="426" cm="1">
        <f t="array" ref="H32">IF($D32=H$4,INDEX(HL13E1ﾃﾞｰﾀ!$1:$1048576,MATCH($C32,HL13E1ﾃﾞｰﾀ!$C:$C,0),H$2),"")</f>
        <v>-2.22063037249284</v>
      </c>
      <c r="I32" s="426" t="str" cm="1">
        <f t="array" ref="I32">IF($D32=I$4,INDEX(HL13E1ﾃﾞｰﾀ!$1:$1048576,MATCH($C32,HL13E1ﾃﾞｰﾀ!$C:$C,0),I$2),"")</f>
        <v/>
      </c>
      <c r="J32" s="426" t="str" cm="1">
        <f t="array" ref="J32">IF($D32=J$4,INDEX(HL13E1ﾃﾞｰﾀ!$1:$1048576,MATCH($C32,HL13E1ﾃﾞｰﾀ!$C:$C,0),J$2),"")</f>
        <v/>
      </c>
      <c r="K32" s="427" t="str">
        <v/>
      </c>
      <c r="L32" s="427" t="str">
        <v/>
      </c>
      <c r="M32" s="427" t="str">
        <v/>
      </c>
      <c r="N32" s="427" t="str">
        <v/>
      </c>
      <c r="O32" s="427" t="str">
        <v/>
      </c>
      <c r="P32" s="426" t="str" cm="1">
        <f t="array" ref="P32">IF($D32=P$4,INDEX(HL13E1ﾃﾞｰﾀ!$1:$1048576,MATCH($C32,HL13E1ﾃﾞｰﾀ!$C:$C,0),P$2),"")</f>
        <v/>
      </c>
      <c r="Q32" s="426" t="str" cm="1">
        <f t="array" ref="Q32">IF($D32=Q$4,INDEX(HL13E1ﾃﾞｰﾀ!$1:$1048576,MATCH($C32,HL13E1ﾃﾞｰﾀ!$C:$C,0),Q$2),"")</f>
        <v/>
      </c>
      <c r="R32" s="426" cm="1">
        <f t="array" ref="R32">IF($D32=R$4,INDEX(HL13E1ﾃﾞｰﾀ!$1:$1048576,MATCH($C32,HL13E1ﾃﾞｰﾀ!$C:$C,0),R$2),"")</f>
        <v>1.2332439678284206</v>
      </c>
      <c r="S32" s="426" t="str" cm="1">
        <f t="array" ref="S32">IF($D32=S$4,INDEX(HL13E1ﾃﾞｰﾀ!$1:$1048576,MATCH($C32,HL13E1ﾃﾞｰﾀ!$C:$C,0),S$2),"")</f>
        <v/>
      </c>
      <c r="T32" s="426" t="str" cm="1">
        <f t="array" ref="T32">IF($D32=T$4,INDEX(HL13E1ﾃﾞｰﾀ!$1:$1048576,MATCH($C32,HL13E1ﾃﾞｰﾀ!$C:$C,0),T$2),"")</f>
        <v/>
      </c>
      <c r="U32" s="427" t="str">
        <v/>
      </c>
      <c r="V32" s="427" t="str">
        <v/>
      </c>
      <c r="W32" s="427" t="str">
        <v/>
      </c>
      <c r="X32" s="427" t="str">
        <v/>
      </c>
      <c r="Y32" s="427" t="str">
        <v/>
      </c>
      <c r="Z32" s="426" t="str" cm="1">
        <f t="array" ref="Z32">IF($D32=Z$4,INDEX(HL13E1ﾃﾞｰﾀ!$1:$1048576,MATCH($C32,HL13E1ﾃﾞｰﾀ!$C:$C,0),Z$2),"")</f>
        <v/>
      </c>
      <c r="AA32" s="426" t="str" cm="1">
        <f t="array" ref="AA32">IF($D32=AA$4,INDEX(HL13E1ﾃﾞｰﾀ!$1:$1048576,MATCH($C32,HL13E1ﾃﾞｰﾀ!$C:$C,0),AA$2),"")</f>
        <v/>
      </c>
      <c r="AB32" s="426" cm="1">
        <f t="array" ref="AB32">IF($D32=AB$4,INDEX(HL13E1ﾃﾞｰﾀ!$1:$1048576,MATCH($C32,HL13E1ﾃﾞｰﾀ!$C:$C,0),AB$2),"")</f>
        <v>-2.0000000000000018E-3</v>
      </c>
      <c r="AC32" s="426" t="str" cm="1">
        <f t="array" ref="AC32">IF($D32=AC$4,INDEX(HL13E1ﾃﾞｰﾀ!$1:$1048576,MATCH($C32,HL13E1ﾃﾞｰﾀ!$C:$C,0),AC$2),"")</f>
        <v/>
      </c>
      <c r="AD32" s="426" t="str" cm="1">
        <f t="array" ref="AD32">IF($D32=AD$4,INDEX(HL13E1ﾃﾞｰﾀ!$1:$1048576,MATCH($C32,HL13E1ﾃﾞｰﾀ!$C:$C,0),AD$2),"")</f>
        <v/>
      </c>
      <c r="AE32" s="427" t="str">
        <v/>
      </c>
      <c r="AF32" s="427" t="str">
        <v/>
      </c>
      <c r="AG32" s="427" t="str">
        <v/>
      </c>
      <c r="AH32" s="427" t="str">
        <v/>
      </c>
      <c r="AI32" s="427" t="str">
        <v/>
      </c>
    </row>
    <row r="33" spans="2:35">
      <c r="B33" s="428">
        <f t="shared" si="9"/>
        <v>29</v>
      </c>
      <c r="C33" s="428" t="s">
        <v>510</v>
      </c>
      <c r="D33" s="428" t="str">
        <f t="shared" si="6"/>
        <v>Bf</v>
      </c>
      <c r="E33" s="428">
        <f t="shared" si="10"/>
        <v>1.0364333894937898</v>
      </c>
      <c r="F33" s="426" t="str" cm="1">
        <f t="array" ref="F33">IF($D33=F$4,INDEX(HL13E1ﾃﾞｰﾀ!$1:$1048576,MATCH($C33,HL13E1ﾃﾞｰﾀ!$C:$C,0),F$2),"")</f>
        <v/>
      </c>
      <c r="G33" s="426" t="str" cm="1">
        <f t="array" ref="G33">IF($D33=G$4,INDEX(HL13E1ﾃﾞｰﾀ!$1:$1048576,MATCH($C33,HL13E1ﾃﾞｰﾀ!$C:$C,0),G$2),"")</f>
        <v/>
      </c>
      <c r="H33" s="426" cm="1">
        <f t="array" ref="H33">IF($D33=H$4,INDEX(HL13E1ﾃﾞｰﾀ!$1:$1048576,MATCH($C33,HL13E1ﾃﾞｰﾀ!$C:$C,0),H$2),"")</f>
        <v>-2.5992779783393463</v>
      </c>
      <c r="I33" s="426" t="str" cm="1">
        <f t="array" ref="I33">IF($D33=I$4,INDEX(HL13E1ﾃﾞｰﾀ!$1:$1048576,MATCH($C33,HL13E1ﾃﾞｰﾀ!$C:$C,0),I$2),"")</f>
        <v/>
      </c>
      <c r="J33" s="426" t="str" cm="1">
        <f t="array" ref="J33">IF($D33=J$4,INDEX(HL13E1ﾃﾞｰﾀ!$1:$1048576,MATCH($C33,HL13E1ﾃﾞｰﾀ!$C:$C,0),J$2),"")</f>
        <v/>
      </c>
      <c r="K33" s="427" t="str">
        <v/>
      </c>
      <c r="L33" s="427" t="str">
        <v/>
      </c>
      <c r="M33" s="427" t="str">
        <v/>
      </c>
      <c r="N33" s="427" t="str">
        <v/>
      </c>
      <c r="O33" s="427" t="str">
        <v/>
      </c>
      <c r="P33" s="426" t="str" cm="1">
        <f t="array" ref="P33">IF($D33=P$4,INDEX(HL13E1ﾃﾞｰﾀ!$1:$1048576,MATCH($C33,HL13E1ﾃﾞｰﾀ!$C:$C,0),P$2),"")</f>
        <v/>
      </c>
      <c r="Q33" s="426" t="str" cm="1">
        <f t="array" ref="Q33">IF($D33=Q$4,INDEX(HL13E1ﾃﾞｰﾀ!$1:$1048576,MATCH($C33,HL13E1ﾃﾞｰﾀ!$C:$C,0),Q$2),"")</f>
        <v/>
      </c>
      <c r="R33" s="426" cm="1">
        <f t="array" ref="R33">IF($D33=R$4,INDEX(HL13E1ﾃﾞｰﾀ!$1:$1048576,MATCH($C33,HL13E1ﾃﾞｰﾀ!$C:$C,0),R$2),"")</f>
        <v>1.5409139213602505</v>
      </c>
      <c r="S33" s="426" t="str" cm="1">
        <f t="array" ref="S33">IF($D33=S$4,INDEX(HL13E1ﾃﾞｰﾀ!$1:$1048576,MATCH($C33,HL13E1ﾃﾞｰﾀ!$C:$C,0),S$2),"")</f>
        <v/>
      </c>
      <c r="T33" s="426" t="str" cm="1">
        <f t="array" ref="T33">IF($D33=T$4,INDEX(HL13E1ﾃﾞｰﾀ!$1:$1048576,MATCH($C33,HL13E1ﾃﾞｰﾀ!$C:$C,0),T$2),"")</f>
        <v/>
      </c>
      <c r="U33" s="427" t="str">
        <v/>
      </c>
      <c r="V33" s="427" t="str">
        <v/>
      </c>
      <c r="W33" s="427" t="str">
        <v/>
      </c>
      <c r="X33" s="427" t="str">
        <v/>
      </c>
      <c r="Y33" s="427" t="str">
        <v/>
      </c>
      <c r="Z33" s="426" t="str" cm="1">
        <f t="array" ref="Z33">IF($D33=Z$4,INDEX(HL13E1ﾃﾞｰﾀ!$1:$1048576,MATCH($C33,HL13E1ﾃﾞｰﾀ!$C:$C,0),Z$2),"")</f>
        <v/>
      </c>
      <c r="AA33" s="426" t="str" cm="1">
        <f t="array" ref="AA33">IF($D33=AA$4,INDEX(HL13E1ﾃﾞｰﾀ!$1:$1048576,MATCH($C33,HL13E1ﾃﾞｰﾀ!$C:$C,0),AA$2),"")</f>
        <v/>
      </c>
      <c r="AB33" s="426" cm="1">
        <f t="array" ref="AB33">IF($D33=AB$4,INDEX(HL13E1ﾃﾞｰﾀ!$1:$1048576,MATCH($C33,HL13E1ﾃﾞｰﾀ!$C:$C,0),AB$2),"")</f>
        <v>-3.0000000000001137E-3</v>
      </c>
      <c r="AC33" s="426" t="str" cm="1">
        <f t="array" ref="AC33">IF($D33=AC$4,INDEX(HL13E1ﾃﾞｰﾀ!$1:$1048576,MATCH($C33,HL13E1ﾃﾞｰﾀ!$C:$C,0),AC$2),"")</f>
        <v/>
      </c>
      <c r="AD33" s="426" t="str" cm="1">
        <f t="array" ref="AD33">IF($D33=AD$4,INDEX(HL13E1ﾃﾞｰﾀ!$1:$1048576,MATCH($C33,HL13E1ﾃﾞｰﾀ!$C:$C,0),AD$2),"")</f>
        <v/>
      </c>
      <c r="AE33" s="427" t="str">
        <v/>
      </c>
      <c r="AF33" s="427" t="str">
        <v/>
      </c>
      <c r="AG33" s="427" t="str">
        <v/>
      </c>
      <c r="AH33" s="427" t="str">
        <v/>
      </c>
      <c r="AI33" s="427" t="str">
        <v/>
      </c>
    </row>
    <row r="34" spans="2:35">
      <c r="B34" s="428">
        <f t="shared" si="9"/>
        <v>30</v>
      </c>
      <c r="C34" s="428" t="s">
        <v>511</v>
      </c>
      <c r="D34" s="428" t="str">
        <f t="shared" si="6"/>
        <v>Bf</v>
      </c>
      <c r="E34" s="428">
        <f t="shared" si="10"/>
        <v>1.6448536269514715</v>
      </c>
      <c r="F34" s="426" t="str" cm="1">
        <f t="array" ref="F34">IF($D34=F$4,INDEX(HL13E1ﾃﾞｰﾀ!$1:$1048576,MATCH($C34,HL13E1ﾃﾞｰﾀ!$C:$C,0),F$2),"")</f>
        <v/>
      </c>
      <c r="G34" s="426" t="str" cm="1">
        <f t="array" ref="G34">IF($D34=G$4,INDEX(HL13E1ﾃﾞｰﾀ!$1:$1048576,MATCH($C34,HL13E1ﾃﾞｰﾀ!$C:$C,0),G$2),"")</f>
        <v/>
      </c>
      <c r="H34" s="426" cm="1">
        <f t="array" ref="H34">IF($D34=H$4,INDEX(HL13E1ﾃﾞｰﾀ!$1:$1048576,MATCH($C34,HL13E1ﾃﾞｰﾀ!$C:$C,0),H$2),"")</f>
        <v>-1.9823788546255476</v>
      </c>
      <c r="I34" s="426" t="str" cm="1">
        <f t="array" ref="I34">IF($D34=I$4,INDEX(HL13E1ﾃﾞｰﾀ!$1:$1048576,MATCH($C34,HL13E1ﾃﾞｰﾀ!$C:$C,0),I$2),"")</f>
        <v/>
      </c>
      <c r="J34" s="426" t="str" cm="1">
        <f t="array" ref="J34">IF($D34=J$4,INDEX(HL13E1ﾃﾞｰﾀ!$1:$1048576,MATCH($C34,HL13E1ﾃﾞｰﾀ!$C:$C,0),J$2),"")</f>
        <v/>
      </c>
      <c r="K34" s="427" t="str">
        <v/>
      </c>
      <c r="L34" s="427" t="str">
        <v/>
      </c>
      <c r="M34" s="427" t="str">
        <v/>
      </c>
      <c r="N34" s="427" t="str">
        <v/>
      </c>
      <c r="O34" s="427" t="str">
        <v/>
      </c>
      <c r="P34" s="426" t="str" cm="1">
        <f t="array" ref="P34">IF($D34=P$4,INDEX(HL13E1ﾃﾞｰﾀ!$1:$1048576,MATCH($C34,HL13E1ﾃﾞｰﾀ!$C:$C,0),P$2),"")</f>
        <v/>
      </c>
      <c r="Q34" s="426" t="str" cm="1">
        <f t="array" ref="Q34">IF($D34=Q$4,INDEX(HL13E1ﾃﾞｰﾀ!$1:$1048576,MATCH($C34,HL13E1ﾃﾞｰﾀ!$C:$C,0),Q$2),"")</f>
        <v/>
      </c>
      <c r="R34" s="426" cm="1">
        <f t="array" ref="R34">IF($D34=R$4,INDEX(HL13E1ﾃﾞｰﾀ!$1:$1048576,MATCH($C34,HL13E1ﾃﾞｰﾀ!$C:$C,0),R$2),"")</f>
        <v>1.168348380244304</v>
      </c>
      <c r="S34" s="426" t="str" cm="1">
        <f t="array" ref="S34">IF($D34=S$4,INDEX(HL13E1ﾃﾞｰﾀ!$1:$1048576,MATCH($C34,HL13E1ﾃﾞｰﾀ!$C:$C,0),S$2),"")</f>
        <v/>
      </c>
      <c r="T34" s="426" t="str" cm="1">
        <f t="array" ref="T34">IF($D34=T$4,INDEX(HL13E1ﾃﾞｰﾀ!$1:$1048576,MATCH($C34,HL13E1ﾃﾞｰﾀ!$C:$C,0),T$2),"")</f>
        <v/>
      </c>
      <c r="U34" s="427" t="str">
        <v/>
      </c>
      <c r="V34" s="427" t="str">
        <v/>
      </c>
      <c r="W34" s="427" t="str">
        <v/>
      </c>
      <c r="X34" s="427" t="str">
        <v/>
      </c>
      <c r="Y34" s="427" t="str">
        <v/>
      </c>
      <c r="Z34" s="426" t="str" cm="1">
        <f t="array" ref="Z34">IF($D34=Z$4,INDEX(HL13E1ﾃﾞｰﾀ!$1:$1048576,MATCH($C34,HL13E1ﾃﾞｰﾀ!$C:$C,0),Z$2),"")</f>
        <v/>
      </c>
      <c r="AA34" s="426" t="str" cm="1">
        <f t="array" ref="AA34">IF($D34=AA$4,INDEX(HL13E1ﾃﾞｰﾀ!$1:$1048576,MATCH($C34,HL13E1ﾃﾞｰﾀ!$C:$C,0),AA$2),"")</f>
        <v/>
      </c>
      <c r="AB34" s="426" cm="1">
        <f t="array" ref="AB34">IF($D34=AB$4,INDEX(HL13E1ﾃﾞｰﾀ!$1:$1048576,MATCH($C34,HL13E1ﾃﾞｰﾀ!$C:$C,0),AB$2),"")</f>
        <v>-2.9999999999998916E-3</v>
      </c>
      <c r="AC34" s="426" t="str" cm="1">
        <f t="array" ref="AC34">IF($D34=AC$4,INDEX(HL13E1ﾃﾞｰﾀ!$1:$1048576,MATCH($C34,HL13E1ﾃﾞｰﾀ!$C:$C,0),AC$2),"")</f>
        <v/>
      </c>
      <c r="AD34" s="426" t="str" cm="1">
        <f t="array" ref="AD34">IF($D34=AD$4,INDEX(HL13E1ﾃﾞｰﾀ!$1:$1048576,MATCH($C34,HL13E1ﾃﾞｰﾀ!$C:$C,0),AD$2),"")</f>
        <v/>
      </c>
      <c r="AE34" s="427" t="str">
        <v/>
      </c>
      <c r="AF34" s="427" t="str">
        <v/>
      </c>
      <c r="AG34" s="427" t="str">
        <v/>
      </c>
      <c r="AH34" s="427" t="str">
        <v/>
      </c>
      <c r="AI34" s="427" t="str">
        <v/>
      </c>
    </row>
    <row r="35" spans="2:35">
      <c r="B35" s="428">
        <f t="shared" si="9"/>
        <v>31</v>
      </c>
      <c r="C35" s="428" t="s">
        <v>512</v>
      </c>
      <c r="D35" s="428" t="str">
        <f t="shared" si="6"/>
        <v>Cf</v>
      </c>
      <c r="E35" s="428">
        <f t="shared" si="10"/>
        <v>-1.6448536269514726</v>
      </c>
      <c r="F35" s="426" t="str" cm="1">
        <f t="array" ref="F35">IF($D35=F$4,INDEX(HL13E1ﾃﾞｰﾀ!$1:$1048576,MATCH($C35,HL13E1ﾃﾞｰﾀ!$C:$C,0),F$2),"")</f>
        <v/>
      </c>
      <c r="G35" s="426" t="str" cm="1">
        <f t="array" ref="G35">IF($D35=G$4,INDEX(HL13E1ﾃﾞｰﾀ!$1:$1048576,MATCH($C35,HL13E1ﾃﾞｰﾀ!$C:$C,0),G$2),"")</f>
        <v/>
      </c>
      <c r="H35" s="426" t="str" cm="1">
        <f t="array" ref="H35">IF($D35=H$4,INDEX(HL13E1ﾃﾞｰﾀ!$1:$1048576,MATCH($C35,HL13E1ﾃﾞｰﾀ!$C:$C,0),H$2),"")</f>
        <v/>
      </c>
      <c r="I35" s="426" cm="1">
        <f t="array" ref="I35">IF($D35=I$4,INDEX(HL13E1ﾃﾞｰﾀ!$1:$1048576,MATCH($C35,HL13E1ﾃﾞｰﾀ!$C:$C,0),I$2),"")</f>
        <v>-1.7675050985724103</v>
      </c>
      <c r="J35" s="426" t="str" cm="1">
        <f t="array" ref="J35">IF($D35=J$4,INDEX(HL13E1ﾃﾞｰﾀ!$1:$1048576,MATCH($C35,HL13E1ﾃﾞｰﾀ!$C:$C,0),J$2),"")</f>
        <v/>
      </c>
      <c r="K35" s="427" t="str">
        <v/>
      </c>
      <c r="L35" s="427" t="str">
        <v/>
      </c>
      <c r="M35" s="427" t="str">
        <v/>
      </c>
      <c r="N35" s="427" t="str">
        <v/>
      </c>
      <c r="O35" s="427" t="str">
        <v/>
      </c>
      <c r="P35" s="426" t="str" cm="1">
        <f t="array" ref="P35">IF($D35=P$4,INDEX(HL13E1ﾃﾞｰﾀ!$1:$1048576,MATCH($C35,HL13E1ﾃﾞｰﾀ!$C:$C,0),P$2),"")</f>
        <v/>
      </c>
      <c r="Q35" s="426" t="str" cm="1">
        <f t="array" ref="Q35">IF($D35=Q$4,INDEX(HL13E1ﾃﾞｰﾀ!$1:$1048576,MATCH($C35,HL13E1ﾃﾞｰﾀ!$C:$C,0),Q$2),"")</f>
        <v/>
      </c>
      <c r="R35" s="426" t="str" cm="1">
        <f t="array" ref="R35">IF($D35=R$4,INDEX(HL13E1ﾃﾞｰﾀ!$1:$1048576,MATCH($C35,HL13E1ﾃﾞｰﾀ!$C:$C,0),R$2),"")</f>
        <v/>
      </c>
      <c r="S35" s="426" cm="1">
        <f t="array" ref="S35">IF($D35=S$4,INDEX(HL13E1ﾃﾞｰﾀ!$1:$1048576,MATCH($C35,HL13E1ﾃﾞｰﾀ!$C:$C,0),S$2),"")</f>
        <v>1.342642320085929</v>
      </c>
      <c r="T35" s="426" t="str" cm="1">
        <f t="array" ref="T35">IF($D35=T$4,INDEX(HL13E1ﾃﾞｰﾀ!$1:$1048576,MATCH($C35,HL13E1ﾃﾞｰﾀ!$C:$C,0),T$2),"")</f>
        <v/>
      </c>
      <c r="U35" s="427" t="str">
        <v/>
      </c>
      <c r="V35" s="427" t="str">
        <v/>
      </c>
      <c r="W35" s="427" t="str">
        <v/>
      </c>
      <c r="X35" s="427" t="str">
        <v/>
      </c>
      <c r="Y35" s="427" t="str">
        <v/>
      </c>
      <c r="Z35" s="426" t="str" cm="1">
        <f t="array" ref="Z35">IF($D35=Z$4,INDEX(HL13E1ﾃﾞｰﾀ!$1:$1048576,MATCH($C35,HL13E1ﾃﾞｰﾀ!$C:$C,0),Z$2),"")</f>
        <v/>
      </c>
      <c r="AA35" s="426" t="str" cm="1">
        <f t="array" ref="AA35">IF($D35=AA$4,INDEX(HL13E1ﾃﾞｰﾀ!$1:$1048576,MATCH($C35,HL13E1ﾃﾞｰﾀ!$C:$C,0),AA$2),"")</f>
        <v/>
      </c>
      <c r="AB35" s="426" t="str" cm="1">
        <f t="array" ref="AB35">IF($D35=AB$4,INDEX(HL13E1ﾃﾞｰﾀ!$1:$1048576,MATCH($C35,HL13E1ﾃﾞｰﾀ!$C:$C,0),AB$2),"")</f>
        <v/>
      </c>
      <c r="AC35" s="426" cm="1">
        <f t="array" ref="AC35">IF($D35=AC$4,INDEX(HL13E1ﾃﾞｰﾀ!$1:$1048576,MATCH($C35,HL13E1ﾃﾞｰﾀ!$C:$C,0),AC$2),"")</f>
        <v>-2.0000000000000018E-3</v>
      </c>
      <c r="AD35" s="426" t="str" cm="1">
        <f t="array" ref="AD35">IF($D35=AD$4,INDEX(HL13E1ﾃﾞｰﾀ!$1:$1048576,MATCH($C35,HL13E1ﾃﾞｰﾀ!$C:$C,0),AD$2),"")</f>
        <v/>
      </c>
      <c r="AE35" s="427" t="str">
        <v/>
      </c>
      <c r="AF35" s="427" t="str">
        <v/>
      </c>
      <c r="AG35" s="427" t="str">
        <v/>
      </c>
      <c r="AH35" s="427" t="str">
        <v/>
      </c>
      <c r="AI35" s="427" t="str">
        <v/>
      </c>
    </row>
    <row r="36" spans="2:35">
      <c r="B36" s="428">
        <f t="shared" si="9"/>
        <v>32</v>
      </c>
      <c r="C36" s="428" t="s">
        <v>513</v>
      </c>
      <c r="D36" s="428" t="str">
        <f t="shared" si="6"/>
        <v>Cf</v>
      </c>
      <c r="E36" s="428">
        <f t="shared" si="10"/>
        <v>-1.0364333894937898</v>
      </c>
      <c r="F36" s="426" t="str" cm="1">
        <f t="array" ref="F36">IF($D36=F$4,INDEX(HL13E1ﾃﾞｰﾀ!$1:$1048576,MATCH($C36,HL13E1ﾃﾞｰﾀ!$C:$C,0),F$2),"")</f>
        <v/>
      </c>
      <c r="G36" s="426" t="str" cm="1">
        <f t="array" ref="G36">IF($D36=G$4,INDEX(HL13E1ﾃﾞｰﾀ!$1:$1048576,MATCH($C36,HL13E1ﾃﾞｰﾀ!$C:$C,0),G$2),"")</f>
        <v/>
      </c>
      <c r="H36" s="426" t="str" cm="1">
        <f t="array" ref="H36">IF($D36=H$4,INDEX(HL13E1ﾃﾞｰﾀ!$1:$1048576,MATCH($C36,HL13E1ﾃﾞｰﾀ!$C:$C,0),H$2),"")</f>
        <v/>
      </c>
      <c r="I36" s="426" cm="1">
        <f t="array" ref="I36">IF($D36=I$4,INDEX(HL13E1ﾃﾞｰﾀ!$1:$1048576,MATCH($C36,HL13E1ﾃﾞｰﾀ!$C:$C,0),I$2),"")</f>
        <v>-1.3277428371768083</v>
      </c>
      <c r="J36" s="426" t="str" cm="1">
        <f t="array" ref="J36">IF($D36=J$4,INDEX(HL13E1ﾃﾞｰﾀ!$1:$1048576,MATCH($C36,HL13E1ﾃﾞｰﾀ!$C:$C,0),J$2),"")</f>
        <v/>
      </c>
      <c r="K36" s="427" t="str">
        <v/>
      </c>
      <c r="L36" s="427" t="str">
        <v/>
      </c>
      <c r="M36" s="427" t="str">
        <v/>
      </c>
      <c r="N36" s="427" t="str">
        <v/>
      </c>
      <c r="O36" s="427" t="str">
        <v/>
      </c>
      <c r="P36" s="426" t="str" cm="1">
        <f t="array" ref="P36">IF($D36=P$4,INDEX(HL13E1ﾃﾞｰﾀ!$1:$1048576,MATCH($C36,HL13E1ﾃﾞｰﾀ!$C:$C,0),P$2),"")</f>
        <v/>
      </c>
      <c r="Q36" s="426" t="str" cm="1">
        <f t="array" ref="Q36">IF($D36=Q$4,INDEX(HL13E1ﾃﾞｰﾀ!$1:$1048576,MATCH($C36,HL13E1ﾃﾞｰﾀ!$C:$C,0),Q$2),"")</f>
        <v/>
      </c>
      <c r="R36" s="426" t="str" cm="1">
        <f t="array" ref="R36">IF($D36=R$4,INDEX(HL13E1ﾃﾞｰﾀ!$1:$1048576,MATCH($C36,HL13E1ﾃﾞｰﾀ!$C:$C,0),R$2),"")</f>
        <v/>
      </c>
      <c r="S36" s="426" cm="1">
        <f t="array" ref="S36">IF($D36=S$4,INDEX(HL13E1ﾃﾞｰﾀ!$1:$1048576,MATCH($C36,HL13E1ﾃﾞｰﾀ!$C:$C,0),S$2),"")</f>
        <v>1.5739769150052505</v>
      </c>
      <c r="T36" s="426" t="str" cm="1">
        <f t="array" ref="T36">IF($D36=T$4,INDEX(HL13E1ﾃﾞｰﾀ!$1:$1048576,MATCH($C36,HL13E1ﾃﾞｰﾀ!$C:$C,0),T$2),"")</f>
        <v/>
      </c>
      <c r="U36" s="427" t="str">
        <v/>
      </c>
      <c r="V36" s="427" t="str">
        <v/>
      </c>
      <c r="W36" s="427" t="str">
        <v/>
      </c>
      <c r="X36" s="427" t="str">
        <v/>
      </c>
      <c r="Y36" s="427" t="str">
        <v/>
      </c>
      <c r="Z36" s="426" t="str" cm="1">
        <f t="array" ref="Z36">IF($D36=Z$4,INDEX(HL13E1ﾃﾞｰﾀ!$1:$1048576,MATCH($C36,HL13E1ﾃﾞｰﾀ!$C:$C,0),Z$2),"")</f>
        <v/>
      </c>
      <c r="AA36" s="426" t="str" cm="1">
        <f t="array" ref="AA36">IF($D36=AA$4,INDEX(HL13E1ﾃﾞｰﾀ!$1:$1048576,MATCH($C36,HL13E1ﾃﾞｰﾀ!$C:$C,0),AA$2),"")</f>
        <v/>
      </c>
      <c r="AB36" s="426" t="str" cm="1">
        <f t="array" ref="AB36">IF($D36=AB$4,INDEX(HL13E1ﾃﾞｰﾀ!$1:$1048576,MATCH($C36,HL13E1ﾃﾞｰﾀ!$C:$C,0),AB$2),"")</f>
        <v/>
      </c>
      <c r="AC36" s="426" cm="1">
        <f t="array" ref="AC36">IF($D36=AC$4,INDEX(HL13E1ﾃﾞｰﾀ!$1:$1048576,MATCH($C36,HL13E1ﾃﾞｰﾀ!$C:$C,0),AC$2),"")</f>
        <v>-2.0000000000000018E-3</v>
      </c>
      <c r="AD36" s="426" t="str" cm="1">
        <f t="array" ref="AD36">IF($D36=AD$4,INDEX(HL13E1ﾃﾞｰﾀ!$1:$1048576,MATCH($C36,HL13E1ﾃﾞｰﾀ!$C:$C,0),AD$2),"")</f>
        <v/>
      </c>
      <c r="AE36" s="427" t="str">
        <v/>
      </c>
      <c r="AF36" s="427" t="str">
        <v/>
      </c>
      <c r="AG36" s="427" t="str">
        <v/>
      </c>
      <c r="AH36" s="427" t="str">
        <v/>
      </c>
      <c r="AI36" s="427" t="str">
        <v/>
      </c>
    </row>
    <row r="37" spans="2:35">
      <c r="B37" s="428">
        <f t="shared" si="9"/>
        <v>33</v>
      </c>
      <c r="C37" s="428" t="s">
        <v>514</v>
      </c>
      <c r="D37" s="428" t="str">
        <f t="shared" si="6"/>
        <v>Cf</v>
      </c>
      <c r="E37" s="428">
        <f t="shared" si="10"/>
        <v>-0.67448975019608193</v>
      </c>
      <c r="F37" s="426" t="str" cm="1">
        <f t="array" ref="F37">IF($D37=F$4,INDEX(HL13E1ﾃﾞｰﾀ!$1:$1048576,MATCH($C37,HL13E1ﾃﾞｰﾀ!$C:$C,0),F$2),"")</f>
        <v/>
      </c>
      <c r="G37" s="426" t="str" cm="1">
        <f t="array" ref="G37">IF($D37=G$4,INDEX(HL13E1ﾃﾞｰﾀ!$1:$1048576,MATCH($C37,HL13E1ﾃﾞｰﾀ!$C:$C,0),G$2),"")</f>
        <v/>
      </c>
      <c r="H37" s="426" t="str" cm="1">
        <f t="array" ref="H37">IF($D37=H$4,INDEX(HL13E1ﾃﾞｰﾀ!$1:$1048576,MATCH($C37,HL13E1ﾃﾞｰﾀ!$C:$C,0),H$2),"")</f>
        <v/>
      </c>
      <c r="I37" s="426" cm="1">
        <f t="array" ref="I37">IF($D37=I$4,INDEX(HL13E1ﾃﾞｰﾀ!$1:$1048576,MATCH($C37,HL13E1ﾃﾞｰﾀ!$C:$C,0),I$2),"")</f>
        <v>-3.1377899045020521</v>
      </c>
      <c r="J37" s="426" t="str" cm="1">
        <f t="array" ref="J37">IF($D37=J$4,INDEX(HL13E1ﾃﾞｰﾀ!$1:$1048576,MATCH($C37,HL13E1ﾃﾞｰﾀ!$C:$C,0),J$2),"")</f>
        <v/>
      </c>
      <c r="K37" s="427" t="str">
        <v/>
      </c>
      <c r="L37" s="427" t="str">
        <v/>
      </c>
      <c r="M37" s="427" t="str">
        <v/>
      </c>
      <c r="N37" s="427" t="str">
        <v/>
      </c>
      <c r="O37" s="427" t="str">
        <v/>
      </c>
      <c r="P37" s="426" t="str" cm="1">
        <f t="array" ref="P37">IF($D37=P$4,INDEX(HL13E1ﾃﾞｰﾀ!$1:$1048576,MATCH($C37,HL13E1ﾃﾞｰﾀ!$C:$C,0),P$2),"")</f>
        <v/>
      </c>
      <c r="Q37" s="426" t="str" cm="1">
        <f t="array" ref="Q37">IF($D37=Q$4,INDEX(HL13E1ﾃﾞｰﾀ!$1:$1048576,MATCH($C37,HL13E1ﾃﾞｰﾀ!$C:$C,0),Q$2),"")</f>
        <v/>
      </c>
      <c r="R37" s="426" t="str" cm="1">
        <f t="array" ref="R37">IF($D37=R$4,INDEX(HL13E1ﾃﾞｰﾀ!$1:$1048576,MATCH($C37,HL13E1ﾃﾞｰﾀ!$C:$C,0),R$2),"")</f>
        <v/>
      </c>
      <c r="S37" s="426" cm="1">
        <f t="array" ref="S37">IF($D37=S$4,INDEX(HL13E1ﾃﾞｰﾀ!$1:$1048576,MATCH($C37,HL13E1ﾃﾞｰﾀ!$C:$C,0),S$2),"")</f>
        <v>1.4846235418875988</v>
      </c>
      <c r="T37" s="426" t="str" cm="1">
        <f t="array" ref="T37">IF($D37=T$4,INDEX(HL13E1ﾃﾞｰﾀ!$1:$1048576,MATCH($C37,HL13E1ﾃﾞｰﾀ!$C:$C,0),T$2),"")</f>
        <v/>
      </c>
      <c r="U37" s="427" t="str">
        <v/>
      </c>
      <c r="V37" s="427" t="str">
        <v/>
      </c>
      <c r="W37" s="427" t="str">
        <v/>
      </c>
      <c r="X37" s="427" t="str">
        <v/>
      </c>
      <c r="Y37" s="427" t="str">
        <v/>
      </c>
      <c r="Z37" s="426" t="str" cm="1">
        <f t="array" ref="Z37">IF($D37=Z$4,INDEX(HL13E1ﾃﾞｰﾀ!$1:$1048576,MATCH($C37,HL13E1ﾃﾞｰﾀ!$C:$C,0),Z$2),"")</f>
        <v/>
      </c>
      <c r="AA37" s="426" t="str" cm="1">
        <f t="array" ref="AA37">IF($D37=AA$4,INDEX(HL13E1ﾃﾞｰﾀ!$1:$1048576,MATCH($C37,HL13E1ﾃﾞｰﾀ!$C:$C,0),AA$2),"")</f>
        <v/>
      </c>
      <c r="AB37" s="426" t="str" cm="1">
        <f t="array" ref="AB37">IF($D37=AB$4,INDEX(HL13E1ﾃﾞｰﾀ!$1:$1048576,MATCH($C37,HL13E1ﾃﾞｰﾀ!$C:$C,0),AB$2),"")</f>
        <v/>
      </c>
      <c r="AC37" s="426" cm="1">
        <f t="array" ref="AC37">IF($D37=AC$4,INDEX(HL13E1ﾃﾞｰﾀ!$1:$1048576,MATCH($C37,HL13E1ﾃﾞｰﾀ!$C:$C,0),AC$2),"")</f>
        <v>-2.0000000000000018E-3</v>
      </c>
      <c r="AD37" s="426" t="str" cm="1">
        <f t="array" ref="AD37">IF($D37=AD$4,INDEX(HL13E1ﾃﾞｰﾀ!$1:$1048576,MATCH($C37,HL13E1ﾃﾞｰﾀ!$C:$C,0),AD$2),"")</f>
        <v/>
      </c>
      <c r="AE37" s="427" t="str">
        <v/>
      </c>
      <c r="AF37" s="427" t="str">
        <v/>
      </c>
      <c r="AG37" s="427" t="str">
        <v/>
      </c>
      <c r="AH37" s="427" t="str">
        <v/>
      </c>
      <c r="AI37" s="427" t="str">
        <v/>
      </c>
    </row>
    <row r="38" spans="2:35">
      <c r="B38" s="428">
        <f t="shared" si="9"/>
        <v>34</v>
      </c>
      <c r="C38" s="428" t="s">
        <v>515</v>
      </c>
      <c r="D38" s="428" t="str">
        <f t="shared" si="6"/>
        <v>Cf</v>
      </c>
      <c r="E38" s="428">
        <f t="shared" si="10"/>
        <v>-0.38532046640756784</v>
      </c>
      <c r="F38" s="426" t="str" cm="1">
        <f t="array" ref="F38">IF($D38=F$4,INDEX(HL13E1ﾃﾞｰﾀ!$1:$1048576,MATCH($C38,HL13E1ﾃﾞｰﾀ!$C:$C,0),F$2),"")</f>
        <v/>
      </c>
      <c r="G38" s="426" t="str" cm="1">
        <f t="array" ref="G38">IF($D38=G$4,INDEX(HL13E1ﾃﾞｰﾀ!$1:$1048576,MATCH($C38,HL13E1ﾃﾞｰﾀ!$C:$C,0),G$2),"")</f>
        <v/>
      </c>
      <c r="H38" s="426" t="str" cm="1">
        <f t="array" ref="H38">IF($D38=H$4,INDEX(HL13E1ﾃﾞｰﾀ!$1:$1048576,MATCH($C38,HL13E1ﾃﾞｰﾀ!$C:$C,0),H$2),"")</f>
        <v/>
      </c>
      <c r="I38" s="426" cm="1">
        <f t="array" ref="I38">IF($D38=I$4,INDEX(HL13E1ﾃﾞｰﾀ!$1:$1048576,MATCH($C38,HL13E1ﾃﾞｰﾀ!$C:$C,0),I$2),"")</f>
        <v>-1.3249651324965097</v>
      </c>
      <c r="J38" s="426" t="str" cm="1">
        <f t="array" ref="J38">IF($D38=J$4,INDEX(HL13E1ﾃﾞｰﾀ!$1:$1048576,MATCH($C38,HL13E1ﾃﾞｰﾀ!$C:$C,0),J$2),"")</f>
        <v/>
      </c>
      <c r="K38" s="427" t="str">
        <v/>
      </c>
      <c r="L38" s="427" t="str">
        <v/>
      </c>
      <c r="M38" s="427" t="str">
        <v/>
      </c>
      <c r="N38" s="427" t="str">
        <v/>
      </c>
      <c r="O38" s="427" t="str">
        <v/>
      </c>
      <c r="P38" s="426" t="str" cm="1">
        <f t="array" ref="P38">IF($D38=P$4,INDEX(HL13E1ﾃﾞｰﾀ!$1:$1048576,MATCH($C38,HL13E1ﾃﾞｰﾀ!$C:$C,0),P$2),"")</f>
        <v/>
      </c>
      <c r="Q38" s="426" t="str" cm="1">
        <f t="array" ref="Q38">IF($D38=Q$4,INDEX(HL13E1ﾃﾞｰﾀ!$1:$1048576,MATCH($C38,HL13E1ﾃﾞｰﾀ!$C:$C,0),Q$2),"")</f>
        <v/>
      </c>
      <c r="R38" s="426" t="str" cm="1">
        <f t="array" ref="R38">IF($D38=R$4,INDEX(HL13E1ﾃﾞｰﾀ!$1:$1048576,MATCH($C38,HL13E1ﾃﾞｰﾀ!$C:$C,0),R$2),"")</f>
        <v/>
      </c>
      <c r="S38" s="426" cm="1">
        <f t="array" ref="S38">IF($D38=S$4,INDEX(HL13E1ﾃﾞｰﾀ!$1:$1048576,MATCH($C38,HL13E1ﾃﾞｰﾀ!$C:$C,0),S$2),"")</f>
        <v>1.9607843137254872</v>
      </c>
      <c r="T38" s="426" t="str" cm="1">
        <f t="array" ref="T38">IF($D38=T$4,INDEX(HL13E1ﾃﾞｰﾀ!$1:$1048576,MATCH($C38,HL13E1ﾃﾞｰﾀ!$C:$C,0),T$2),"")</f>
        <v/>
      </c>
      <c r="U38" s="427" t="str">
        <v/>
      </c>
      <c r="V38" s="427" t="str">
        <v/>
      </c>
      <c r="W38" s="427" t="str">
        <v/>
      </c>
      <c r="X38" s="427" t="str">
        <v/>
      </c>
      <c r="Y38" s="427" t="str">
        <v/>
      </c>
      <c r="Z38" s="426" t="str" cm="1">
        <f t="array" ref="Z38">IF($D38=Z$4,INDEX(HL13E1ﾃﾞｰﾀ!$1:$1048576,MATCH($C38,HL13E1ﾃﾞｰﾀ!$C:$C,0),Z$2),"")</f>
        <v/>
      </c>
      <c r="AA38" s="426" t="str" cm="1">
        <f t="array" ref="AA38">IF($D38=AA$4,INDEX(HL13E1ﾃﾞｰﾀ!$1:$1048576,MATCH($C38,HL13E1ﾃﾞｰﾀ!$C:$C,0),AA$2),"")</f>
        <v/>
      </c>
      <c r="AB38" s="426" t="str" cm="1">
        <f t="array" ref="AB38">IF($D38=AB$4,INDEX(HL13E1ﾃﾞｰﾀ!$1:$1048576,MATCH($C38,HL13E1ﾃﾞｰﾀ!$C:$C,0),AB$2),"")</f>
        <v/>
      </c>
      <c r="AC38" s="426" cm="1">
        <f t="array" ref="AC38">IF($D38=AC$4,INDEX(HL13E1ﾃﾞｰﾀ!$1:$1048576,MATCH($C38,HL13E1ﾃﾞｰﾀ!$C:$C,0),AC$2),"")</f>
        <v>-2.0000000000000018E-3</v>
      </c>
      <c r="AD38" s="426" t="str" cm="1">
        <f t="array" ref="AD38">IF($D38=AD$4,INDEX(HL13E1ﾃﾞｰﾀ!$1:$1048576,MATCH($C38,HL13E1ﾃﾞｰﾀ!$C:$C,0),AD$2),"")</f>
        <v/>
      </c>
      <c r="AE38" s="427" t="str">
        <v/>
      </c>
      <c r="AF38" s="427" t="str">
        <v/>
      </c>
      <c r="AG38" s="427" t="str">
        <v/>
      </c>
      <c r="AH38" s="427" t="str">
        <v/>
      </c>
      <c r="AI38" s="427" t="str">
        <v/>
      </c>
    </row>
    <row r="39" spans="2:35">
      <c r="B39" s="428">
        <f t="shared" si="9"/>
        <v>35</v>
      </c>
      <c r="C39" s="428" t="s">
        <v>516</v>
      </c>
      <c r="D39" s="428" t="str">
        <f t="shared" si="6"/>
        <v>Cf</v>
      </c>
      <c r="E39" s="428">
        <f t="shared" si="10"/>
        <v>-0.12566134685507402</v>
      </c>
      <c r="F39" s="426" t="str" cm="1">
        <f t="array" ref="F39">IF($D39=F$4,INDEX(HL13E1ﾃﾞｰﾀ!$1:$1048576,MATCH($C39,HL13E1ﾃﾞｰﾀ!$C:$C,0),F$2),"")</f>
        <v/>
      </c>
      <c r="G39" s="426" t="str" cm="1">
        <f t="array" ref="G39">IF($D39=G$4,INDEX(HL13E1ﾃﾞｰﾀ!$1:$1048576,MATCH($C39,HL13E1ﾃﾞｰﾀ!$C:$C,0),G$2),"")</f>
        <v/>
      </c>
      <c r="H39" s="426" t="str" cm="1">
        <f t="array" ref="H39">IF($D39=H$4,INDEX(HL13E1ﾃﾞｰﾀ!$1:$1048576,MATCH($C39,HL13E1ﾃﾞｰﾀ!$C:$C,0),H$2),"")</f>
        <v/>
      </c>
      <c r="I39" s="426" cm="1">
        <f t="array" ref="I39">IF($D39=I$4,INDEX(HL13E1ﾃﾞｰﾀ!$1:$1048576,MATCH($C39,HL13E1ﾃﾞｰﾀ!$C:$C,0),I$2),"")</f>
        <v>-1.0593220338983076</v>
      </c>
      <c r="J39" s="426" t="str" cm="1">
        <f t="array" ref="J39">IF($D39=J$4,INDEX(HL13E1ﾃﾞｰﾀ!$1:$1048576,MATCH($C39,HL13E1ﾃﾞｰﾀ!$C:$C,0),J$2),"")</f>
        <v/>
      </c>
      <c r="K39" s="427" t="str">
        <v/>
      </c>
      <c r="L39" s="427" t="str">
        <v/>
      </c>
      <c r="M39" s="427" t="str">
        <v/>
      </c>
      <c r="N39" s="427" t="str">
        <v/>
      </c>
      <c r="O39" s="427" t="str">
        <v/>
      </c>
      <c r="P39" s="426" t="str" cm="1">
        <f t="array" ref="P39">IF($D39=P$4,INDEX(HL13E1ﾃﾞｰﾀ!$1:$1048576,MATCH($C39,HL13E1ﾃﾞｰﾀ!$C:$C,0),P$2),"")</f>
        <v/>
      </c>
      <c r="Q39" s="426" t="str" cm="1">
        <f t="array" ref="Q39">IF($D39=Q$4,INDEX(HL13E1ﾃﾞｰﾀ!$1:$1048576,MATCH($C39,HL13E1ﾃﾞｰﾀ!$C:$C,0),Q$2),"")</f>
        <v/>
      </c>
      <c r="R39" s="426" t="str" cm="1">
        <f t="array" ref="R39">IF($D39=R$4,INDEX(HL13E1ﾃﾞｰﾀ!$1:$1048576,MATCH($C39,HL13E1ﾃﾞｰﾀ!$C:$C,0),R$2),"")</f>
        <v/>
      </c>
      <c r="S39" s="426" cm="1">
        <f t="array" ref="S39">IF($D39=S$4,INDEX(HL13E1ﾃﾞｰﾀ!$1:$1048576,MATCH($C39,HL13E1ﾃﾞｰﾀ!$C:$C,0),S$2),"")</f>
        <v>1.189832341806395</v>
      </c>
      <c r="T39" s="426" t="str" cm="1">
        <f t="array" ref="T39">IF($D39=T$4,INDEX(HL13E1ﾃﾞｰﾀ!$1:$1048576,MATCH($C39,HL13E1ﾃﾞｰﾀ!$C:$C,0),T$2),"")</f>
        <v/>
      </c>
      <c r="U39" s="427" t="str">
        <v/>
      </c>
      <c r="V39" s="427" t="str">
        <v/>
      </c>
      <c r="W39" s="427" t="str">
        <v/>
      </c>
      <c r="X39" s="427" t="str">
        <v/>
      </c>
      <c r="Y39" s="427" t="str">
        <v/>
      </c>
      <c r="Z39" s="426" t="str" cm="1">
        <f t="array" ref="Z39">IF($D39=Z$4,INDEX(HL13E1ﾃﾞｰﾀ!$1:$1048576,MATCH($C39,HL13E1ﾃﾞｰﾀ!$C:$C,0),Z$2),"")</f>
        <v/>
      </c>
      <c r="AA39" s="426" t="str" cm="1">
        <f t="array" ref="AA39">IF($D39=AA$4,INDEX(HL13E1ﾃﾞｰﾀ!$1:$1048576,MATCH($C39,HL13E1ﾃﾞｰﾀ!$C:$C,0),AA$2),"")</f>
        <v/>
      </c>
      <c r="AB39" s="426" t="str" cm="1">
        <f t="array" ref="AB39">IF($D39=AB$4,INDEX(HL13E1ﾃﾞｰﾀ!$1:$1048576,MATCH($C39,HL13E1ﾃﾞｰﾀ!$C:$C,0),AB$2),"")</f>
        <v/>
      </c>
      <c r="AC39" s="426" cm="1">
        <f t="array" ref="AC39">IF($D39=AC$4,INDEX(HL13E1ﾃﾞｰﾀ!$1:$1048576,MATCH($C39,HL13E1ﾃﾞｰﾀ!$C:$C,0),AC$2),"")</f>
        <v>-2.0000000000000018E-3</v>
      </c>
      <c r="AD39" s="426" t="str" cm="1">
        <f t="array" ref="AD39">IF($D39=AD$4,INDEX(HL13E1ﾃﾞｰﾀ!$1:$1048576,MATCH($C39,HL13E1ﾃﾞｰﾀ!$C:$C,0),AD$2),"")</f>
        <v/>
      </c>
      <c r="AE39" s="427" t="str">
        <v/>
      </c>
      <c r="AF39" s="427" t="str">
        <v/>
      </c>
      <c r="AG39" s="427" t="str">
        <v/>
      </c>
      <c r="AH39" s="427" t="str">
        <v/>
      </c>
      <c r="AI39" s="427" t="str">
        <v/>
      </c>
    </row>
    <row r="40" spans="2:35">
      <c r="B40" s="428">
        <f t="shared" si="9"/>
        <v>36</v>
      </c>
      <c r="C40" s="428" t="s">
        <v>517</v>
      </c>
      <c r="D40" s="428" t="str">
        <f t="shared" si="6"/>
        <v>Cf</v>
      </c>
      <c r="E40" s="428">
        <f t="shared" si="10"/>
        <v>0.12566134685507416</v>
      </c>
      <c r="F40" s="426" t="str" cm="1">
        <f t="array" ref="F40">IF($D40=F$4,INDEX(HL13E1ﾃﾞｰﾀ!$1:$1048576,MATCH($C40,HL13E1ﾃﾞｰﾀ!$C:$C,0),F$2),"")</f>
        <v/>
      </c>
      <c r="G40" s="426" t="str" cm="1">
        <f t="array" ref="G40">IF($D40=G$4,INDEX(HL13E1ﾃﾞｰﾀ!$1:$1048576,MATCH($C40,HL13E1ﾃﾞｰﾀ!$C:$C,0),G$2),"")</f>
        <v/>
      </c>
      <c r="H40" s="426" t="str" cm="1">
        <f t="array" ref="H40">IF($D40=H$4,INDEX(HL13E1ﾃﾞｰﾀ!$1:$1048576,MATCH($C40,HL13E1ﾃﾞｰﾀ!$C:$C,0),H$2),"")</f>
        <v/>
      </c>
      <c r="I40" s="426" cm="1">
        <f t="array" ref="I40">IF($D40=I$4,INDEX(HL13E1ﾃﾞｰﾀ!$1:$1048576,MATCH($C40,HL13E1ﾃﾞｰﾀ!$C:$C,0),I$2),"")</f>
        <v>-1.5793251974156415</v>
      </c>
      <c r="J40" s="426" t="str" cm="1">
        <f t="array" ref="J40">IF($D40=J$4,INDEX(HL13E1ﾃﾞｰﾀ!$1:$1048576,MATCH($C40,HL13E1ﾃﾞｰﾀ!$C:$C,0),J$2),"")</f>
        <v/>
      </c>
      <c r="K40" s="427" t="str">
        <v/>
      </c>
      <c r="L40" s="427" t="str">
        <v/>
      </c>
      <c r="M40" s="427" t="str">
        <v/>
      </c>
      <c r="N40" s="427" t="str">
        <v/>
      </c>
      <c r="O40" s="427" t="str">
        <v/>
      </c>
      <c r="P40" s="426" t="str" cm="1">
        <f t="array" ref="P40">IF($D40=P$4,INDEX(HL13E1ﾃﾞｰﾀ!$1:$1048576,MATCH($C40,HL13E1ﾃﾞｰﾀ!$C:$C,0),P$2),"")</f>
        <v/>
      </c>
      <c r="Q40" s="426" t="str" cm="1">
        <f t="array" ref="Q40">IF($D40=Q$4,INDEX(HL13E1ﾃﾞｰﾀ!$1:$1048576,MATCH($C40,HL13E1ﾃﾞｰﾀ!$C:$C,0),Q$2),"")</f>
        <v/>
      </c>
      <c r="R40" s="426" t="str" cm="1">
        <f t="array" ref="R40">IF($D40=R$4,INDEX(HL13E1ﾃﾞｰﾀ!$1:$1048576,MATCH($C40,HL13E1ﾃﾞｰﾀ!$C:$C,0),R$2),"")</f>
        <v/>
      </c>
      <c r="S40" s="426" cm="1">
        <f t="array" ref="S40">IF($D40=S$4,INDEX(HL13E1ﾃﾞｰﾀ!$1:$1048576,MATCH($C40,HL13E1ﾃﾞｰﾀ!$C:$C,0),S$2),"")</f>
        <v>1.571815718157177</v>
      </c>
      <c r="T40" s="426" t="str" cm="1">
        <f t="array" ref="T40">IF($D40=T$4,INDEX(HL13E1ﾃﾞｰﾀ!$1:$1048576,MATCH($C40,HL13E1ﾃﾞｰﾀ!$C:$C,0),T$2),"")</f>
        <v/>
      </c>
      <c r="U40" s="427" t="str">
        <v/>
      </c>
      <c r="V40" s="427" t="str">
        <v/>
      </c>
      <c r="W40" s="427" t="str">
        <v/>
      </c>
      <c r="X40" s="427" t="str">
        <v/>
      </c>
      <c r="Y40" s="427" t="str">
        <v/>
      </c>
      <c r="Z40" s="426" t="str" cm="1">
        <f t="array" ref="Z40">IF($D40=Z$4,INDEX(HL13E1ﾃﾞｰﾀ!$1:$1048576,MATCH($C40,HL13E1ﾃﾞｰﾀ!$C:$C,0),Z$2),"")</f>
        <v/>
      </c>
      <c r="AA40" s="426" t="str" cm="1">
        <f t="array" ref="AA40">IF($D40=AA$4,INDEX(HL13E1ﾃﾞｰﾀ!$1:$1048576,MATCH($C40,HL13E1ﾃﾞｰﾀ!$C:$C,0),AA$2),"")</f>
        <v/>
      </c>
      <c r="AB40" s="426" t="str" cm="1">
        <f t="array" ref="AB40">IF($D40=AB$4,INDEX(HL13E1ﾃﾞｰﾀ!$1:$1048576,MATCH($C40,HL13E1ﾃﾞｰﾀ!$C:$C,0),AB$2),"")</f>
        <v/>
      </c>
      <c r="AC40" s="426" cm="1">
        <f t="array" ref="AC40">IF($D40=AC$4,INDEX(HL13E1ﾃﾞｰﾀ!$1:$1048576,MATCH($C40,HL13E1ﾃﾞｰﾀ!$C:$C,0),AC$2),"")</f>
        <v>-2.0000000000000018E-3</v>
      </c>
      <c r="AD40" s="426" t="str" cm="1">
        <f t="array" ref="AD40">IF($D40=AD$4,INDEX(HL13E1ﾃﾞｰﾀ!$1:$1048576,MATCH($C40,HL13E1ﾃﾞｰﾀ!$C:$C,0),AD$2),"")</f>
        <v/>
      </c>
      <c r="AE40" s="427" t="str">
        <v/>
      </c>
      <c r="AF40" s="427" t="str">
        <v/>
      </c>
      <c r="AG40" s="427" t="str">
        <v/>
      </c>
      <c r="AH40" s="427" t="str">
        <v/>
      </c>
      <c r="AI40" s="427" t="str">
        <v/>
      </c>
    </row>
    <row r="41" spans="2:35">
      <c r="B41" s="428">
        <f t="shared" si="9"/>
        <v>37</v>
      </c>
      <c r="C41" s="428" t="s">
        <v>518</v>
      </c>
      <c r="D41" s="428" t="str">
        <f t="shared" si="6"/>
        <v>Cf</v>
      </c>
      <c r="E41" s="428">
        <f t="shared" si="10"/>
        <v>0.38532046640756784</v>
      </c>
      <c r="F41" s="426" t="str" cm="1">
        <f t="array" ref="F41">IF($D41=F$4,INDEX(HL13E1ﾃﾞｰﾀ!$1:$1048576,MATCH($C41,HL13E1ﾃﾞｰﾀ!$C:$C,0),F$2),"")</f>
        <v/>
      </c>
      <c r="G41" s="426" t="str" cm="1">
        <f t="array" ref="G41">IF($D41=G$4,INDEX(HL13E1ﾃﾞｰﾀ!$1:$1048576,MATCH($C41,HL13E1ﾃﾞｰﾀ!$C:$C,0),G$2),"")</f>
        <v/>
      </c>
      <c r="H41" s="426" t="str" cm="1">
        <f t="array" ref="H41">IF($D41=H$4,INDEX(HL13E1ﾃﾞｰﾀ!$1:$1048576,MATCH($C41,HL13E1ﾃﾞｰﾀ!$C:$C,0),H$2),"")</f>
        <v/>
      </c>
      <c r="I41" s="426" cm="1">
        <f t="array" ref="I41">IF($D41=I$4,INDEX(HL13E1ﾃﾞｰﾀ!$1:$1048576,MATCH($C41,HL13E1ﾃﾞｰﾀ!$C:$C,0),I$2),"")</f>
        <v>-2.3188405797101468</v>
      </c>
      <c r="J41" s="426" t="str" cm="1">
        <f t="array" ref="J41">IF($D41=J$4,INDEX(HL13E1ﾃﾞｰﾀ!$1:$1048576,MATCH($C41,HL13E1ﾃﾞｰﾀ!$C:$C,0),J$2),"")</f>
        <v/>
      </c>
      <c r="K41" s="427" t="str">
        <v/>
      </c>
      <c r="L41" s="427" t="str">
        <v/>
      </c>
      <c r="M41" s="427" t="str">
        <v/>
      </c>
      <c r="N41" s="427" t="str">
        <v/>
      </c>
      <c r="O41" s="427" t="str">
        <v/>
      </c>
      <c r="P41" s="426" t="str" cm="1">
        <f t="array" ref="P41">IF($D41=P$4,INDEX(HL13E1ﾃﾞｰﾀ!$1:$1048576,MATCH($C41,HL13E1ﾃﾞｰﾀ!$C:$C,0),P$2),"")</f>
        <v/>
      </c>
      <c r="Q41" s="426" t="str" cm="1">
        <f t="array" ref="Q41">IF($D41=Q$4,INDEX(HL13E1ﾃﾞｰﾀ!$1:$1048576,MATCH($C41,HL13E1ﾃﾞｰﾀ!$C:$C,0),Q$2),"")</f>
        <v/>
      </c>
      <c r="R41" s="426" t="str" cm="1">
        <f t="array" ref="R41">IF($D41=R$4,INDEX(HL13E1ﾃﾞｰﾀ!$1:$1048576,MATCH($C41,HL13E1ﾃﾞｰﾀ!$C:$C,0),R$2),"")</f>
        <v/>
      </c>
      <c r="S41" s="426" cm="1">
        <f t="array" ref="S41">IF($D41=S$4,INDEX(HL13E1ﾃﾞｰﾀ!$1:$1048576,MATCH($C41,HL13E1ﾃﾞｰﾀ!$C:$C,0),S$2),"")</f>
        <v>1.320132013201331</v>
      </c>
      <c r="T41" s="426" t="str" cm="1">
        <f t="array" ref="T41">IF($D41=T$4,INDEX(HL13E1ﾃﾞｰﾀ!$1:$1048576,MATCH($C41,HL13E1ﾃﾞｰﾀ!$C:$C,0),T$2),"")</f>
        <v/>
      </c>
      <c r="U41" s="427" t="str">
        <v/>
      </c>
      <c r="V41" s="427" t="str">
        <v/>
      </c>
      <c r="W41" s="427" t="str">
        <v/>
      </c>
      <c r="X41" s="427" t="str">
        <v/>
      </c>
      <c r="Y41" s="427" t="str">
        <v/>
      </c>
      <c r="Z41" s="426" t="str" cm="1">
        <f t="array" ref="Z41">IF($D41=Z$4,INDEX(HL13E1ﾃﾞｰﾀ!$1:$1048576,MATCH($C41,HL13E1ﾃﾞｰﾀ!$C:$C,0),Z$2),"")</f>
        <v/>
      </c>
      <c r="AA41" s="426" t="str" cm="1">
        <f t="array" ref="AA41">IF($D41=AA$4,INDEX(HL13E1ﾃﾞｰﾀ!$1:$1048576,MATCH($C41,HL13E1ﾃﾞｰﾀ!$C:$C,0),AA$2),"")</f>
        <v/>
      </c>
      <c r="AB41" s="426" t="str" cm="1">
        <f t="array" ref="AB41">IF($D41=AB$4,INDEX(HL13E1ﾃﾞｰﾀ!$1:$1048576,MATCH($C41,HL13E1ﾃﾞｰﾀ!$C:$C,0),AB$2),"")</f>
        <v/>
      </c>
      <c r="AC41" s="426" cm="1">
        <f t="array" ref="AC41">IF($D41=AC$4,INDEX(HL13E1ﾃﾞｰﾀ!$1:$1048576,MATCH($C41,HL13E1ﾃﾞｰﾀ!$C:$C,0),AC$2),"")</f>
        <v>-3.0000000000001137E-3</v>
      </c>
      <c r="AD41" s="426" t="str" cm="1">
        <f t="array" ref="AD41">IF($D41=AD$4,INDEX(HL13E1ﾃﾞｰﾀ!$1:$1048576,MATCH($C41,HL13E1ﾃﾞｰﾀ!$C:$C,0),AD$2),"")</f>
        <v/>
      </c>
      <c r="AE41" s="427" t="str">
        <v/>
      </c>
      <c r="AF41" s="427" t="str">
        <v/>
      </c>
      <c r="AG41" s="427" t="str">
        <v/>
      </c>
      <c r="AH41" s="427" t="str">
        <v/>
      </c>
      <c r="AI41" s="427" t="str">
        <v/>
      </c>
    </row>
    <row r="42" spans="2:35">
      <c r="B42" s="428">
        <f t="shared" si="9"/>
        <v>38</v>
      </c>
      <c r="C42" s="428" t="s">
        <v>519</v>
      </c>
      <c r="D42" s="428" t="str">
        <f t="shared" si="6"/>
        <v>Cf</v>
      </c>
      <c r="E42" s="428">
        <f t="shared" si="10"/>
        <v>0.67448975019608193</v>
      </c>
      <c r="F42" s="426" t="str" cm="1">
        <f t="array" ref="F42">IF($D42=F$4,INDEX(HL13E1ﾃﾞｰﾀ!$1:$1048576,MATCH($C42,HL13E1ﾃﾞｰﾀ!$C:$C,0),F$2),"")</f>
        <v/>
      </c>
      <c r="G42" s="426" t="str" cm="1">
        <f t="array" ref="G42">IF($D42=G$4,INDEX(HL13E1ﾃﾞｰﾀ!$1:$1048576,MATCH($C42,HL13E1ﾃﾞｰﾀ!$C:$C,0),G$2),"")</f>
        <v/>
      </c>
      <c r="H42" s="426" t="str" cm="1">
        <f t="array" ref="H42">IF($D42=H$4,INDEX(HL13E1ﾃﾞｰﾀ!$1:$1048576,MATCH($C42,HL13E1ﾃﾞｰﾀ!$C:$C,0),H$2),"")</f>
        <v/>
      </c>
      <c r="I42" s="426" cm="1">
        <f t="array" ref="I42">IF($D42=I$4,INDEX(HL13E1ﾃﾞｰﾀ!$1:$1048576,MATCH($C42,HL13E1ﾃﾞｰﾀ!$C:$C,0),I$2),"")</f>
        <v>-1.471670345842526</v>
      </c>
      <c r="J42" s="426" t="str" cm="1">
        <f t="array" ref="J42">IF($D42=J$4,INDEX(HL13E1ﾃﾞｰﾀ!$1:$1048576,MATCH($C42,HL13E1ﾃﾞｰﾀ!$C:$C,0),J$2),"")</f>
        <v/>
      </c>
      <c r="K42" s="427" t="str">
        <v/>
      </c>
      <c r="L42" s="427" t="str">
        <v/>
      </c>
      <c r="M42" s="427" t="str">
        <v/>
      </c>
      <c r="N42" s="427" t="str">
        <v/>
      </c>
      <c r="O42" s="427" t="str">
        <v/>
      </c>
      <c r="P42" s="426" t="str" cm="1">
        <f t="array" ref="P42">IF($D42=P$4,INDEX(HL13E1ﾃﾞｰﾀ!$1:$1048576,MATCH($C42,HL13E1ﾃﾞｰﾀ!$C:$C,0),P$2),"")</f>
        <v/>
      </c>
      <c r="Q42" s="426" t="str" cm="1">
        <f t="array" ref="Q42">IF($D42=Q$4,INDEX(HL13E1ﾃﾞｰﾀ!$1:$1048576,MATCH($C42,HL13E1ﾃﾞｰﾀ!$C:$C,0),Q$2),"")</f>
        <v/>
      </c>
      <c r="R42" s="426" t="str" cm="1">
        <f t="array" ref="R42">IF($D42=R$4,INDEX(HL13E1ﾃﾞｰﾀ!$1:$1048576,MATCH($C42,HL13E1ﾃﾞｰﾀ!$C:$C,0),R$2),"")</f>
        <v/>
      </c>
      <c r="S42" s="426" cm="1">
        <f t="array" ref="S42">IF($D42=S$4,INDEX(HL13E1ﾃﾞｰﾀ!$1:$1048576,MATCH($C42,HL13E1ﾃﾞｰﾀ!$C:$C,0),S$2),"")</f>
        <v>1.3513513513513513</v>
      </c>
      <c r="T42" s="426" t="str" cm="1">
        <f t="array" ref="T42">IF($D42=T$4,INDEX(HL13E1ﾃﾞｰﾀ!$1:$1048576,MATCH($C42,HL13E1ﾃﾞｰﾀ!$C:$C,0),T$2),"")</f>
        <v/>
      </c>
      <c r="U42" s="427" t="str">
        <v/>
      </c>
      <c r="V42" s="427" t="str">
        <v/>
      </c>
      <c r="W42" s="427" t="str">
        <v/>
      </c>
      <c r="X42" s="427" t="str">
        <v/>
      </c>
      <c r="Y42" s="427" t="str">
        <v/>
      </c>
      <c r="Z42" s="426" t="str" cm="1">
        <f t="array" ref="Z42">IF($D42=Z$4,INDEX(HL13E1ﾃﾞｰﾀ!$1:$1048576,MATCH($C42,HL13E1ﾃﾞｰﾀ!$C:$C,0),Z$2),"")</f>
        <v/>
      </c>
      <c r="AA42" s="426" t="str" cm="1">
        <f t="array" ref="AA42">IF($D42=AA$4,INDEX(HL13E1ﾃﾞｰﾀ!$1:$1048576,MATCH($C42,HL13E1ﾃﾞｰﾀ!$C:$C,0),AA$2),"")</f>
        <v/>
      </c>
      <c r="AB42" s="426" t="str" cm="1">
        <f t="array" ref="AB42">IF($D42=AB$4,INDEX(HL13E1ﾃﾞｰﾀ!$1:$1048576,MATCH($C42,HL13E1ﾃﾞｰﾀ!$C:$C,0),AB$2),"")</f>
        <v/>
      </c>
      <c r="AC42" s="426" cm="1">
        <f t="array" ref="AC42">IF($D42=AC$4,INDEX(HL13E1ﾃﾞｰﾀ!$1:$1048576,MATCH($C42,HL13E1ﾃﾞｰﾀ!$C:$C,0),AC$2),"")</f>
        <v>-2.0000000000000018E-3</v>
      </c>
      <c r="AD42" s="426" t="str" cm="1">
        <f t="array" ref="AD42">IF($D42=AD$4,INDEX(HL13E1ﾃﾞｰﾀ!$1:$1048576,MATCH($C42,HL13E1ﾃﾞｰﾀ!$C:$C,0),AD$2),"")</f>
        <v/>
      </c>
      <c r="AE42" s="427" t="str">
        <v/>
      </c>
      <c r="AF42" s="427" t="str">
        <v/>
      </c>
      <c r="AG42" s="427" t="str">
        <v/>
      </c>
      <c r="AH42" s="427" t="str">
        <v/>
      </c>
      <c r="AI42" s="427" t="str">
        <v/>
      </c>
    </row>
    <row r="43" spans="2:35">
      <c r="B43" s="428">
        <f t="shared" si="9"/>
        <v>39</v>
      </c>
      <c r="C43" s="428" t="s">
        <v>520</v>
      </c>
      <c r="D43" s="428" t="str">
        <f t="shared" si="6"/>
        <v>Cf</v>
      </c>
      <c r="E43" s="428">
        <f t="shared" si="10"/>
        <v>1.0364333894937898</v>
      </c>
      <c r="F43" s="426" t="str" cm="1">
        <f t="array" ref="F43">IF($D43=F$4,INDEX(HL13E1ﾃﾞｰﾀ!$1:$1048576,MATCH($C43,HL13E1ﾃﾞｰﾀ!$C:$C,0),F$2),"")</f>
        <v/>
      </c>
      <c r="G43" s="426" t="str" cm="1">
        <f t="array" ref="G43">IF($D43=G$4,INDEX(HL13E1ﾃﾞｰﾀ!$1:$1048576,MATCH($C43,HL13E1ﾃﾞｰﾀ!$C:$C,0),G$2),"")</f>
        <v/>
      </c>
      <c r="H43" s="426" t="str" cm="1">
        <f t="array" ref="H43">IF($D43=H$4,INDEX(HL13E1ﾃﾞｰﾀ!$1:$1048576,MATCH($C43,HL13E1ﾃﾞｰﾀ!$C:$C,0),H$2),"")</f>
        <v/>
      </c>
      <c r="I43" s="426" cm="1">
        <f t="array" ref="I43">IF($D43=I$4,INDEX(HL13E1ﾃﾞｰﾀ!$1:$1048576,MATCH($C43,HL13E1ﾃﾞｰﾀ!$C:$C,0),I$2),"")</f>
        <v>-1.6986706056129885</v>
      </c>
      <c r="J43" s="426" t="str" cm="1">
        <f t="array" ref="J43">IF($D43=J$4,INDEX(HL13E1ﾃﾞｰﾀ!$1:$1048576,MATCH($C43,HL13E1ﾃﾞｰﾀ!$C:$C,0),J$2),"")</f>
        <v/>
      </c>
      <c r="K43" s="427" t="str">
        <v/>
      </c>
      <c r="L43" s="427" t="str">
        <v/>
      </c>
      <c r="M43" s="427" t="str">
        <v/>
      </c>
      <c r="N43" s="427" t="str">
        <v/>
      </c>
      <c r="O43" s="427" t="str">
        <v/>
      </c>
      <c r="P43" s="426" t="str" cm="1">
        <f t="array" ref="P43">IF($D43=P$4,INDEX(HL13E1ﾃﾞｰﾀ!$1:$1048576,MATCH($C43,HL13E1ﾃﾞｰﾀ!$C:$C,0),P$2),"")</f>
        <v/>
      </c>
      <c r="Q43" s="426" t="str" cm="1">
        <f t="array" ref="Q43">IF($D43=Q$4,INDEX(HL13E1ﾃﾞｰﾀ!$1:$1048576,MATCH($C43,HL13E1ﾃﾞｰﾀ!$C:$C,0),Q$2),"")</f>
        <v/>
      </c>
      <c r="R43" s="426" t="str" cm="1">
        <f t="array" ref="R43">IF($D43=R$4,INDEX(HL13E1ﾃﾞｰﾀ!$1:$1048576,MATCH($C43,HL13E1ﾃﾞｰﾀ!$C:$C,0),R$2),"")</f>
        <v/>
      </c>
      <c r="S43" s="426" cm="1">
        <f t="array" ref="S43">IF($D43=S$4,INDEX(HL13E1ﾃﾞｰﾀ!$1:$1048576,MATCH($C43,HL13E1ﾃﾞｰﾀ!$C:$C,0),S$2),"")</f>
        <v>1.5441959531416354</v>
      </c>
      <c r="T43" s="426" t="str" cm="1">
        <f t="array" ref="T43">IF($D43=T$4,INDEX(HL13E1ﾃﾞｰﾀ!$1:$1048576,MATCH($C43,HL13E1ﾃﾞｰﾀ!$C:$C,0),T$2),"")</f>
        <v/>
      </c>
      <c r="U43" s="427" t="str">
        <v/>
      </c>
      <c r="V43" s="427" t="str">
        <v/>
      </c>
      <c r="W43" s="427" t="str">
        <v/>
      </c>
      <c r="X43" s="427" t="str">
        <v/>
      </c>
      <c r="Y43" s="427" t="str">
        <v/>
      </c>
      <c r="Z43" s="426" t="str" cm="1">
        <f t="array" ref="Z43">IF($D43=Z$4,INDEX(HL13E1ﾃﾞｰﾀ!$1:$1048576,MATCH($C43,HL13E1ﾃﾞｰﾀ!$C:$C,0),Z$2),"")</f>
        <v/>
      </c>
      <c r="AA43" s="426" t="str" cm="1">
        <f t="array" ref="AA43">IF($D43=AA$4,INDEX(HL13E1ﾃﾞｰﾀ!$1:$1048576,MATCH($C43,HL13E1ﾃﾞｰﾀ!$C:$C,0),AA$2),"")</f>
        <v/>
      </c>
      <c r="AB43" s="426" t="str" cm="1">
        <f t="array" ref="AB43">IF($D43=AB$4,INDEX(HL13E1ﾃﾞｰﾀ!$1:$1048576,MATCH($C43,HL13E1ﾃﾞｰﾀ!$C:$C,0),AB$2),"")</f>
        <v/>
      </c>
      <c r="AC43" s="426" cm="1">
        <f t="array" ref="AC43">IF($D43=AC$4,INDEX(HL13E1ﾃﾞｰﾀ!$1:$1048576,MATCH($C43,HL13E1ﾃﾞｰﾀ!$C:$C,0),AC$2),"")</f>
        <v>-2.0000000000000018E-3</v>
      </c>
      <c r="AD43" s="426" t="str" cm="1">
        <f t="array" ref="AD43">IF($D43=AD$4,INDEX(HL13E1ﾃﾞｰﾀ!$1:$1048576,MATCH($C43,HL13E1ﾃﾞｰﾀ!$C:$C,0),AD$2),"")</f>
        <v/>
      </c>
      <c r="AE43" s="427" t="str">
        <v/>
      </c>
      <c r="AF43" s="427" t="str">
        <v/>
      </c>
      <c r="AG43" s="427" t="str">
        <v/>
      </c>
      <c r="AH43" s="427" t="str">
        <v/>
      </c>
      <c r="AI43" s="427" t="str">
        <v/>
      </c>
    </row>
    <row r="44" spans="2:35">
      <c r="B44" s="428">
        <f t="shared" si="9"/>
        <v>40</v>
      </c>
      <c r="C44" s="428" t="s">
        <v>521</v>
      </c>
      <c r="D44" s="428" t="str">
        <f t="shared" si="6"/>
        <v>Cf</v>
      </c>
      <c r="E44" s="428">
        <f t="shared" si="10"/>
        <v>1.6448536269514715</v>
      </c>
      <c r="F44" s="426" t="str" cm="1">
        <f t="array" ref="F44">IF($D44=F$4,INDEX(HL13E1ﾃﾞｰﾀ!$1:$1048576,MATCH($C44,HL13E1ﾃﾞｰﾀ!$C:$C,0),F$2),"")</f>
        <v/>
      </c>
      <c r="G44" s="426" t="str" cm="1">
        <f t="array" ref="G44">IF($D44=G$4,INDEX(HL13E1ﾃﾞｰﾀ!$1:$1048576,MATCH($C44,HL13E1ﾃﾞｰﾀ!$C:$C,0),G$2),"")</f>
        <v/>
      </c>
      <c r="H44" s="426" t="str" cm="1">
        <f t="array" ref="H44">IF($D44=H$4,INDEX(HL13E1ﾃﾞｰﾀ!$1:$1048576,MATCH($C44,HL13E1ﾃﾞｰﾀ!$C:$C,0),H$2),"")</f>
        <v/>
      </c>
      <c r="I44" s="426" cm="1">
        <f t="array" ref="I44">IF($D44=I$4,INDEX(HL13E1ﾃﾞｰﾀ!$1:$1048576,MATCH($C44,HL13E1ﾃﾞｰﾀ!$C:$C,0),I$2),"")</f>
        <v>-1.4760147601476092</v>
      </c>
      <c r="J44" s="426" t="str" cm="1">
        <f t="array" ref="J44">IF($D44=J$4,INDEX(HL13E1ﾃﾞｰﾀ!$1:$1048576,MATCH($C44,HL13E1ﾃﾞｰﾀ!$C:$C,0),J$2),"")</f>
        <v/>
      </c>
      <c r="K44" s="427" t="str">
        <v/>
      </c>
      <c r="L44" s="427" t="str">
        <v/>
      </c>
      <c r="M44" s="427" t="str">
        <v/>
      </c>
      <c r="N44" s="427" t="str">
        <v/>
      </c>
      <c r="O44" s="427" t="str">
        <v/>
      </c>
      <c r="P44" s="426" t="str" cm="1">
        <f t="array" ref="P44">IF($D44=P$4,INDEX(HL13E1ﾃﾞｰﾀ!$1:$1048576,MATCH($C44,HL13E1ﾃﾞｰﾀ!$C:$C,0),P$2),"")</f>
        <v/>
      </c>
      <c r="Q44" s="426" t="str" cm="1">
        <f t="array" ref="Q44">IF($D44=Q$4,INDEX(HL13E1ﾃﾞｰﾀ!$1:$1048576,MATCH($C44,HL13E1ﾃﾞｰﾀ!$C:$C,0),Q$2),"")</f>
        <v/>
      </c>
      <c r="R44" s="426" t="str" cm="1">
        <f t="array" ref="R44">IF($D44=R$4,INDEX(HL13E1ﾃﾞｰﾀ!$1:$1048576,MATCH($C44,HL13E1ﾃﾞｰﾀ!$C:$C,0),R$2),"")</f>
        <v/>
      </c>
      <c r="S44" s="426" cm="1">
        <f t="array" ref="S44">IF($D44=S$4,INDEX(HL13E1ﾃﾞｰﾀ!$1:$1048576,MATCH($C44,HL13E1ﾃﾞｰﾀ!$C:$C,0),S$2),"")</f>
        <v>1.2806830309498507</v>
      </c>
      <c r="T44" s="426" t="str" cm="1">
        <f t="array" ref="T44">IF($D44=T$4,INDEX(HL13E1ﾃﾞｰﾀ!$1:$1048576,MATCH($C44,HL13E1ﾃﾞｰﾀ!$C:$C,0),T$2),"")</f>
        <v/>
      </c>
      <c r="U44" s="427" t="str">
        <v/>
      </c>
      <c r="V44" s="427" t="str">
        <v/>
      </c>
      <c r="W44" s="427" t="str">
        <v/>
      </c>
      <c r="X44" s="427" t="str">
        <v/>
      </c>
      <c r="Y44" s="427" t="str">
        <v/>
      </c>
      <c r="Z44" s="426" t="str" cm="1">
        <f t="array" ref="Z44">IF($D44=Z$4,INDEX(HL13E1ﾃﾞｰﾀ!$1:$1048576,MATCH($C44,HL13E1ﾃﾞｰﾀ!$C:$C,0),Z$2),"")</f>
        <v/>
      </c>
      <c r="AA44" s="426" t="str" cm="1">
        <f t="array" ref="AA44">IF($D44=AA$4,INDEX(HL13E1ﾃﾞｰﾀ!$1:$1048576,MATCH($C44,HL13E1ﾃﾞｰﾀ!$C:$C,0),AA$2),"")</f>
        <v/>
      </c>
      <c r="AB44" s="426" t="str" cm="1">
        <f t="array" ref="AB44">IF($D44=AB$4,INDEX(HL13E1ﾃﾞｰﾀ!$1:$1048576,MATCH($C44,HL13E1ﾃﾞｰﾀ!$C:$C,0),AB$2),"")</f>
        <v/>
      </c>
      <c r="AC44" s="426" cm="1">
        <f t="array" ref="AC44">IF($D44=AC$4,INDEX(HL13E1ﾃﾞｰﾀ!$1:$1048576,MATCH($C44,HL13E1ﾃﾞｰﾀ!$C:$C,0),AC$2),"")</f>
        <v>-2.0000000000000018E-3</v>
      </c>
      <c r="AD44" s="426" t="str" cm="1">
        <f t="array" ref="AD44">IF($D44=AD$4,INDEX(HL13E1ﾃﾞｰﾀ!$1:$1048576,MATCH($C44,HL13E1ﾃﾞｰﾀ!$C:$C,0),AD$2),"")</f>
        <v/>
      </c>
      <c r="AE44" s="427" t="str">
        <v/>
      </c>
      <c r="AF44" s="427" t="str">
        <v/>
      </c>
      <c r="AG44" s="427" t="str">
        <v/>
      </c>
      <c r="AH44" s="427" t="str">
        <v/>
      </c>
      <c r="AI44" s="427" t="str">
        <v/>
      </c>
    </row>
    <row r="45" spans="2:35">
      <c r="B45" s="428">
        <f t="shared" si="9"/>
        <v>41</v>
      </c>
      <c r="C45" s="428" t="s">
        <v>522</v>
      </c>
      <c r="D45" s="428" t="str">
        <f t="shared" si="6"/>
        <v>Dh</v>
      </c>
      <c r="E45" s="428">
        <f t="shared" si="10"/>
        <v>-1.6448536269514726</v>
      </c>
      <c r="F45" s="426" t="str" cm="1">
        <f t="array" ref="F45">IF($D45=F$4,INDEX(HL13E1ﾃﾞｰﾀ!$1:$1048576,MATCH($C45,HL13E1ﾃﾞｰﾀ!$C:$C,0),F$2),"")</f>
        <v/>
      </c>
      <c r="G45" s="426" t="str" cm="1">
        <f t="array" ref="G45">IF($D45=G$4,INDEX(HL13E1ﾃﾞｰﾀ!$1:$1048576,MATCH($C45,HL13E1ﾃﾞｰﾀ!$C:$C,0),G$2),"")</f>
        <v/>
      </c>
      <c r="H45" s="426" t="str" cm="1">
        <f t="array" ref="H45">IF($D45=H$4,INDEX(HL13E1ﾃﾞｰﾀ!$1:$1048576,MATCH($C45,HL13E1ﾃﾞｰﾀ!$C:$C,0),H$2),"")</f>
        <v/>
      </c>
      <c r="I45" s="426" t="str" cm="1">
        <f t="array" ref="I45">IF($D45=I$4,INDEX(HL13E1ﾃﾞｰﾀ!$1:$1048576,MATCH($C45,HL13E1ﾃﾞｰﾀ!$C:$C,0),I$2),"")</f>
        <v/>
      </c>
      <c r="J45" s="426" cm="1">
        <f t="array" ref="J45">IF($D45=J$4,INDEX(HL13E1ﾃﾞｰﾀ!$1:$1048576,MATCH($C45,HL13E1ﾃﾞｰﾀ!$C:$C,0),J$2),"")</f>
        <v>-0.83507306889352284</v>
      </c>
      <c r="K45" s="427" t="str">
        <v/>
      </c>
      <c r="L45" s="427" t="str">
        <v/>
      </c>
      <c r="M45" s="427" t="str">
        <v/>
      </c>
      <c r="N45" s="427" t="str">
        <v/>
      </c>
      <c r="O45" s="427" t="str">
        <v/>
      </c>
      <c r="P45" s="426" t="str" cm="1">
        <f t="array" ref="P45">IF($D45=P$4,INDEX(HL13E1ﾃﾞｰﾀ!$1:$1048576,MATCH($C45,HL13E1ﾃﾞｰﾀ!$C:$C,0),P$2),"")</f>
        <v/>
      </c>
      <c r="Q45" s="426" t="str" cm="1">
        <f t="array" ref="Q45">IF($D45=Q$4,INDEX(HL13E1ﾃﾞｰﾀ!$1:$1048576,MATCH($C45,HL13E1ﾃﾞｰﾀ!$C:$C,0),Q$2),"")</f>
        <v/>
      </c>
      <c r="R45" s="426" t="str" cm="1">
        <f t="array" ref="R45">IF($D45=R$4,INDEX(HL13E1ﾃﾞｰﾀ!$1:$1048576,MATCH($C45,HL13E1ﾃﾞｰﾀ!$C:$C,0),R$2),"")</f>
        <v/>
      </c>
      <c r="S45" s="426" t="str" cm="1">
        <f t="array" ref="S45">IF($D45=S$4,INDEX(HL13E1ﾃﾞｰﾀ!$1:$1048576,MATCH($C45,HL13E1ﾃﾞｰﾀ!$C:$C,0),S$2),"")</f>
        <v/>
      </c>
      <c r="T45" s="426" cm="1">
        <f t="array" ref="T45">IF($D45=T$4,INDEX(HL13E1ﾃﾞｰﾀ!$1:$1048576,MATCH($C45,HL13E1ﾃﾞｰﾀ!$C:$C,0),T$2),"")</f>
        <v>1.46827477713687</v>
      </c>
      <c r="U45" s="427" t="str">
        <v/>
      </c>
      <c r="V45" s="427" t="str">
        <v/>
      </c>
      <c r="W45" s="427" t="str">
        <v/>
      </c>
      <c r="X45" s="427" t="str">
        <v/>
      </c>
      <c r="Y45" s="427" t="str">
        <v/>
      </c>
      <c r="Z45" s="426" t="str" cm="1">
        <f t="array" ref="Z45">IF($D45=Z$4,INDEX(HL13E1ﾃﾞｰﾀ!$1:$1048576,MATCH($C45,HL13E1ﾃﾞｰﾀ!$C:$C,0),Z$2),"")</f>
        <v/>
      </c>
      <c r="AA45" s="426" t="str" cm="1">
        <f t="array" ref="AA45">IF($D45=AA$4,INDEX(HL13E1ﾃﾞｰﾀ!$1:$1048576,MATCH($C45,HL13E1ﾃﾞｰﾀ!$C:$C,0),AA$2),"")</f>
        <v/>
      </c>
      <c r="AB45" s="426" t="str" cm="1">
        <f t="array" ref="AB45">IF($D45=AB$4,INDEX(HL13E1ﾃﾞｰﾀ!$1:$1048576,MATCH($C45,HL13E1ﾃﾞｰﾀ!$C:$C,0),AB$2),"")</f>
        <v/>
      </c>
      <c r="AC45" s="426" t="str" cm="1">
        <f t="array" ref="AC45">IF($D45=AC$4,INDEX(HL13E1ﾃﾞｰﾀ!$1:$1048576,MATCH($C45,HL13E1ﾃﾞｰﾀ!$C:$C,0),AC$2),"")</f>
        <v/>
      </c>
      <c r="AD45" s="426" cm="1">
        <f t="array" ref="AD45">IF($D45=AD$4,INDEX(HL13E1ﾃﾞｰﾀ!$1:$1048576,MATCH($C45,HL13E1ﾃﾞｰﾀ!$C:$C,0),AD$2),"")</f>
        <v>-2.0000000000000018E-3</v>
      </c>
      <c r="AE45" s="427" t="str">
        <v/>
      </c>
      <c r="AF45" s="427" t="str">
        <v/>
      </c>
      <c r="AG45" s="427" t="str">
        <v/>
      </c>
      <c r="AH45" s="427" t="str">
        <v/>
      </c>
      <c r="AI45" s="427" t="str">
        <v/>
      </c>
    </row>
    <row r="46" spans="2:35">
      <c r="B46" s="428">
        <f t="shared" si="9"/>
        <v>42</v>
      </c>
      <c r="C46" s="428" t="s">
        <v>523</v>
      </c>
      <c r="D46" s="428" t="str">
        <f t="shared" si="6"/>
        <v>Dh</v>
      </c>
      <c r="E46" s="428">
        <f t="shared" si="10"/>
        <v>-1.0364333894937898</v>
      </c>
      <c r="F46" s="426" t="str" cm="1">
        <f t="array" ref="F46">IF($D46=F$4,INDEX(HL13E1ﾃﾞｰﾀ!$1:$1048576,MATCH($C46,HL13E1ﾃﾞｰﾀ!$C:$C,0),F$2),"")</f>
        <v/>
      </c>
      <c r="G46" s="426" t="str" cm="1">
        <f t="array" ref="G46">IF($D46=G$4,INDEX(HL13E1ﾃﾞｰﾀ!$1:$1048576,MATCH($C46,HL13E1ﾃﾞｰﾀ!$C:$C,0),G$2),"")</f>
        <v/>
      </c>
      <c r="H46" s="426" t="str" cm="1">
        <f t="array" ref="H46">IF($D46=H$4,INDEX(HL13E1ﾃﾞｰﾀ!$1:$1048576,MATCH($C46,HL13E1ﾃﾞｰﾀ!$C:$C,0),H$2),"")</f>
        <v/>
      </c>
      <c r="I46" s="426" t="str" cm="1">
        <f t="array" ref="I46">IF($D46=I$4,INDEX(HL13E1ﾃﾞｰﾀ!$1:$1048576,MATCH($C46,HL13E1ﾃﾞｰﾀ!$C:$C,0),I$2),"")</f>
        <v/>
      </c>
      <c r="J46" s="426" cm="1">
        <f t="array" ref="J46">IF($D46=J$4,INDEX(HL13E1ﾃﾞｰﾀ!$1:$1048576,MATCH($C46,HL13E1ﾃﾞｰﾀ!$C:$C,0),J$2),"")</f>
        <v>-1.1772853185595564</v>
      </c>
      <c r="K46" s="427" t="str">
        <v/>
      </c>
      <c r="L46" s="427" t="str">
        <v/>
      </c>
      <c r="M46" s="427" t="str">
        <v/>
      </c>
      <c r="N46" s="427" t="str">
        <v/>
      </c>
      <c r="O46" s="427" t="str">
        <v/>
      </c>
      <c r="P46" s="426" t="str" cm="1">
        <f t="array" ref="P46">IF($D46=P$4,INDEX(HL13E1ﾃﾞｰﾀ!$1:$1048576,MATCH($C46,HL13E1ﾃﾞｰﾀ!$C:$C,0),P$2),"")</f>
        <v/>
      </c>
      <c r="Q46" s="426" t="str" cm="1">
        <f t="array" ref="Q46">IF($D46=Q$4,INDEX(HL13E1ﾃﾞｰﾀ!$1:$1048576,MATCH($C46,HL13E1ﾃﾞｰﾀ!$C:$C,0),Q$2),"")</f>
        <v/>
      </c>
      <c r="R46" s="426" t="str" cm="1">
        <f t="array" ref="R46">IF($D46=R$4,INDEX(HL13E1ﾃﾞｰﾀ!$1:$1048576,MATCH($C46,HL13E1ﾃﾞｰﾀ!$C:$C,0),R$2),"")</f>
        <v/>
      </c>
      <c r="S46" s="426" t="str" cm="1">
        <f t="array" ref="S46">IF($D46=S$4,INDEX(HL13E1ﾃﾞｰﾀ!$1:$1048576,MATCH($C46,HL13E1ﾃﾞｰﾀ!$C:$C,0),S$2),"")</f>
        <v/>
      </c>
      <c r="T46" s="426" cm="1">
        <f t="array" ref="T46">IF($D46=T$4,INDEX(HL13E1ﾃﾞｰﾀ!$1:$1048576,MATCH($C46,HL13E1ﾃﾞｰﾀ!$C:$C,0),T$2),"")</f>
        <v>1.360544217687083</v>
      </c>
      <c r="U46" s="427" t="str">
        <v/>
      </c>
      <c r="V46" s="427" t="str">
        <v/>
      </c>
      <c r="W46" s="427" t="str">
        <v/>
      </c>
      <c r="X46" s="427" t="str">
        <v/>
      </c>
      <c r="Y46" s="427" t="str">
        <v/>
      </c>
      <c r="Z46" s="426" t="str" cm="1">
        <f t="array" ref="Z46">IF($D46=Z$4,INDEX(HL13E1ﾃﾞｰﾀ!$1:$1048576,MATCH($C46,HL13E1ﾃﾞｰﾀ!$C:$C,0),Z$2),"")</f>
        <v/>
      </c>
      <c r="AA46" s="426" t="str" cm="1">
        <f t="array" ref="AA46">IF($D46=AA$4,INDEX(HL13E1ﾃﾞｰﾀ!$1:$1048576,MATCH($C46,HL13E1ﾃﾞｰﾀ!$C:$C,0),AA$2),"")</f>
        <v/>
      </c>
      <c r="AB46" s="426" t="str" cm="1">
        <f t="array" ref="AB46">IF($D46=AB$4,INDEX(HL13E1ﾃﾞｰﾀ!$1:$1048576,MATCH($C46,HL13E1ﾃﾞｰﾀ!$C:$C,0),AB$2),"")</f>
        <v/>
      </c>
      <c r="AC46" s="426" t="str" cm="1">
        <f t="array" ref="AC46">IF($D46=AC$4,INDEX(HL13E1ﾃﾞｰﾀ!$1:$1048576,MATCH($C46,HL13E1ﾃﾞｰﾀ!$C:$C,0),AC$2),"")</f>
        <v/>
      </c>
      <c r="AD46" s="426" cm="1">
        <f t="array" ref="AD46">IF($D46=AD$4,INDEX(HL13E1ﾃﾞｰﾀ!$1:$1048576,MATCH($C46,HL13E1ﾃﾞｰﾀ!$C:$C,0),AD$2),"")</f>
        <v>-2.0000000000000018E-3</v>
      </c>
      <c r="AE46" s="427" t="str">
        <v/>
      </c>
      <c r="AF46" s="427" t="str">
        <v/>
      </c>
      <c r="AG46" s="427" t="str">
        <v/>
      </c>
      <c r="AH46" s="427" t="str">
        <v/>
      </c>
      <c r="AI46" s="427" t="str">
        <v/>
      </c>
    </row>
    <row r="47" spans="2:35">
      <c r="B47" s="428">
        <f t="shared" si="9"/>
        <v>43</v>
      </c>
      <c r="C47" s="428" t="s">
        <v>524</v>
      </c>
      <c r="D47" s="428" t="str">
        <f t="shared" si="6"/>
        <v>Dh</v>
      </c>
      <c r="E47" s="428">
        <f t="shared" si="10"/>
        <v>-0.67448975019608193</v>
      </c>
      <c r="F47" s="426" t="str" cm="1">
        <f t="array" ref="F47">IF($D47=F$4,INDEX(HL13E1ﾃﾞｰﾀ!$1:$1048576,MATCH($C47,HL13E1ﾃﾞｰﾀ!$C:$C,0),F$2),"")</f>
        <v/>
      </c>
      <c r="G47" s="426" t="str" cm="1">
        <f t="array" ref="G47">IF($D47=G$4,INDEX(HL13E1ﾃﾞｰﾀ!$1:$1048576,MATCH($C47,HL13E1ﾃﾞｰﾀ!$C:$C,0),G$2),"")</f>
        <v/>
      </c>
      <c r="H47" s="426" t="str" cm="1">
        <f t="array" ref="H47">IF($D47=H$4,INDEX(HL13E1ﾃﾞｰﾀ!$1:$1048576,MATCH($C47,HL13E1ﾃﾞｰﾀ!$C:$C,0),H$2),"")</f>
        <v/>
      </c>
      <c r="I47" s="426" t="str" cm="1">
        <f t="array" ref="I47">IF($D47=I$4,INDEX(HL13E1ﾃﾞｰﾀ!$1:$1048576,MATCH($C47,HL13E1ﾃﾞｰﾀ!$C:$C,0),I$2),"")</f>
        <v/>
      </c>
      <c r="J47" s="426" cm="1">
        <f t="array" ref="J47">IF($D47=J$4,INDEX(HL13E1ﾃﾞｰﾀ!$1:$1048576,MATCH($C47,HL13E1ﾃﾞｰﾀ!$C:$C,0),J$2),"")</f>
        <v>-0.61728395061728303</v>
      </c>
      <c r="K47" s="427" t="str">
        <v/>
      </c>
      <c r="L47" s="427" t="str">
        <v/>
      </c>
      <c r="M47" s="427" t="str">
        <v/>
      </c>
      <c r="N47" s="427" t="str">
        <v/>
      </c>
      <c r="O47" s="427" t="str">
        <v/>
      </c>
      <c r="P47" s="426" t="str" cm="1">
        <f t="array" ref="P47">IF($D47=P$4,INDEX(HL13E1ﾃﾞｰﾀ!$1:$1048576,MATCH($C47,HL13E1ﾃﾞｰﾀ!$C:$C,0),P$2),"")</f>
        <v/>
      </c>
      <c r="Q47" s="426" t="str" cm="1">
        <f t="array" ref="Q47">IF($D47=Q$4,INDEX(HL13E1ﾃﾞｰﾀ!$1:$1048576,MATCH($C47,HL13E1ﾃﾞｰﾀ!$C:$C,0),Q$2),"")</f>
        <v/>
      </c>
      <c r="R47" s="426" t="str" cm="1">
        <f t="array" ref="R47">IF($D47=R$4,INDEX(HL13E1ﾃﾞｰﾀ!$1:$1048576,MATCH($C47,HL13E1ﾃﾞｰﾀ!$C:$C,0),R$2),"")</f>
        <v/>
      </c>
      <c r="S47" s="426" t="str" cm="1">
        <f t="array" ref="S47">IF($D47=S$4,INDEX(HL13E1ﾃﾞｰﾀ!$1:$1048576,MATCH($C47,HL13E1ﾃﾞｰﾀ!$C:$C,0),S$2),"")</f>
        <v/>
      </c>
      <c r="T47" s="426" cm="1">
        <f t="array" ref="T47">IF($D47=T$4,INDEX(HL13E1ﾃﾞｰﾀ!$1:$1048576,MATCH($C47,HL13E1ﾃﾞｰﾀ!$C:$C,0),T$2),"")</f>
        <v>-0.37735849056603926</v>
      </c>
      <c r="U47" s="427" t="str">
        <v/>
      </c>
      <c r="V47" s="427" t="str">
        <v/>
      </c>
      <c r="W47" s="427" t="str">
        <v/>
      </c>
      <c r="X47" s="427" t="str">
        <v/>
      </c>
      <c r="Y47" s="427" t="str">
        <v/>
      </c>
      <c r="Z47" s="426" t="str" cm="1">
        <f t="array" ref="Z47">IF($D47=Z$4,INDEX(HL13E1ﾃﾞｰﾀ!$1:$1048576,MATCH($C47,HL13E1ﾃﾞｰﾀ!$C:$C,0),Z$2),"")</f>
        <v/>
      </c>
      <c r="AA47" s="426" t="str" cm="1">
        <f t="array" ref="AA47">IF($D47=AA$4,INDEX(HL13E1ﾃﾞｰﾀ!$1:$1048576,MATCH($C47,HL13E1ﾃﾞｰﾀ!$C:$C,0),AA$2),"")</f>
        <v/>
      </c>
      <c r="AB47" s="426" t="str" cm="1">
        <f t="array" ref="AB47">IF($D47=AB$4,INDEX(HL13E1ﾃﾞｰﾀ!$1:$1048576,MATCH($C47,HL13E1ﾃﾞｰﾀ!$C:$C,0),AB$2),"")</f>
        <v/>
      </c>
      <c r="AC47" s="426" t="str" cm="1">
        <f t="array" ref="AC47">IF($D47=AC$4,INDEX(HL13E1ﾃﾞｰﾀ!$1:$1048576,MATCH($C47,HL13E1ﾃﾞｰﾀ!$C:$C,0),AC$2),"")</f>
        <v/>
      </c>
      <c r="AD47" s="426" cm="1">
        <f t="array" ref="AD47">IF($D47=AD$4,INDEX(HL13E1ﾃﾞｰﾀ!$1:$1048576,MATCH($C47,HL13E1ﾃﾞｰﾀ!$C:$C,0),AD$2),"")</f>
        <v>-2.0000000000000018E-3</v>
      </c>
      <c r="AE47" s="427" t="str">
        <v/>
      </c>
      <c r="AF47" s="427" t="str">
        <v/>
      </c>
      <c r="AG47" s="427" t="str">
        <v/>
      </c>
      <c r="AH47" s="427" t="str">
        <v/>
      </c>
      <c r="AI47" s="427" t="str">
        <v/>
      </c>
    </row>
    <row r="48" spans="2:35">
      <c r="B48" s="428">
        <f t="shared" si="9"/>
        <v>44</v>
      </c>
      <c r="C48" s="428" t="s">
        <v>525</v>
      </c>
      <c r="D48" s="428" t="str">
        <f t="shared" si="6"/>
        <v>Dh</v>
      </c>
      <c r="E48" s="428">
        <f t="shared" si="10"/>
        <v>-0.38532046640756784</v>
      </c>
      <c r="F48" s="426" t="str" cm="1">
        <f t="array" ref="F48">IF($D48=F$4,INDEX(HL13E1ﾃﾞｰﾀ!$1:$1048576,MATCH($C48,HL13E1ﾃﾞｰﾀ!$C:$C,0),F$2),"")</f>
        <v/>
      </c>
      <c r="G48" s="426" t="str" cm="1">
        <f t="array" ref="G48">IF($D48=G$4,INDEX(HL13E1ﾃﾞｰﾀ!$1:$1048576,MATCH($C48,HL13E1ﾃﾞｰﾀ!$C:$C,0),G$2),"")</f>
        <v/>
      </c>
      <c r="H48" s="426" t="str" cm="1">
        <f t="array" ref="H48">IF($D48=H$4,INDEX(HL13E1ﾃﾞｰﾀ!$1:$1048576,MATCH($C48,HL13E1ﾃﾞｰﾀ!$C:$C,0),H$2),"")</f>
        <v/>
      </c>
      <c r="I48" s="426" t="str" cm="1">
        <f t="array" ref="I48">IF($D48=I$4,INDEX(HL13E1ﾃﾞｰﾀ!$1:$1048576,MATCH($C48,HL13E1ﾃﾞｰﾀ!$C:$C,0),I$2),"")</f>
        <v/>
      </c>
      <c r="J48" s="426" cm="1">
        <f t="array" ref="J48">IF($D48=J$4,INDEX(HL13E1ﾃﾞｰﾀ!$1:$1048576,MATCH($C48,HL13E1ﾃﾞｰﾀ!$C:$C,0),J$2),"")</f>
        <v>-3.0868628858578586</v>
      </c>
      <c r="K48" s="427" t="str">
        <v/>
      </c>
      <c r="L48" s="427" t="str">
        <v/>
      </c>
      <c r="M48" s="427" t="str">
        <v/>
      </c>
      <c r="N48" s="427" t="str">
        <v/>
      </c>
      <c r="O48" s="427" t="str">
        <v/>
      </c>
      <c r="P48" s="426" t="str" cm="1">
        <f t="array" ref="P48">IF($D48=P$4,INDEX(HL13E1ﾃﾞｰﾀ!$1:$1048576,MATCH($C48,HL13E1ﾃﾞｰﾀ!$C:$C,0),P$2),"")</f>
        <v/>
      </c>
      <c r="Q48" s="426" t="str" cm="1">
        <f t="array" ref="Q48">IF($D48=Q$4,INDEX(HL13E1ﾃﾞｰﾀ!$1:$1048576,MATCH($C48,HL13E1ﾃﾞｰﾀ!$C:$C,0),Q$2),"")</f>
        <v/>
      </c>
      <c r="R48" s="426" t="str" cm="1">
        <f t="array" ref="R48">IF($D48=R$4,INDEX(HL13E1ﾃﾞｰﾀ!$1:$1048576,MATCH($C48,HL13E1ﾃﾞｰﾀ!$C:$C,0),R$2),"")</f>
        <v/>
      </c>
      <c r="S48" s="426" t="str" cm="1">
        <f t="array" ref="S48">IF($D48=S$4,INDEX(HL13E1ﾃﾞｰﾀ!$1:$1048576,MATCH($C48,HL13E1ﾃﾞｰﾀ!$C:$C,0),S$2),"")</f>
        <v/>
      </c>
      <c r="T48" s="426" cm="1">
        <f t="array" ref="T48">IF($D48=T$4,INDEX(HL13E1ﾃﾞｰﾀ!$1:$1048576,MATCH($C48,HL13E1ﾃﾞｰﾀ!$C:$C,0),T$2),"")</f>
        <v>1.0852713178294433</v>
      </c>
      <c r="U48" s="427" t="str">
        <v/>
      </c>
      <c r="V48" s="427" t="str">
        <v/>
      </c>
      <c r="W48" s="427" t="str">
        <v/>
      </c>
      <c r="X48" s="427" t="str">
        <v/>
      </c>
      <c r="Y48" s="427" t="str">
        <v/>
      </c>
      <c r="Z48" s="426" t="str" cm="1">
        <f t="array" ref="Z48">IF($D48=Z$4,INDEX(HL13E1ﾃﾞｰﾀ!$1:$1048576,MATCH($C48,HL13E1ﾃﾞｰﾀ!$C:$C,0),Z$2),"")</f>
        <v/>
      </c>
      <c r="AA48" s="426" t="str" cm="1">
        <f t="array" ref="AA48">IF($D48=AA$4,INDEX(HL13E1ﾃﾞｰﾀ!$1:$1048576,MATCH($C48,HL13E1ﾃﾞｰﾀ!$C:$C,0),AA$2),"")</f>
        <v/>
      </c>
      <c r="AB48" s="426" t="str" cm="1">
        <f t="array" ref="AB48">IF($D48=AB$4,INDEX(HL13E1ﾃﾞｰﾀ!$1:$1048576,MATCH($C48,HL13E1ﾃﾞｰﾀ!$C:$C,0),AB$2),"")</f>
        <v/>
      </c>
      <c r="AC48" s="426" t="str" cm="1">
        <f t="array" ref="AC48">IF($D48=AC$4,INDEX(HL13E1ﾃﾞｰﾀ!$1:$1048576,MATCH($C48,HL13E1ﾃﾞｰﾀ!$C:$C,0),AC$2),"")</f>
        <v/>
      </c>
      <c r="AD48" s="426" cm="1">
        <f t="array" ref="AD48">IF($D48=AD$4,INDEX(HL13E1ﾃﾞｰﾀ!$1:$1048576,MATCH($C48,HL13E1ﾃﾞｰﾀ!$C:$C,0),AD$2),"")</f>
        <v>-3.0000000000001137E-3</v>
      </c>
      <c r="AE48" s="427" t="str">
        <v/>
      </c>
      <c r="AF48" s="427" t="str">
        <v/>
      </c>
      <c r="AG48" s="427" t="str">
        <v/>
      </c>
      <c r="AH48" s="427" t="str">
        <v/>
      </c>
      <c r="AI48" s="427" t="str">
        <v/>
      </c>
    </row>
    <row r="49" spans="2:35">
      <c r="B49" s="428">
        <f t="shared" si="9"/>
        <v>45</v>
      </c>
      <c r="C49" s="428" t="s">
        <v>526</v>
      </c>
      <c r="D49" s="428" t="str">
        <f t="shared" si="6"/>
        <v>Dh</v>
      </c>
      <c r="E49" s="428">
        <f t="shared" si="10"/>
        <v>-0.12566134685507402</v>
      </c>
      <c r="F49" s="426" t="str" cm="1">
        <f t="array" ref="F49">IF($D49=F$4,INDEX(HL13E1ﾃﾞｰﾀ!$1:$1048576,MATCH($C49,HL13E1ﾃﾞｰﾀ!$C:$C,0),F$2),"")</f>
        <v/>
      </c>
      <c r="G49" s="426" t="str" cm="1">
        <f t="array" ref="G49">IF($D49=G$4,INDEX(HL13E1ﾃﾞｰﾀ!$1:$1048576,MATCH($C49,HL13E1ﾃﾞｰﾀ!$C:$C,0),G$2),"")</f>
        <v/>
      </c>
      <c r="H49" s="426" t="str" cm="1">
        <f t="array" ref="H49">IF($D49=H$4,INDEX(HL13E1ﾃﾞｰﾀ!$1:$1048576,MATCH($C49,HL13E1ﾃﾞｰﾀ!$C:$C,0),H$2),"")</f>
        <v/>
      </c>
      <c r="I49" s="426" t="str" cm="1">
        <f t="array" ref="I49">IF($D49=I$4,INDEX(HL13E1ﾃﾞｰﾀ!$1:$1048576,MATCH($C49,HL13E1ﾃﾞｰﾀ!$C:$C,0),I$2),"")</f>
        <v/>
      </c>
      <c r="J49" s="426" cm="1">
        <f t="array" ref="J49">IF($D49=J$4,INDEX(HL13E1ﾃﾞｰﾀ!$1:$1048576,MATCH($C49,HL13E1ﾃﾞｰﾀ!$C:$C,0),J$2),"")</f>
        <v>-1.9780219780219748</v>
      </c>
      <c r="K49" s="427" t="str">
        <v/>
      </c>
      <c r="L49" s="427" t="str">
        <v/>
      </c>
      <c r="M49" s="427" t="str">
        <v/>
      </c>
      <c r="N49" s="427" t="str">
        <v/>
      </c>
      <c r="O49" s="427" t="str">
        <v/>
      </c>
      <c r="P49" s="426" t="str" cm="1">
        <f t="array" ref="P49">IF($D49=P$4,INDEX(HL13E1ﾃﾞｰﾀ!$1:$1048576,MATCH($C49,HL13E1ﾃﾞｰﾀ!$C:$C,0),P$2),"")</f>
        <v/>
      </c>
      <c r="Q49" s="426" t="str" cm="1">
        <f t="array" ref="Q49">IF($D49=Q$4,INDEX(HL13E1ﾃﾞｰﾀ!$1:$1048576,MATCH($C49,HL13E1ﾃﾞｰﾀ!$C:$C,0),Q$2),"")</f>
        <v/>
      </c>
      <c r="R49" s="426" t="str" cm="1">
        <f t="array" ref="R49">IF($D49=R$4,INDEX(HL13E1ﾃﾞｰﾀ!$1:$1048576,MATCH($C49,HL13E1ﾃﾞｰﾀ!$C:$C,0),R$2),"")</f>
        <v/>
      </c>
      <c r="S49" s="426" t="str" cm="1">
        <f t="array" ref="S49">IF($D49=S$4,INDEX(HL13E1ﾃﾞｰﾀ!$1:$1048576,MATCH($C49,HL13E1ﾃﾞｰﾀ!$C:$C,0),S$2),"")</f>
        <v/>
      </c>
      <c r="T49" s="426" cm="1">
        <f t="array" ref="T49">IF($D49=T$4,INDEX(HL13E1ﾃﾞｰﾀ!$1:$1048576,MATCH($C49,HL13E1ﾃﾞｰﾀ!$C:$C,0),T$2),"")</f>
        <v>0.3058103975535103</v>
      </c>
      <c r="U49" s="427" t="str">
        <v/>
      </c>
      <c r="V49" s="427" t="str">
        <v/>
      </c>
      <c r="W49" s="427" t="str">
        <v/>
      </c>
      <c r="X49" s="427" t="str">
        <v/>
      </c>
      <c r="Y49" s="427" t="str">
        <v/>
      </c>
      <c r="Z49" s="426" t="str" cm="1">
        <f t="array" ref="Z49">IF($D49=Z$4,INDEX(HL13E1ﾃﾞｰﾀ!$1:$1048576,MATCH($C49,HL13E1ﾃﾞｰﾀ!$C:$C,0),Z$2),"")</f>
        <v/>
      </c>
      <c r="AA49" s="426" t="str" cm="1">
        <f t="array" ref="AA49">IF($D49=AA$4,INDEX(HL13E1ﾃﾞｰﾀ!$1:$1048576,MATCH($C49,HL13E1ﾃﾞｰﾀ!$C:$C,0),AA$2),"")</f>
        <v/>
      </c>
      <c r="AB49" s="426" t="str" cm="1">
        <f t="array" ref="AB49">IF($D49=AB$4,INDEX(HL13E1ﾃﾞｰﾀ!$1:$1048576,MATCH($C49,HL13E1ﾃﾞｰﾀ!$C:$C,0),AB$2),"")</f>
        <v/>
      </c>
      <c r="AC49" s="426" t="str" cm="1">
        <f t="array" ref="AC49">IF($D49=AC$4,INDEX(HL13E1ﾃﾞｰﾀ!$1:$1048576,MATCH($C49,HL13E1ﾃﾞｰﾀ!$C:$C,0),AC$2),"")</f>
        <v/>
      </c>
      <c r="AD49" s="426" cm="1">
        <f t="array" ref="AD49">IF($D49=AD$4,INDEX(HL13E1ﾃﾞｰﾀ!$1:$1048576,MATCH($C49,HL13E1ﾃﾞｰﾀ!$C:$C,0),AD$2),"")</f>
        <v>-2.0000000000000018E-3</v>
      </c>
      <c r="AE49" s="427" t="str">
        <v/>
      </c>
      <c r="AF49" s="427" t="str">
        <v/>
      </c>
      <c r="AG49" s="427" t="str">
        <v/>
      </c>
      <c r="AH49" s="427" t="str">
        <v/>
      </c>
      <c r="AI49" s="427" t="str">
        <v/>
      </c>
    </row>
    <row r="50" spans="2:35">
      <c r="B50" s="428">
        <f t="shared" si="9"/>
        <v>46</v>
      </c>
      <c r="C50" s="428" t="s">
        <v>527</v>
      </c>
      <c r="D50" s="428" t="str">
        <f t="shared" si="6"/>
        <v>Dh</v>
      </c>
      <c r="E50" s="428">
        <f t="shared" si="10"/>
        <v>0.12566134685507416</v>
      </c>
      <c r="F50" s="426" t="str" cm="1">
        <f t="array" ref="F50">IF($D50=F$4,INDEX(HL13E1ﾃﾞｰﾀ!$1:$1048576,MATCH($C50,HL13E1ﾃﾞｰﾀ!$C:$C,0),F$2),"")</f>
        <v/>
      </c>
      <c r="G50" s="426" t="str" cm="1">
        <f t="array" ref="G50">IF($D50=G$4,INDEX(HL13E1ﾃﾞｰﾀ!$1:$1048576,MATCH($C50,HL13E1ﾃﾞｰﾀ!$C:$C,0),G$2),"")</f>
        <v/>
      </c>
      <c r="H50" s="426" t="str" cm="1">
        <f t="array" ref="H50">IF($D50=H$4,INDEX(HL13E1ﾃﾞｰﾀ!$1:$1048576,MATCH($C50,HL13E1ﾃﾞｰﾀ!$C:$C,0),H$2),"")</f>
        <v/>
      </c>
      <c r="I50" s="426" t="str" cm="1">
        <f t="array" ref="I50">IF($D50=I$4,INDEX(HL13E1ﾃﾞｰﾀ!$1:$1048576,MATCH($C50,HL13E1ﾃﾞｰﾀ!$C:$C,0),I$2),"")</f>
        <v/>
      </c>
      <c r="J50" s="426" cm="1">
        <f t="array" ref="J50">IF($D50=J$4,INDEX(HL13E1ﾃﾞｰﾀ!$1:$1048576,MATCH($C50,HL13E1ﾃﾞｰﾀ!$C:$C,0),J$2),"")</f>
        <v>-2.5641025641025603</v>
      </c>
      <c r="K50" s="427" t="str">
        <v/>
      </c>
      <c r="L50" s="427" t="str">
        <v/>
      </c>
      <c r="M50" s="427" t="str">
        <v/>
      </c>
      <c r="N50" s="427" t="str">
        <v/>
      </c>
      <c r="O50" s="427" t="str">
        <v/>
      </c>
      <c r="P50" s="426" t="str" cm="1">
        <f t="array" ref="P50">IF($D50=P$4,INDEX(HL13E1ﾃﾞｰﾀ!$1:$1048576,MATCH($C50,HL13E1ﾃﾞｰﾀ!$C:$C,0),P$2),"")</f>
        <v/>
      </c>
      <c r="Q50" s="426" t="str" cm="1">
        <f t="array" ref="Q50">IF($D50=Q$4,INDEX(HL13E1ﾃﾞｰﾀ!$1:$1048576,MATCH($C50,HL13E1ﾃﾞｰﾀ!$C:$C,0),Q$2),"")</f>
        <v/>
      </c>
      <c r="R50" s="426" t="str" cm="1">
        <f t="array" ref="R50">IF($D50=R$4,INDEX(HL13E1ﾃﾞｰﾀ!$1:$1048576,MATCH($C50,HL13E1ﾃﾞｰﾀ!$C:$C,0),R$2),"")</f>
        <v/>
      </c>
      <c r="S50" s="426" t="str" cm="1">
        <f t="array" ref="S50">IF($D50=S$4,INDEX(HL13E1ﾃﾞｰﾀ!$1:$1048576,MATCH($C50,HL13E1ﾃﾞｰﾀ!$C:$C,0),S$2),"")</f>
        <v/>
      </c>
      <c r="T50" s="426" cm="1">
        <f t="array" ref="T50">IF($D50=T$4,INDEX(HL13E1ﾃﾞｰﾀ!$1:$1048576,MATCH($C50,HL13E1ﾃﾞｰﾀ!$C:$C,0),T$2),"")</f>
        <v>0.91649694501018186</v>
      </c>
      <c r="U50" s="427" t="str">
        <v/>
      </c>
      <c r="V50" s="427" t="str">
        <v/>
      </c>
      <c r="W50" s="427" t="str">
        <v/>
      </c>
      <c r="X50" s="427" t="str">
        <v/>
      </c>
      <c r="Y50" s="427" t="str">
        <v/>
      </c>
      <c r="Z50" s="426" t="str" cm="1">
        <f t="array" ref="Z50">IF($D50=Z$4,INDEX(HL13E1ﾃﾞｰﾀ!$1:$1048576,MATCH($C50,HL13E1ﾃﾞｰﾀ!$C:$C,0),Z$2),"")</f>
        <v/>
      </c>
      <c r="AA50" s="426" t="str" cm="1">
        <f t="array" ref="AA50">IF($D50=AA$4,INDEX(HL13E1ﾃﾞｰﾀ!$1:$1048576,MATCH($C50,HL13E1ﾃﾞｰﾀ!$C:$C,0),AA$2),"")</f>
        <v/>
      </c>
      <c r="AB50" s="426" t="str" cm="1">
        <f t="array" ref="AB50">IF($D50=AB$4,INDEX(HL13E1ﾃﾞｰﾀ!$1:$1048576,MATCH($C50,HL13E1ﾃﾞｰﾀ!$C:$C,0),AB$2),"")</f>
        <v/>
      </c>
      <c r="AC50" s="426" t="str" cm="1">
        <f t="array" ref="AC50">IF($D50=AC$4,INDEX(HL13E1ﾃﾞｰﾀ!$1:$1048576,MATCH($C50,HL13E1ﾃﾞｰﾀ!$C:$C,0),AC$2),"")</f>
        <v/>
      </c>
      <c r="AD50" s="426" cm="1">
        <f t="array" ref="AD50">IF($D50=AD$4,INDEX(HL13E1ﾃﾞｰﾀ!$1:$1048576,MATCH($C50,HL13E1ﾃﾞｰﾀ!$C:$C,0),AD$2),"")</f>
        <v>-2.0000000000000018E-3</v>
      </c>
      <c r="AE50" s="427" t="str">
        <v/>
      </c>
      <c r="AF50" s="427" t="str">
        <v/>
      </c>
      <c r="AG50" s="427" t="str">
        <v/>
      </c>
      <c r="AH50" s="427" t="str">
        <v/>
      </c>
      <c r="AI50" s="427" t="str">
        <v/>
      </c>
    </row>
    <row r="51" spans="2:35">
      <c r="B51" s="428">
        <f t="shared" si="9"/>
        <v>47</v>
      </c>
      <c r="C51" s="428" t="s">
        <v>528</v>
      </c>
      <c r="D51" s="428" t="str">
        <f t="shared" si="6"/>
        <v>Dh</v>
      </c>
      <c r="E51" s="428">
        <f t="shared" si="10"/>
        <v>0.38532046640756784</v>
      </c>
      <c r="F51" s="426" t="str" cm="1">
        <f t="array" ref="F51">IF($D51=F$4,INDEX(HL13E1ﾃﾞｰﾀ!$1:$1048576,MATCH($C51,HL13E1ﾃﾞｰﾀ!$C:$C,0),F$2),"")</f>
        <v/>
      </c>
      <c r="G51" s="426" t="str" cm="1">
        <f t="array" ref="G51">IF($D51=G$4,INDEX(HL13E1ﾃﾞｰﾀ!$1:$1048576,MATCH($C51,HL13E1ﾃﾞｰﾀ!$C:$C,0),G$2),"")</f>
        <v/>
      </c>
      <c r="H51" s="426" t="str" cm="1">
        <f t="array" ref="H51">IF($D51=H$4,INDEX(HL13E1ﾃﾞｰﾀ!$1:$1048576,MATCH($C51,HL13E1ﾃﾞｰﾀ!$C:$C,0),H$2),"")</f>
        <v/>
      </c>
      <c r="I51" s="426" t="str" cm="1">
        <f t="array" ref="I51">IF($D51=I$4,INDEX(HL13E1ﾃﾞｰﾀ!$1:$1048576,MATCH($C51,HL13E1ﾃﾞｰﾀ!$C:$C,0),I$2),"")</f>
        <v/>
      </c>
      <c r="J51" s="426" cm="1">
        <f t="array" ref="J51">IF($D51=J$4,INDEX(HL13E1ﾃﾞｰﾀ!$1:$1048576,MATCH($C51,HL13E1ﾃﾞｰﾀ!$C:$C,0),J$2),"")</f>
        <v>-1.6862170087976571</v>
      </c>
      <c r="K51" s="427" t="str">
        <v/>
      </c>
      <c r="L51" s="427" t="str">
        <v/>
      </c>
      <c r="M51" s="427" t="str">
        <v/>
      </c>
      <c r="N51" s="427" t="str">
        <v/>
      </c>
      <c r="O51" s="427" t="str">
        <v/>
      </c>
      <c r="P51" s="426" t="str" cm="1">
        <f t="array" ref="P51">IF($D51=P$4,INDEX(HL13E1ﾃﾞｰﾀ!$1:$1048576,MATCH($C51,HL13E1ﾃﾞｰﾀ!$C:$C,0),P$2),"")</f>
        <v/>
      </c>
      <c r="Q51" s="426" t="str" cm="1">
        <f t="array" ref="Q51">IF($D51=Q$4,INDEX(HL13E1ﾃﾞｰﾀ!$1:$1048576,MATCH($C51,HL13E1ﾃﾞｰﾀ!$C:$C,0),Q$2),"")</f>
        <v/>
      </c>
      <c r="R51" s="426" t="str" cm="1">
        <f t="array" ref="R51">IF($D51=R$4,INDEX(HL13E1ﾃﾞｰﾀ!$1:$1048576,MATCH($C51,HL13E1ﾃﾞｰﾀ!$C:$C,0),R$2),"")</f>
        <v/>
      </c>
      <c r="S51" s="426" t="str" cm="1">
        <f t="array" ref="S51">IF($D51=S$4,INDEX(HL13E1ﾃﾞｰﾀ!$1:$1048576,MATCH($C51,HL13E1ﾃﾞｰﾀ!$C:$C,0),S$2),"")</f>
        <v/>
      </c>
      <c r="T51" s="426" cm="1">
        <f t="array" ref="T51">IF($D51=T$4,INDEX(HL13E1ﾃﾞｰﾀ!$1:$1048576,MATCH($C51,HL13E1ﾃﾞｰﾀ!$C:$C,0),T$2),"")</f>
        <v>1.3555787278415097</v>
      </c>
      <c r="U51" s="427" t="str">
        <v/>
      </c>
      <c r="V51" s="427" t="str">
        <v/>
      </c>
      <c r="W51" s="427" t="str">
        <v/>
      </c>
      <c r="X51" s="427" t="str">
        <v/>
      </c>
      <c r="Y51" s="427" t="str">
        <v/>
      </c>
      <c r="Z51" s="426" t="str" cm="1">
        <f t="array" ref="Z51">IF($D51=Z$4,INDEX(HL13E1ﾃﾞｰﾀ!$1:$1048576,MATCH($C51,HL13E1ﾃﾞｰﾀ!$C:$C,0),Z$2),"")</f>
        <v/>
      </c>
      <c r="AA51" s="426" t="str" cm="1">
        <f t="array" ref="AA51">IF($D51=AA$4,INDEX(HL13E1ﾃﾞｰﾀ!$1:$1048576,MATCH($C51,HL13E1ﾃﾞｰﾀ!$C:$C,0),AA$2),"")</f>
        <v/>
      </c>
      <c r="AB51" s="426" t="str" cm="1">
        <f t="array" ref="AB51">IF($D51=AB$4,INDEX(HL13E1ﾃﾞｰﾀ!$1:$1048576,MATCH($C51,HL13E1ﾃﾞｰﾀ!$C:$C,0),AB$2),"")</f>
        <v/>
      </c>
      <c r="AC51" s="426" t="str" cm="1">
        <f t="array" ref="AC51">IF($D51=AC$4,INDEX(HL13E1ﾃﾞｰﾀ!$1:$1048576,MATCH($C51,HL13E1ﾃﾞｰﾀ!$C:$C,0),AC$2),"")</f>
        <v/>
      </c>
      <c r="AD51" s="426" cm="1">
        <f t="array" ref="AD51">IF($D51=AD$4,INDEX(HL13E1ﾃﾞｰﾀ!$1:$1048576,MATCH($C51,HL13E1ﾃﾞｰﾀ!$C:$C,0),AD$2),"")</f>
        <v>-9.9999999999988987E-4</v>
      </c>
      <c r="AE51" s="427" t="str">
        <v/>
      </c>
      <c r="AF51" s="427" t="str">
        <v/>
      </c>
      <c r="AG51" s="427" t="str">
        <v/>
      </c>
      <c r="AH51" s="427" t="str">
        <v/>
      </c>
      <c r="AI51" s="427" t="str">
        <v/>
      </c>
    </row>
    <row r="52" spans="2:35">
      <c r="B52" s="428">
        <f t="shared" si="9"/>
        <v>48</v>
      </c>
      <c r="C52" s="428" t="s">
        <v>529</v>
      </c>
      <c r="D52" s="428" t="str">
        <f t="shared" si="6"/>
        <v>Dh</v>
      </c>
      <c r="E52" s="428">
        <f t="shared" si="10"/>
        <v>0.67448975019608193</v>
      </c>
      <c r="F52" s="426" t="str" cm="1">
        <f t="array" ref="F52">IF($D52=F$4,INDEX(HL13E1ﾃﾞｰﾀ!$1:$1048576,MATCH($C52,HL13E1ﾃﾞｰﾀ!$C:$C,0),F$2),"")</f>
        <v/>
      </c>
      <c r="G52" s="426" t="str" cm="1">
        <f t="array" ref="G52">IF($D52=G$4,INDEX(HL13E1ﾃﾞｰﾀ!$1:$1048576,MATCH($C52,HL13E1ﾃﾞｰﾀ!$C:$C,0),G$2),"")</f>
        <v/>
      </c>
      <c r="H52" s="426" t="str" cm="1">
        <f t="array" ref="H52">IF($D52=H$4,INDEX(HL13E1ﾃﾞｰﾀ!$1:$1048576,MATCH($C52,HL13E1ﾃﾞｰﾀ!$C:$C,0),H$2),"")</f>
        <v/>
      </c>
      <c r="I52" s="426" t="str" cm="1">
        <f t="array" ref="I52">IF($D52=I$4,INDEX(HL13E1ﾃﾞｰﾀ!$1:$1048576,MATCH($C52,HL13E1ﾃﾞｰﾀ!$C:$C,0),I$2),"")</f>
        <v/>
      </c>
      <c r="J52" s="426" cm="1">
        <f t="array" ref="J52">IF($D52=J$4,INDEX(HL13E1ﾃﾞｰﾀ!$1:$1048576,MATCH($C52,HL13E1ﾃﾞｰﾀ!$C:$C,0),J$2),"")</f>
        <v>2.9861616897305181</v>
      </c>
      <c r="K52" s="427" t="str">
        <v/>
      </c>
      <c r="L52" s="427" t="str">
        <v/>
      </c>
      <c r="M52" s="427" t="str">
        <v/>
      </c>
      <c r="N52" s="427" t="str">
        <v/>
      </c>
      <c r="O52" s="427" t="str">
        <v/>
      </c>
      <c r="P52" s="426" t="str" cm="1">
        <f t="array" ref="P52">IF($D52=P$4,INDEX(HL13E1ﾃﾞｰﾀ!$1:$1048576,MATCH($C52,HL13E1ﾃﾞｰﾀ!$C:$C,0),P$2),"")</f>
        <v/>
      </c>
      <c r="Q52" s="426" t="str" cm="1">
        <f t="array" ref="Q52">IF($D52=Q$4,INDEX(HL13E1ﾃﾞｰﾀ!$1:$1048576,MATCH($C52,HL13E1ﾃﾞｰﾀ!$C:$C,0),Q$2),"")</f>
        <v/>
      </c>
      <c r="R52" s="426" t="str" cm="1">
        <f t="array" ref="R52">IF($D52=R$4,INDEX(HL13E1ﾃﾞｰﾀ!$1:$1048576,MATCH($C52,HL13E1ﾃﾞｰﾀ!$C:$C,0),R$2),"")</f>
        <v/>
      </c>
      <c r="S52" s="426" t="str" cm="1">
        <f t="array" ref="S52">IF($D52=S$4,INDEX(HL13E1ﾃﾞｰﾀ!$1:$1048576,MATCH($C52,HL13E1ﾃﾞｰﾀ!$C:$C,0),S$2),"")</f>
        <v/>
      </c>
      <c r="T52" s="426" cm="1">
        <f t="array" ref="T52">IF($D52=T$4,INDEX(HL13E1ﾃﾞｰﾀ!$1:$1048576,MATCH($C52,HL13E1ﾃﾞｰﾀ!$C:$C,0),T$2),"")</f>
        <v>-2.0042194092827139</v>
      </c>
      <c r="U52" s="427" t="str">
        <v/>
      </c>
      <c r="V52" s="427" t="str">
        <v/>
      </c>
      <c r="W52" s="427" t="str">
        <v/>
      </c>
      <c r="X52" s="427" t="str">
        <v/>
      </c>
      <c r="Y52" s="427" t="str">
        <v/>
      </c>
      <c r="Z52" s="426" t="str" cm="1">
        <f t="array" ref="Z52">IF($D52=Z$4,INDEX(HL13E1ﾃﾞｰﾀ!$1:$1048576,MATCH($C52,HL13E1ﾃﾞｰﾀ!$C:$C,0),Z$2),"")</f>
        <v/>
      </c>
      <c r="AA52" s="426" t="str" cm="1">
        <f t="array" ref="AA52">IF($D52=AA$4,INDEX(HL13E1ﾃﾞｰﾀ!$1:$1048576,MATCH($C52,HL13E1ﾃﾞｰﾀ!$C:$C,0),AA$2),"")</f>
        <v/>
      </c>
      <c r="AB52" s="426" t="str" cm="1">
        <f t="array" ref="AB52">IF($D52=AB$4,INDEX(HL13E1ﾃﾞｰﾀ!$1:$1048576,MATCH($C52,HL13E1ﾃﾞｰﾀ!$C:$C,0),AB$2),"")</f>
        <v/>
      </c>
      <c r="AC52" s="426" t="str" cm="1">
        <f t="array" ref="AC52">IF($D52=AC$4,INDEX(HL13E1ﾃﾞｰﾀ!$1:$1048576,MATCH($C52,HL13E1ﾃﾞｰﾀ!$C:$C,0),AC$2),"")</f>
        <v/>
      </c>
      <c r="AD52" s="426" cm="1">
        <f t="array" ref="AD52">IF($D52=AD$4,INDEX(HL13E1ﾃﾞｰﾀ!$1:$1048576,MATCH($C52,HL13E1ﾃﾞｰﾀ!$C:$C,0),AD$2),"")</f>
        <v>-1.0000000000001119E-3</v>
      </c>
      <c r="AE52" s="427" t="str">
        <v/>
      </c>
      <c r="AF52" s="427" t="str">
        <v/>
      </c>
      <c r="AG52" s="427" t="str">
        <v/>
      </c>
      <c r="AH52" s="427" t="str">
        <v/>
      </c>
      <c r="AI52" s="427" t="str">
        <v/>
      </c>
    </row>
    <row r="53" spans="2:35">
      <c r="B53" s="428">
        <f t="shared" si="9"/>
        <v>49</v>
      </c>
      <c r="C53" s="428" t="s">
        <v>530</v>
      </c>
      <c r="D53" s="428" t="str">
        <f t="shared" si="6"/>
        <v>Dh</v>
      </c>
      <c r="E53" s="428">
        <f t="shared" si="10"/>
        <v>1.0364333894937898</v>
      </c>
      <c r="F53" s="426" t="str" cm="1">
        <f t="array" ref="F53">IF($D53=F$4,INDEX(HL13E1ﾃﾞｰﾀ!$1:$1048576,MATCH($C53,HL13E1ﾃﾞｰﾀ!$C:$C,0),F$2),"")</f>
        <v/>
      </c>
      <c r="G53" s="426" t="str" cm="1">
        <f t="array" ref="G53">IF($D53=G$4,INDEX(HL13E1ﾃﾞｰﾀ!$1:$1048576,MATCH($C53,HL13E1ﾃﾞｰﾀ!$C:$C,0),G$2),"")</f>
        <v/>
      </c>
      <c r="H53" s="426" t="str" cm="1">
        <f t="array" ref="H53">IF($D53=H$4,INDEX(HL13E1ﾃﾞｰﾀ!$1:$1048576,MATCH($C53,HL13E1ﾃﾞｰﾀ!$C:$C,0),H$2),"")</f>
        <v/>
      </c>
      <c r="I53" s="426" t="str" cm="1">
        <f t="array" ref="I53">IF($D53=I$4,INDEX(HL13E1ﾃﾞｰﾀ!$1:$1048576,MATCH($C53,HL13E1ﾃﾞｰﾀ!$C:$C,0),I$2),"")</f>
        <v/>
      </c>
      <c r="J53" s="426" cm="1">
        <f t="array" ref="J53">IF($D53=J$4,INDEX(HL13E1ﾃﾞｰﾀ!$1:$1048576,MATCH($C53,HL13E1ﾃﾞｰﾀ!$C:$C,0),J$2),"")</f>
        <v>0.37202380952381481</v>
      </c>
      <c r="K53" s="427" t="str">
        <v/>
      </c>
      <c r="L53" s="427" t="str">
        <v/>
      </c>
      <c r="M53" s="427" t="str">
        <v/>
      </c>
      <c r="N53" s="427" t="str">
        <v/>
      </c>
      <c r="O53" s="427" t="str">
        <v/>
      </c>
      <c r="P53" s="426" t="str" cm="1">
        <f t="array" ref="P53">IF($D53=P$4,INDEX(HL13E1ﾃﾞｰﾀ!$1:$1048576,MATCH($C53,HL13E1ﾃﾞｰﾀ!$C:$C,0),P$2),"")</f>
        <v/>
      </c>
      <c r="Q53" s="426" t="str" cm="1">
        <f t="array" ref="Q53">IF($D53=Q$4,INDEX(HL13E1ﾃﾞｰﾀ!$1:$1048576,MATCH($C53,HL13E1ﾃﾞｰﾀ!$C:$C,0),Q$2),"")</f>
        <v/>
      </c>
      <c r="R53" s="426" t="str" cm="1">
        <f t="array" ref="R53">IF($D53=R$4,INDEX(HL13E1ﾃﾞｰﾀ!$1:$1048576,MATCH($C53,HL13E1ﾃﾞｰﾀ!$C:$C,0),R$2),"")</f>
        <v/>
      </c>
      <c r="S53" s="426" t="str" cm="1">
        <f t="array" ref="S53">IF($D53=S$4,INDEX(HL13E1ﾃﾞｰﾀ!$1:$1048576,MATCH($C53,HL13E1ﾃﾞｰﾀ!$C:$C,0),S$2),"")</f>
        <v/>
      </c>
      <c r="T53" s="426" cm="1">
        <f t="array" ref="T53">IF($D53=T$4,INDEX(HL13E1ﾃﾞｰﾀ!$1:$1048576,MATCH($C53,HL13E1ﾃﾞｰﾀ!$C:$C,0),T$2),"")</f>
        <v>0.73800738007380373</v>
      </c>
      <c r="U53" s="427" t="str">
        <v/>
      </c>
      <c r="V53" s="427" t="str">
        <v/>
      </c>
      <c r="W53" s="427" t="str">
        <v/>
      </c>
      <c r="X53" s="427" t="str">
        <v/>
      </c>
      <c r="Y53" s="427" t="str">
        <v/>
      </c>
      <c r="Z53" s="426" t="str" cm="1">
        <f t="array" ref="Z53">IF($D53=Z$4,INDEX(HL13E1ﾃﾞｰﾀ!$1:$1048576,MATCH($C53,HL13E1ﾃﾞｰﾀ!$C:$C,0),Z$2),"")</f>
        <v/>
      </c>
      <c r="AA53" s="426" t="str" cm="1">
        <f t="array" ref="AA53">IF($D53=AA$4,INDEX(HL13E1ﾃﾞｰﾀ!$1:$1048576,MATCH($C53,HL13E1ﾃﾞｰﾀ!$C:$C,0),AA$2),"")</f>
        <v/>
      </c>
      <c r="AB53" s="426" t="str" cm="1">
        <f t="array" ref="AB53">IF($D53=AB$4,INDEX(HL13E1ﾃﾞｰﾀ!$1:$1048576,MATCH($C53,HL13E1ﾃﾞｰﾀ!$C:$C,0),AB$2),"")</f>
        <v/>
      </c>
      <c r="AC53" s="426" t="str" cm="1">
        <f t="array" ref="AC53">IF($D53=AC$4,INDEX(HL13E1ﾃﾞｰﾀ!$1:$1048576,MATCH($C53,HL13E1ﾃﾞｰﾀ!$C:$C,0),AC$2),"")</f>
        <v/>
      </c>
      <c r="AD53" s="426" cm="1">
        <f t="array" ref="AD53">IF($D53=AD$4,INDEX(HL13E1ﾃﾞｰﾀ!$1:$1048576,MATCH($C53,HL13E1ﾃﾞｰﾀ!$C:$C,0),AD$2),"")</f>
        <v>-2.0000000000000018E-3</v>
      </c>
      <c r="AE53" s="427" t="str">
        <v/>
      </c>
      <c r="AF53" s="427" t="str">
        <v/>
      </c>
      <c r="AG53" s="427" t="str">
        <v/>
      </c>
      <c r="AH53" s="427" t="str">
        <v/>
      </c>
      <c r="AI53" s="427" t="str">
        <v/>
      </c>
    </row>
    <row r="54" spans="2:35">
      <c r="B54" s="428">
        <f t="shared" si="9"/>
        <v>50</v>
      </c>
      <c r="C54" s="428" t="s">
        <v>531</v>
      </c>
      <c r="D54" s="428" t="str">
        <f t="shared" si="6"/>
        <v>Dh</v>
      </c>
      <c r="E54" s="428">
        <f t="shared" si="10"/>
        <v>1.6448536269514715</v>
      </c>
      <c r="F54" s="426" t="str" cm="1">
        <f t="array" ref="F54">IF($D54=F$4,INDEX(HL13E1ﾃﾞｰﾀ!$1:$1048576,MATCH($C54,HL13E1ﾃﾞｰﾀ!$C:$C,0),F$2),"")</f>
        <v/>
      </c>
      <c r="G54" s="426" t="str" cm="1">
        <f t="array" ref="G54">IF($D54=G$4,INDEX(HL13E1ﾃﾞｰﾀ!$1:$1048576,MATCH($C54,HL13E1ﾃﾞｰﾀ!$C:$C,0),G$2),"")</f>
        <v/>
      </c>
      <c r="H54" s="426" t="str" cm="1">
        <f t="array" ref="H54">IF($D54=H$4,INDEX(HL13E1ﾃﾞｰﾀ!$1:$1048576,MATCH($C54,HL13E1ﾃﾞｰﾀ!$C:$C,0),H$2),"")</f>
        <v/>
      </c>
      <c r="I54" s="426" t="str" cm="1">
        <f t="array" ref="I54">IF($D54=I$4,INDEX(HL13E1ﾃﾞｰﾀ!$1:$1048576,MATCH($C54,HL13E1ﾃﾞｰﾀ!$C:$C,0),I$2),"")</f>
        <v/>
      </c>
      <c r="J54" s="426" cm="1">
        <f t="array" ref="J54">IF($D54=J$4,INDEX(HL13E1ﾃﾞｰﾀ!$1:$1048576,MATCH($C54,HL13E1ﾃﾞｰﾀ!$C:$C,0),J$2),"")</f>
        <v>-1.2454212454212448</v>
      </c>
      <c r="K54" s="427" t="str">
        <v/>
      </c>
      <c r="L54" s="427" t="str">
        <v/>
      </c>
      <c r="M54" s="427" t="str">
        <v/>
      </c>
      <c r="N54" s="427" t="str">
        <v/>
      </c>
      <c r="O54" s="427" t="str">
        <v/>
      </c>
      <c r="P54" s="426" t="str" cm="1">
        <f t="array" ref="P54">IF($D54=P$4,INDEX(HL13E1ﾃﾞｰﾀ!$1:$1048576,MATCH($C54,HL13E1ﾃﾞｰﾀ!$C:$C,0),P$2),"")</f>
        <v/>
      </c>
      <c r="Q54" s="426" t="str" cm="1">
        <f t="array" ref="Q54">IF($D54=Q$4,INDEX(HL13E1ﾃﾞｰﾀ!$1:$1048576,MATCH($C54,HL13E1ﾃﾞｰﾀ!$C:$C,0),Q$2),"")</f>
        <v/>
      </c>
      <c r="R54" s="426" t="str" cm="1">
        <f t="array" ref="R54">IF($D54=R$4,INDEX(HL13E1ﾃﾞｰﾀ!$1:$1048576,MATCH($C54,HL13E1ﾃﾞｰﾀ!$C:$C,0),R$2),"")</f>
        <v/>
      </c>
      <c r="S54" s="426" t="str" cm="1">
        <f t="array" ref="S54">IF($D54=S$4,INDEX(HL13E1ﾃﾞｰﾀ!$1:$1048576,MATCH($C54,HL13E1ﾃﾞｰﾀ!$C:$C,0),S$2),"")</f>
        <v/>
      </c>
      <c r="T54" s="426" cm="1">
        <f t="array" ref="T54">IF($D54=T$4,INDEX(HL13E1ﾃﾞｰﾀ!$1:$1048576,MATCH($C54,HL13E1ﾃﾞｰﾀ!$C:$C,0),T$2),"")</f>
        <v>1.0689470871191837</v>
      </c>
      <c r="U54" s="427" t="str">
        <v/>
      </c>
      <c r="V54" s="427" t="str">
        <v/>
      </c>
      <c r="W54" s="427" t="str">
        <v/>
      </c>
      <c r="X54" s="427" t="str">
        <v/>
      </c>
      <c r="Y54" s="427" t="str">
        <v/>
      </c>
      <c r="Z54" s="426" t="str" cm="1">
        <f t="array" ref="Z54">IF($D54=Z$4,INDEX(HL13E1ﾃﾞｰﾀ!$1:$1048576,MATCH($C54,HL13E1ﾃﾞｰﾀ!$C:$C,0),Z$2),"")</f>
        <v/>
      </c>
      <c r="AA54" s="426" t="str" cm="1">
        <f t="array" ref="AA54">IF($D54=AA$4,INDEX(HL13E1ﾃﾞｰﾀ!$1:$1048576,MATCH($C54,HL13E1ﾃﾞｰﾀ!$C:$C,0),AA$2),"")</f>
        <v/>
      </c>
      <c r="AB54" s="426" t="str" cm="1">
        <f t="array" ref="AB54">IF($D54=AB$4,INDEX(HL13E1ﾃﾞｰﾀ!$1:$1048576,MATCH($C54,HL13E1ﾃﾞｰﾀ!$C:$C,0),AB$2),"")</f>
        <v/>
      </c>
      <c r="AC54" s="426" t="str" cm="1">
        <f t="array" ref="AC54">IF($D54=AC$4,INDEX(HL13E1ﾃﾞｰﾀ!$1:$1048576,MATCH($C54,HL13E1ﾃﾞｰﾀ!$C:$C,0),AC$2),"")</f>
        <v/>
      </c>
      <c r="AD54" s="426" cm="1">
        <f t="array" ref="AD54">IF($D54=AD$4,INDEX(HL13E1ﾃﾞｰﾀ!$1:$1048576,MATCH($C54,HL13E1ﾃﾞｰﾀ!$C:$C,0),AD$2),"")</f>
        <v>-2.0000000000000018E-3</v>
      </c>
      <c r="AE54" s="427" t="str">
        <v/>
      </c>
      <c r="AF54" s="427" t="str">
        <v/>
      </c>
      <c r="AG54" s="427" t="str">
        <v/>
      </c>
      <c r="AH54" s="427" t="str">
        <v/>
      </c>
      <c r="AI54" s="427" t="str">
        <v/>
      </c>
    </row>
  </sheetData>
  <phoneticPr fontId="2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F1"/>
  <sheetViews>
    <sheetView workbookViewId="0">
      <selection activeCell="B4" sqref="B4"/>
    </sheetView>
  </sheetViews>
  <sheetFormatPr defaultRowHeight="13.5"/>
  <sheetData>
    <row r="1" spans="1:32" ht="18.75">
      <c r="A1" s="5" t="s">
        <v>39</v>
      </c>
      <c r="B1" s="4"/>
      <c r="C1" s="4"/>
      <c r="D1" s="4"/>
      <c r="E1" s="4"/>
      <c r="F1" s="4"/>
      <c r="G1" s="4"/>
      <c r="H1" s="4"/>
      <c r="I1" s="5"/>
      <c r="J1" s="4"/>
      <c r="K1" s="4"/>
      <c r="L1" s="4"/>
      <c r="M1" s="4"/>
      <c r="N1" s="4"/>
      <c r="O1" s="4"/>
      <c r="P1" s="4"/>
      <c r="Q1" s="5" t="s">
        <v>40</v>
      </c>
      <c r="R1" s="4"/>
      <c r="S1" s="4"/>
      <c r="T1" s="4"/>
      <c r="U1" s="4"/>
      <c r="V1" s="4"/>
      <c r="W1" s="4"/>
      <c r="X1" s="4"/>
      <c r="Y1" s="5"/>
      <c r="Z1" s="4"/>
      <c r="AA1" s="4"/>
      <c r="AB1" s="4"/>
      <c r="AC1" s="4"/>
      <c r="AD1" s="4"/>
      <c r="AE1" s="4"/>
      <c r="AF1" s="4"/>
    </row>
  </sheetData>
  <phoneticPr fontId="24"/>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X16"/>
  <sheetViews>
    <sheetView zoomScale="115" zoomScaleNormal="115" zoomScaleSheetLayoutView="130" workbookViewId="0"/>
  </sheetViews>
  <sheetFormatPr defaultRowHeight="13.5"/>
  <cols>
    <col min="1" max="1" width="1.125" style="11" customWidth="1"/>
    <col min="2" max="2" width="1" style="11" customWidth="1"/>
    <col min="3" max="3" width="9.25" style="11" bestFit="1" customWidth="1"/>
    <col min="4" max="4" width="0.625" style="11" customWidth="1"/>
    <col min="5" max="5" width="9" style="11"/>
    <col min="6" max="6" width="0.625" style="11" customWidth="1"/>
    <col min="7" max="7" width="9" style="11"/>
    <col min="8" max="8" width="0.625" style="11" customWidth="1"/>
    <col min="9" max="9" width="9" style="11"/>
    <col min="10" max="10" width="0.625" style="11" customWidth="1"/>
    <col min="11" max="11" width="9" style="11"/>
    <col min="12" max="12" width="1.125" style="11" customWidth="1"/>
    <col min="13" max="13" width="1" style="11" customWidth="1"/>
    <col min="14" max="14" width="9" style="11"/>
    <col min="15" max="15" width="0.625" style="11" customWidth="1"/>
    <col min="16" max="16" width="9" style="11"/>
    <col min="17" max="17" width="0.625" style="11" customWidth="1"/>
    <col min="18" max="18" width="9" style="11"/>
    <col min="19" max="19" width="0.625" style="11" customWidth="1"/>
    <col min="20" max="20" width="9" style="11"/>
    <col min="21" max="21" width="0.625" style="11" customWidth="1"/>
    <col min="22" max="22" width="9" style="11"/>
    <col min="23" max="23" width="1" style="11" customWidth="1"/>
    <col min="24" max="24" width="9" style="11"/>
    <col min="25" max="25" width="1.625" style="11" customWidth="1"/>
    <col min="26" max="16384" width="9" style="11"/>
  </cols>
  <sheetData>
    <row r="1" spans="2:24" ht="20.25" customHeight="1">
      <c r="C1" s="604" t="s">
        <v>327</v>
      </c>
      <c r="D1" s="605"/>
      <c r="E1" s="606"/>
    </row>
    <row r="2" spans="2:24" ht="12.75" customHeight="1">
      <c r="C2" s="22"/>
      <c r="D2" s="22"/>
      <c r="E2" s="22"/>
    </row>
    <row r="3" spans="2:24" ht="6" customHeight="1">
      <c r="B3" s="12"/>
      <c r="C3" s="13"/>
      <c r="D3" s="13"/>
      <c r="E3" s="13"/>
      <c r="F3" s="13"/>
      <c r="G3" s="14"/>
      <c r="H3" s="13"/>
      <c r="I3" s="13"/>
      <c r="J3" s="13"/>
      <c r="K3" s="13"/>
      <c r="L3" s="15"/>
    </row>
    <row r="4" spans="2:24">
      <c r="B4" s="16"/>
      <c r="C4" s="23" t="s">
        <v>435</v>
      </c>
      <c r="D4" s="10"/>
      <c r="E4" s="9" t="s">
        <v>436</v>
      </c>
      <c r="F4" s="10"/>
      <c r="G4" s="9" t="s">
        <v>445</v>
      </c>
      <c r="H4" s="10"/>
      <c r="I4" s="9" t="s">
        <v>446</v>
      </c>
      <c r="J4" s="10"/>
      <c r="K4" s="9" t="s">
        <v>455</v>
      </c>
      <c r="L4" s="17"/>
    </row>
    <row r="5" spans="2:24" ht="6" customHeight="1">
      <c r="B5" s="16"/>
      <c r="C5" s="10"/>
      <c r="D5" s="10"/>
      <c r="E5" s="10"/>
      <c r="F5" s="10"/>
      <c r="G5" s="10"/>
      <c r="H5" s="10"/>
      <c r="I5" s="10"/>
      <c r="J5" s="10"/>
      <c r="K5" s="10"/>
      <c r="L5" s="17"/>
    </row>
    <row r="6" spans="2:24">
      <c r="B6" s="16"/>
      <c r="C6" s="23" t="s">
        <v>456</v>
      </c>
      <c r="D6" s="10"/>
      <c r="E6" s="9" t="s">
        <v>466</v>
      </c>
      <c r="F6" s="10"/>
      <c r="G6" s="9" t="s">
        <v>467</v>
      </c>
      <c r="H6" s="10"/>
      <c r="I6" s="9" t="s">
        <v>477</v>
      </c>
      <c r="J6" s="10"/>
      <c r="K6" s="9" t="s">
        <v>478</v>
      </c>
      <c r="L6" s="17"/>
    </row>
    <row r="7" spans="2:24" ht="6" customHeight="1">
      <c r="B7" s="18"/>
      <c r="C7" s="19"/>
      <c r="D7" s="19"/>
      <c r="E7" s="19"/>
      <c r="F7" s="19"/>
      <c r="G7" s="19"/>
      <c r="H7" s="19"/>
      <c r="I7" s="19"/>
      <c r="J7" s="19"/>
      <c r="K7" s="19"/>
      <c r="L7" s="20"/>
    </row>
    <row r="8" spans="2:24" ht="12.75" customHeight="1"/>
    <row r="9" spans="2:24" ht="14.25">
      <c r="B9" s="12"/>
      <c r="C9" s="316" t="s">
        <v>702</v>
      </c>
      <c r="D9" s="13"/>
      <c r="E9" s="315" t="s">
        <v>329</v>
      </c>
      <c r="F9" s="13"/>
      <c r="G9" s="21" t="s">
        <v>161</v>
      </c>
      <c r="H9" s="13"/>
      <c r="I9" s="13"/>
      <c r="J9" s="13"/>
      <c r="K9" s="314">
        <f ca="1">TODAY()</f>
        <v>46013</v>
      </c>
      <c r="L9" s="15"/>
      <c r="M9" s="25"/>
      <c r="N9" s="316" t="s">
        <v>702</v>
      </c>
      <c r="O9" s="13"/>
      <c r="P9" s="315" t="s">
        <v>329</v>
      </c>
      <c r="Q9" s="13"/>
      <c r="R9" s="21" t="s">
        <v>162</v>
      </c>
      <c r="S9" s="13"/>
      <c r="T9" s="13"/>
      <c r="U9" s="13"/>
      <c r="V9" s="314">
        <f ca="1">TODAY()</f>
        <v>46013</v>
      </c>
      <c r="W9" s="15"/>
    </row>
    <row r="10" spans="2:24" ht="14.25">
      <c r="B10" s="16"/>
      <c r="C10" s="24" t="s">
        <v>703</v>
      </c>
      <c r="D10" s="10"/>
      <c r="E10" s="24" t="s">
        <v>707</v>
      </c>
      <c r="F10" s="10"/>
      <c r="G10" s="24" t="s">
        <v>711</v>
      </c>
      <c r="H10" s="10"/>
      <c r="I10" s="24" t="s">
        <v>715</v>
      </c>
      <c r="J10" s="10"/>
      <c r="K10" s="24" t="s">
        <v>719</v>
      </c>
      <c r="L10" s="26"/>
      <c r="M10" s="16"/>
      <c r="N10" s="24" t="s">
        <v>704</v>
      </c>
      <c r="O10" s="10"/>
      <c r="P10" s="24" t="s">
        <v>708</v>
      </c>
      <c r="Q10" s="10"/>
      <c r="R10" s="24" t="s">
        <v>712</v>
      </c>
      <c r="S10" s="10"/>
      <c r="T10" s="24" t="s">
        <v>716</v>
      </c>
      <c r="U10" s="10"/>
      <c r="V10" s="24" t="s">
        <v>720</v>
      </c>
      <c r="W10" s="17"/>
    </row>
    <row r="11" spans="2:24" ht="6" customHeight="1">
      <c r="B11" s="18"/>
      <c r="C11" s="19"/>
      <c r="D11" s="19"/>
      <c r="E11" s="19"/>
      <c r="F11" s="19"/>
      <c r="G11" s="19"/>
      <c r="H11" s="19"/>
      <c r="I11" s="19"/>
      <c r="J11" s="19"/>
      <c r="K11" s="19"/>
      <c r="L11" s="27"/>
      <c r="M11" s="18"/>
      <c r="N11" s="19"/>
      <c r="O11" s="19"/>
      <c r="P11" s="19"/>
      <c r="Q11" s="19"/>
      <c r="R11" s="19"/>
      <c r="S11" s="19"/>
      <c r="T11" s="19"/>
      <c r="U11" s="19"/>
      <c r="V11" s="19"/>
      <c r="W11" s="20"/>
    </row>
    <row r="13" spans="2:24" ht="14.25">
      <c r="B13" s="12"/>
      <c r="C13" s="316" t="s">
        <v>702</v>
      </c>
      <c r="D13" s="13"/>
      <c r="E13" s="315" t="s">
        <v>329</v>
      </c>
      <c r="F13" s="13"/>
      <c r="G13" s="21" t="s">
        <v>166</v>
      </c>
      <c r="H13" s="13"/>
      <c r="I13" s="13"/>
      <c r="J13" s="13"/>
      <c r="K13" s="314">
        <f ca="1">TODAY()</f>
        <v>46013</v>
      </c>
      <c r="L13" s="15"/>
      <c r="M13" s="12"/>
      <c r="N13" s="316" t="s">
        <v>702</v>
      </c>
      <c r="O13" s="13"/>
      <c r="P13" s="315" t="s">
        <v>329</v>
      </c>
      <c r="Q13" s="13"/>
      <c r="R13" s="21" t="s">
        <v>224</v>
      </c>
      <c r="S13" s="13"/>
      <c r="T13" s="13"/>
      <c r="U13" s="13"/>
      <c r="V13" s="314">
        <f ca="1">TODAY()</f>
        <v>46013</v>
      </c>
      <c r="W13" s="15"/>
      <c r="X13" s="296" t="s">
        <v>205</v>
      </c>
    </row>
    <row r="14" spans="2:24" ht="14.25">
      <c r="B14" s="16"/>
      <c r="C14" s="24" t="s">
        <v>705</v>
      </c>
      <c r="D14" s="10"/>
      <c r="E14" s="24" t="s">
        <v>709</v>
      </c>
      <c r="F14" s="10"/>
      <c r="G14" s="24" t="s">
        <v>713</v>
      </c>
      <c r="H14" s="10"/>
      <c r="I14" s="24" t="s">
        <v>717</v>
      </c>
      <c r="J14" s="10"/>
      <c r="K14" s="24" t="s">
        <v>721</v>
      </c>
      <c r="L14" s="26"/>
      <c r="M14" s="16"/>
      <c r="N14" s="24" t="s">
        <v>706</v>
      </c>
      <c r="O14" s="10"/>
      <c r="P14" s="24" t="s">
        <v>710</v>
      </c>
      <c r="Q14" s="10"/>
      <c r="R14" s="24" t="s">
        <v>714</v>
      </c>
      <c r="S14" s="10"/>
      <c r="T14" s="24" t="s">
        <v>718</v>
      </c>
      <c r="U14" s="10"/>
      <c r="V14" s="24" t="s">
        <v>722</v>
      </c>
      <c r="W14" s="26"/>
      <c r="X14" s="296" t="s">
        <v>206</v>
      </c>
    </row>
    <row r="15" spans="2:24" ht="6" customHeight="1">
      <c r="B15" s="18"/>
      <c r="C15" s="19"/>
      <c r="D15" s="19"/>
      <c r="E15" s="19"/>
      <c r="F15" s="19"/>
      <c r="G15" s="19"/>
      <c r="H15" s="19"/>
      <c r="I15" s="19"/>
      <c r="J15" s="19"/>
      <c r="K15" s="19"/>
      <c r="L15" s="27"/>
      <c r="M15" s="18"/>
      <c r="N15" s="19"/>
      <c r="O15" s="19"/>
      <c r="P15" s="19"/>
      <c r="Q15" s="19"/>
      <c r="R15" s="19"/>
      <c r="S15" s="19"/>
      <c r="T15" s="19"/>
      <c r="U15" s="19"/>
      <c r="V15" s="19"/>
      <c r="W15" s="27"/>
    </row>
    <row r="16" spans="2:24" ht="6.75" customHeight="1"/>
  </sheetData>
  <mergeCells count="1">
    <mergeCell ref="C1:E1"/>
  </mergeCells>
  <phoneticPr fontId="24"/>
  <pageMargins left="0.70866141732283472" right="0.70866141732283472" top="0.74803149606299213" bottom="0.74803149606299213" header="0.31496062992125984" footer="0.31496062992125984"/>
  <pageSetup scale="5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E82"/>
  <sheetViews>
    <sheetView showGridLines="0" view="pageBreakPreview" zoomScaleNormal="100" zoomScaleSheetLayoutView="100" workbookViewId="0"/>
  </sheetViews>
  <sheetFormatPr defaultRowHeight="14.25"/>
  <cols>
    <col min="1" max="1" width="2.75" style="381" customWidth="1"/>
    <col min="2" max="3" width="9" style="381"/>
    <col min="4" max="4" width="11.625" style="381" bestFit="1" customWidth="1"/>
    <col min="5" max="5" width="11.25" style="381" bestFit="1" customWidth="1"/>
    <col min="6" max="7" width="9" style="381"/>
    <col min="8" max="8" width="11.375" style="381" bestFit="1" customWidth="1"/>
    <col min="9" max="9" width="11.125" style="381" bestFit="1" customWidth="1"/>
    <col min="10" max="10" width="10" style="381" bestFit="1" customWidth="1"/>
    <col min="11" max="11" width="9" style="381"/>
    <col min="12" max="12" width="16.125" style="381" customWidth="1"/>
    <col min="13" max="13" width="2.875" style="381" bestFit="1" customWidth="1"/>
    <col min="14" max="14" width="5.5" style="381" bestFit="1" customWidth="1"/>
    <col min="15" max="15" width="3.5" style="381" bestFit="1" customWidth="1"/>
    <col min="16" max="16" width="9" style="381" customWidth="1"/>
    <col min="17" max="17" width="16.25" style="381" customWidth="1"/>
    <col min="18" max="18" width="9" style="381" customWidth="1"/>
    <col min="19" max="20" width="9" style="381"/>
    <col min="21" max="21" width="9" style="381" customWidth="1"/>
    <col min="22" max="23" width="9" style="344" customWidth="1"/>
    <col min="24" max="24" width="2.125" style="344" customWidth="1"/>
    <col min="25" max="30" width="9" style="344" customWidth="1"/>
    <col min="31" max="31" width="9" style="344"/>
    <col min="32" max="16384" width="9" style="381"/>
  </cols>
  <sheetData>
    <row r="1" spans="1:29" ht="18" thickBot="1">
      <c r="A1" s="339" t="s">
        <v>225</v>
      </c>
      <c r="B1" s="340"/>
      <c r="C1" s="341"/>
      <c r="D1" s="341"/>
      <c r="E1" s="341"/>
      <c r="F1" s="341"/>
      <c r="G1" s="341"/>
      <c r="H1" s="341"/>
      <c r="I1" s="341"/>
      <c r="J1" s="341"/>
      <c r="K1" s="341"/>
      <c r="L1" s="341"/>
      <c r="M1" s="341"/>
      <c r="N1" s="341"/>
      <c r="O1" s="341"/>
      <c r="P1" s="341"/>
      <c r="Q1" s="342">
        <v>45321.503657407404</v>
      </c>
      <c r="R1" s="343"/>
      <c r="S1" s="344"/>
      <c r="T1" s="344"/>
      <c r="U1" s="344"/>
    </row>
    <row r="2" spans="1:29" ht="24" customHeight="1" thickBot="1">
      <c r="A2" s="341"/>
      <c r="B2" s="345" t="s">
        <v>226</v>
      </c>
      <c r="C2" s="607" t="s">
        <v>328</v>
      </c>
      <c r="D2" s="608"/>
      <c r="E2" s="341"/>
      <c r="F2" s="341"/>
      <c r="G2" s="341"/>
      <c r="H2" s="341"/>
      <c r="I2" s="341"/>
      <c r="J2" s="341"/>
      <c r="K2" s="341"/>
      <c r="L2" s="341"/>
      <c r="M2" s="341"/>
      <c r="N2" s="341"/>
      <c r="O2" s="341"/>
      <c r="P2" s="341"/>
      <c r="Q2" s="341"/>
      <c r="R2" s="341"/>
      <c r="S2" s="346"/>
      <c r="T2" s="347"/>
      <c r="U2" s="347" t="s">
        <v>227</v>
      </c>
      <c r="V2" s="347" t="s">
        <v>228</v>
      </c>
      <c r="Y2" s="346"/>
      <c r="Z2" s="347"/>
      <c r="AA2" s="347" t="s">
        <v>227</v>
      </c>
      <c r="AB2" s="347" t="s">
        <v>228</v>
      </c>
    </row>
    <row r="3" spans="1:29" s="344" customFormat="1" ht="15">
      <c r="A3" s="341"/>
      <c r="B3" s="341"/>
      <c r="C3" s="341"/>
      <c r="D3" s="348" t="s">
        <v>229</v>
      </c>
      <c r="E3" s="348" t="s">
        <v>230</v>
      </c>
      <c r="F3" s="341"/>
      <c r="G3" s="341"/>
      <c r="H3" s="348" t="s">
        <v>229</v>
      </c>
      <c r="I3" s="348" t="s">
        <v>230</v>
      </c>
      <c r="J3" s="341"/>
      <c r="K3" s="341"/>
      <c r="L3" s="341"/>
      <c r="M3" s="341"/>
      <c r="N3" s="341"/>
      <c r="O3" s="341"/>
      <c r="P3" s="341"/>
      <c r="Q3" s="341"/>
      <c r="R3" s="341"/>
      <c r="S3" s="349" t="s">
        <v>231</v>
      </c>
      <c r="T3" s="347" t="s">
        <v>232</v>
      </c>
      <c r="U3" s="350">
        <f>V3/SUM(V$3:V$7)</f>
        <v>0</v>
      </c>
      <c r="V3" s="347">
        <f>COUNTIF($F6:$F10,T3)</f>
        <v>0</v>
      </c>
      <c r="Y3" s="349" t="s">
        <v>231</v>
      </c>
      <c r="Z3" s="347" t="s">
        <v>232</v>
      </c>
      <c r="AA3" s="350">
        <f>AB3/SUM(AB$3:AB$7)</f>
        <v>0</v>
      </c>
      <c r="AB3" s="347">
        <f>COUNTIF($J6:$J10,Z3)</f>
        <v>0</v>
      </c>
    </row>
    <row r="4" spans="1:29" s="344" customFormat="1" ht="15">
      <c r="A4" s="341"/>
      <c r="B4" s="351" t="s">
        <v>233</v>
      </c>
      <c r="C4" s="352" t="s">
        <v>234</v>
      </c>
      <c r="D4" s="353" t="s">
        <v>235</v>
      </c>
      <c r="E4" s="354"/>
      <c r="F4" s="355"/>
      <c r="G4" s="356"/>
      <c r="H4" s="357" t="s">
        <v>236</v>
      </c>
      <c r="I4" s="355"/>
      <c r="J4" s="355"/>
      <c r="K4" s="356"/>
      <c r="L4" s="341"/>
      <c r="M4" s="341"/>
      <c r="N4" s="341"/>
      <c r="O4" s="341"/>
      <c r="P4" s="341"/>
      <c r="Q4" s="341"/>
      <c r="R4" s="341"/>
      <c r="S4" s="349" t="s">
        <v>237</v>
      </c>
      <c r="T4" s="347" t="s">
        <v>238</v>
      </c>
      <c r="U4" s="350">
        <f>V4/SUM(V$3:V$7)</f>
        <v>0</v>
      </c>
      <c r="V4" s="347">
        <f>COUNTIF($F6:$F10,T4)</f>
        <v>0</v>
      </c>
      <c r="Y4" s="349" t="s">
        <v>237</v>
      </c>
      <c r="Z4" s="347" t="s">
        <v>238</v>
      </c>
      <c r="AA4" s="350">
        <f>AB4/SUM(AB$3:AB$7)</f>
        <v>0</v>
      </c>
      <c r="AB4" s="347">
        <f>COUNTIF($J6:$J10,Z4)</f>
        <v>0</v>
      </c>
    </row>
    <row r="5" spans="1:29" s="344" customFormat="1">
      <c r="A5" s="341"/>
      <c r="B5" s="351"/>
      <c r="C5" s="352"/>
      <c r="D5" s="352" t="s">
        <v>239</v>
      </c>
      <c r="E5" s="352" t="s">
        <v>240</v>
      </c>
      <c r="F5" s="352" t="s">
        <v>241</v>
      </c>
      <c r="G5" s="352" t="s">
        <v>242</v>
      </c>
      <c r="H5" s="352" t="s">
        <v>239</v>
      </c>
      <c r="I5" s="352" t="s">
        <v>240</v>
      </c>
      <c r="J5" s="352" t="s">
        <v>241</v>
      </c>
      <c r="K5" s="352" t="s">
        <v>242</v>
      </c>
      <c r="L5" s="341"/>
      <c r="M5" s="341"/>
      <c r="N5" s="341"/>
      <c r="O5" s="341"/>
      <c r="P5" s="341"/>
      <c r="Q5" s="341"/>
      <c r="R5" s="341"/>
      <c r="S5" s="349" t="s">
        <v>243</v>
      </c>
      <c r="T5" s="347" t="s">
        <v>244</v>
      </c>
      <c r="U5" s="350">
        <f>V5/SUM(V$3:V$7)</f>
        <v>0</v>
      </c>
      <c r="V5" s="347">
        <f>COUNTIF($F6:$F10,T5)</f>
        <v>0</v>
      </c>
      <c r="Y5" s="349" t="s">
        <v>243</v>
      </c>
      <c r="Z5" s="347" t="s">
        <v>244</v>
      </c>
      <c r="AA5" s="350">
        <f>AB5/SUM(AB$3:AB$7)</f>
        <v>0</v>
      </c>
      <c r="AB5" s="347">
        <f>COUNTIF($J6:$J10,Z5)</f>
        <v>0</v>
      </c>
    </row>
    <row r="6" spans="1:29" s="344" customFormat="1" ht="14.25" customHeight="1">
      <c r="A6" s="341"/>
      <c r="B6" s="358" t="s">
        <v>702</v>
      </c>
      <c r="C6" s="359" t="s">
        <v>706</v>
      </c>
      <c r="D6" s="360">
        <v>7.2999999999999995E-2</v>
      </c>
      <c r="E6" s="361">
        <v>7.4489795918367347</v>
      </c>
      <c r="F6" s="362" t="s">
        <v>724</v>
      </c>
      <c r="G6" s="609" t="s">
        <v>723</v>
      </c>
      <c r="H6" s="360">
        <v>0.09</v>
      </c>
      <c r="I6" s="361">
        <v>9.1836734693877542</v>
      </c>
      <c r="J6" s="362" t="s">
        <v>724</v>
      </c>
      <c r="K6" s="611" t="s">
        <v>723</v>
      </c>
      <c r="L6" s="341"/>
      <c r="M6" s="341"/>
      <c r="N6" s="341"/>
      <c r="O6" s="341"/>
      <c r="P6" s="341"/>
      <c r="Q6" s="341"/>
      <c r="R6" s="341"/>
      <c r="S6" s="349" t="s">
        <v>245</v>
      </c>
      <c r="T6" s="347" t="s">
        <v>246</v>
      </c>
      <c r="U6" s="350">
        <f>V6/SUM(V$3:V$7)</f>
        <v>1</v>
      </c>
      <c r="V6" s="347">
        <f>COUNTIF($F6:$F10,T6)</f>
        <v>5</v>
      </c>
      <c r="Y6" s="349" t="s">
        <v>245</v>
      </c>
      <c r="Z6" s="347" t="s">
        <v>246</v>
      </c>
      <c r="AA6" s="350">
        <f>AB6/SUM(AB$3:AB$7)</f>
        <v>1</v>
      </c>
      <c r="AB6" s="347">
        <f>COUNTIF($J6:$J10,Z6)</f>
        <v>5</v>
      </c>
    </row>
    <row r="7" spans="1:29" s="344" customFormat="1" ht="14.25" customHeight="1">
      <c r="A7" s="341"/>
      <c r="B7" s="358" t="s">
        <v>702</v>
      </c>
      <c r="C7" s="359" t="s">
        <v>710</v>
      </c>
      <c r="D7" s="360">
        <v>7.0000000000000007E-2</v>
      </c>
      <c r="E7" s="361">
        <v>7.1428571428571441</v>
      </c>
      <c r="F7" s="362" t="s">
        <v>724</v>
      </c>
      <c r="G7" s="610"/>
      <c r="H7" s="360">
        <v>9.2999999999999999E-2</v>
      </c>
      <c r="I7" s="361">
        <v>9.4897959183673475</v>
      </c>
      <c r="J7" s="362" t="s">
        <v>724</v>
      </c>
      <c r="K7" s="612"/>
      <c r="L7" s="341"/>
      <c r="M7" s="341"/>
      <c r="N7" s="341"/>
      <c r="O7" s="341"/>
      <c r="P7" s="341"/>
      <c r="Q7" s="341"/>
      <c r="R7" s="341"/>
      <c r="S7" s="349" t="s">
        <v>247</v>
      </c>
      <c r="T7" s="347" t="s">
        <v>248</v>
      </c>
      <c r="U7" s="350">
        <f>V7/SUM(V$3:V$7)</f>
        <v>0</v>
      </c>
      <c r="V7" s="347">
        <f>COUNTIF($F5:$F9,T7)</f>
        <v>0</v>
      </c>
      <c r="Y7" s="349" t="s">
        <v>247</v>
      </c>
      <c r="Z7" s="347" t="s">
        <v>248</v>
      </c>
      <c r="AA7" s="350">
        <f>AB7/SUM(AB$3:AB$7)</f>
        <v>0</v>
      </c>
      <c r="AB7" s="347">
        <f>COUNTIF($J6:$J10,Z7)</f>
        <v>0</v>
      </c>
    </row>
    <row r="8" spans="1:29" s="344" customFormat="1" ht="14.25" customHeight="1">
      <c r="A8" s="341"/>
      <c r="B8" s="358" t="s">
        <v>702</v>
      </c>
      <c r="C8" s="359" t="s">
        <v>714</v>
      </c>
      <c r="D8" s="360">
        <v>7.1999999999999995E-2</v>
      </c>
      <c r="E8" s="361">
        <v>7.3469387755102034</v>
      </c>
      <c r="F8" s="362" t="s">
        <v>724</v>
      </c>
      <c r="G8" s="610"/>
      <c r="H8" s="360">
        <v>9.1999999999999998E-2</v>
      </c>
      <c r="I8" s="361">
        <v>9.387755102040817</v>
      </c>
      <c r="J8" s="362" t="s">
        <v>724</v>
      </c>
      <c r="K8" s="612"/>
      <c r="L8" s="341"/>
      <c r="M8" s="341"/>
      <c r="N8" s="341"/>
      <c r="O8" s="341"/>
      <c r="P8" s="341"/>
      <c r="Q8" s="341"/>
      <c r="R8" s="341"/>
    </row>
    <row r="9" spans="1:29" s="344" customFormat="1" ht="14.25" customHeight="1">
      <c r="A9" s="341"/>
      <c r="B9" s="358" t="s">
        <v>702</v>
      </c>
      <c r="C9" s="359" t="s">
        <v>718</v>
      </c>
      <c r="D9" s="360">
        <v>7.2999999999999995E-2</v>
      </c>
      <c r="E9" s="361">
        <v>7.4489795918367347</v>
      </c>
      <c r="F9" s="362" t="s">
        <v>724</v>
      </c>
      <c r="G9" s="610"/>
      <c r="H9" s="360">
        <v>8.5999999999999993E-2</v>
      </c>
      <c r="I9" s="361">
        <v>8.7755102040816322</v>
      </c>
      <c r="J9" s="362" t="s">
        <v>724</v>
      </c>
      <c r="K9" s="612"/>
      <c r="L9" s="341"/>
      <c r="M9" s="341"/>
      <c r="N9" s="341"/>
      <c r="O9" s="341"/>
      <c r="P9" s="341"/>
      <c r="Q9" s="341"/>
      <c r="R9" s="341"/>
    </row>
    <row r="10" spans="1:29" s="344" customFormat="1" ht="14.25" customHeight="1">
      <c r="A10" s="341"/>
      <c r="B10" s="358" t="s">
        <v>702</v>
      </c>
      <c r="C10" s="359" t="s">
        <v>722</v>
      </c>
      <c r="D10" s="360">
        <v>8.5000000000000006E-2</v>
      </c>
      <c r="E10" s="361">
        <v>8.6734693877551035</v>
      </c>
      <c r="F10" s="362" t="s">
        <v>724</v>
      </c>
      <c r="G10" s="610"/>
      <c r="H10" s="360">
        <v>8.8999999999999996E-2</v>
      </c>
      <c r="I10" s="361">
        <v>9.0816326530612237</v>
      </c>
      <c r="J10" s="362" t="s">
        <v>724</v>
      </c>
      <c r="K10" s="613"/>
      <c r="L10" s="341"/>
      <c r="M10" s="341"/>
      <c r="N10" s="341"/>
      <c r="O10" s="341"/>
      <c r="P10" s="341"/>
      <c r="Q10" s="341"/>
      <c r="R10" s="341"/>
      <c r="T10" s="363" t="s">
        <v>249</v>
      </c>
      <c r="U10" s="364"/>
      <c r="Z10" s="363" t="s">
        <v>250</v>
      </c>
      <c r="AA10" s="364"/>
    </row>
    <row r="11" spans="1:29" s="344" customFormat="1" ht="14.25" customHeight="1">
      <c r="A11" s="341"/>
      <c r="B11" s="365"/>
      <c r="C11" s="366"/>
      <c r="D11" s="367"/>
      <c r="E11" s="368"/>
      <c r="F11" s="366"/>
      <c r="G11" s="341"/>
      <c r="H11" s="341"/>
      <c r="I11" s="341"/>
      <c r="J11" s="341"/>
      <c r="K11" s="341"/>
      <c r="L11" s="341"/>
      <c r="M11" s="341"/>
      <c r="N11" s="341"/>
      <c r="O11" s="341"/>
      <c r="P11" s="341"/>
      <c r="Q11" s="341"/>
      <c r="R11" s="341"/>
      <c r="T11" s="369" t="s">
        <v>251</v>
      </c>
      <c r="U11" s="370" t="s">
        <v>252</v>
      </c>
      <c r="V11" s="371"/>
      <c r="W11" s="364" t="s">
        <v>253</v>
      </c>
      <c r="Z11" s="369" t="s">
        <v>251</v>
      </c>
      <c r="AA11" s="370" t="s">
        <v>252</v>
      </c>
      <c r="AB11" s="371"/>
      <c r="AC11" s="364" t="s">
        <v>253</v>
      </c>
    </row>
    <row r="12" spans="1:29" s="344" customFormat="1" ht="14.25" customHeight="1">
      <c r="A12" s="341"/>
      <c r="B12" s="340"/>
      <c r="C12" s="372"/>
      <c r="D12" s="373"/>
      <c r="E12" s="374"/>
      <c r="F12" s="372"/>
      <c r="G12" s="341"/>
      <c r="H12" s="341"/>
      <c r="I12" s="341"/>
      <c r="J12" s="341"/>
      <c r="K12" s="341"/>
      <c r="L12" s="341"/>
      <c r="M12" s="341"/>
      <c r="N12" s="341"/>
      <c r="O12" s="341"/>
      <c r="P12" s="341"/>
      <c r="Q12" s="341"/>
      <c r="R12" s="341"/>
      <c r="S12" s="369">
        <v>1</v>
      </c>
      <c r="T12" s="375">
        <f>IFERROR(IF(COUNT(D$6:D$10)&gt;=S12,SMALL(D$6:D$10,S12),NA()),"")</f>
        <v>7.0000000000000007E-2</v>
      </c>
      <c r="U12" s="370">
        <f>W12</f>
        <v>-1.2815515655446006</v>
      </c>
      <c r="V12" s="371">
        <f>IFERROR(IF(COUNT(T$12:T$16)&gt;=S12,(S12*2-1)/(COUNT(T$12:T$16)*2),NA()),"")</f>
        <v>0.1</v>
      </c>
      <c r="W12" s="370">
        <f>IFERROR(IF(V12&lt;&gt;"",NORMSINV(V12),NA()),"")</f>
        <v>-1.2815515655446006</v>
      </c>
      <c r="Y12" s="369">
        <v>1</v>
      </c>
      <c r="Z12" s="375">
        <f>IFERROR(IF(COUNT(H$6:H$10)&gt;=Y12,SMALL(H$6:H$10,Y12),NA()),"")</f>
        <v>8.5999999999999993E-2</v>
      </c>
      <c r="AA12" s="370">
        <f>AC12</f>
        <v>-1.2815515655446006</v>
      </c>
      <c r="AB12" s="371">
        <f>IFERROR(IF(COUNT(Z$12:Z$16)&gt;=Y12,(Y12*2-1)/(COUNT(Z$12:Z$16)*2),NA()),"")</f>
        <v>0.1</v>
      </c>
      <c r="AC12" s="370">
        <f>IFERROR(IF(AB12&lt;&gt;"",NORMSINV(AB12),NA()),"")</f>
        <v>-1.2815515655446006</v>
      </c>
    </row>
    <row r="13" spans="1:29" s="344" customFormat="1" ht="14.25" customHeight="1">
      <c r="A13" s="341"/>
      <c r="B13" s="340"/>
      <c r="C13" s="372"/>
      <c r="D13" s="373"/>
      <c r="E13" s="374"/>
      <c r="F13" s="372"/>
      <c r="G13" s="341"/>
      <c r="H13" s="341"/>
      <c r="I13" s="341"/>
      <c r="J13" s="341"/>
      <c r="K13" s="341"/>
      <c r="L13" s="341"/>
      <c r="M13" s="341"/>
      <c r="N13" s="341"/>
      <c r="O13" s="341"/>
      <c r="P13" s="341"/>
      <c r="Q13" s="341"/>
      <c r="R13" s="341"/>
      <c r="S13" s="376">
        <v>2</v>
      </c>
      <c r="T13" s="376">
        <f>IFERROR(IF(COUNT(D$6:D$10)&gt;=S13,SMALL(D$6:D$10,S13),NA()),"")</f>
        <v>7.1999999999999995E-2</v>
      </c>
      <c r="U13" s="377">
        <f>W13</f>
        <v>-0.52440051270804089</v>
      </c>
      <c r="V13" s="344">
        <f t="shared" ref="V13:V16" si="0">IFERROR(IF(COUNT(T$12:T$16)&gt;=S13,(S13*2-1)/(COUNT(T$12:T$16)*2),NA()),"")</f>
        <v>0.3</v>
      </c>
      <c r="W13" s="377">
        <f t="shared" ref="W13:W16" si="1">IFERROR(IF(V13&lt;&gt;"",NORMSINV(V13),NA()),"")</f>
        <v>-0.52440051270804089</v>
      </c>
      <c r="Y13" s="376">
        <v>2</v>
      </c>
      <c r="Z13" s="376">
        <f>IFERROR(IF(COUNT(H$6:H$10)&gt;=Y13,SMALL(H$6:H$10,Y13),NA()),"")</f>
        <v>8.8999999999999996E-2</v>
      </c>
      <c r="AA13" s="377">
        <f>AC13</f>
        <v>-0.52440051270804089</v>
      </c>
      <c r="AB13" s="344">
        <f t="shared" ref="AB13:AB16" si="2">IFERROR(IF(COUNT(Z$12:Z$16)&gt;=Y13,(Y13*2-1)/(COUNT(Z$12:Z$16)*2),NA()),"")</f>
        <v>0.3</v>
      </c>
      <c r="AC13" s="377">
        <f t="shared" ref="AC13:AC16" si="3">IFERROR(IF(AB13&lt;&gt;"",NORMSINV(AB13),NA()),"")</f>
        <v>-0.52440051270804089</v>
      </c>
    </row>
    <row r="14" spans="1:29" s="344" customFormat="1" ht="14.25" customHeight="1">
      <c r="A14" s="341"/>
      <c r="B14" s="340"/>
      <c r="C14" s="372"/>
      <c r="D14" s="373"/>
      <c r="E14" s="374"/>
      <c r="F14" s="372"/>
      <c r="G14" s="341"/>
      <c r="H14" s="341"/>
      <c r="I14" s="341"/>
      <c r="J14" s="341"/>
      <c r="K14" s="341"/>
      <c r="L14" s="341"/>
      <c r="M14" s="341"/>
      <c r="N14" s="341"/>
      <c r="O14" s="341"/>
      <c r="P14" s="341"/>
      <c r="Q14" s="341"/>
      <c r="R14" s="341"/>
      <c r="S14" s="376">
        <v>3</v>
      </c>
      <c r="T14" s="376">
        <f>IFERROR(IF(COUNT(D$6:D$10)&gt;=S14,SMALL(D$6:D$10,S14),NA()),"")</f>
        <v>7.2999999999999995E-2</v>
      </c>
      <c r="U14" s="377">
        <f>W14</f>
        <v>0</v>
      </c>
      <c r="V14" s="344">
        <f t="shared" si="0"/>
        <v>0.5</v>
      </c>
      <c r="W14" s="377">
        <f t="shared" si="1"/>
        <v>0</v>
      </c>
      <c r="Y14" s="376">
        <v>3</v>
      </c>
      <c r="Z14" s="376">
        <f>IFERROR(IF(COUNT(H$6:H$10)&gt;=Y14,SMALL(H$6:H$10,Y14),NA()),"")</f>
        <v>0.09</v>
      </c>
      <c r="AA14" s="377">
        <f>AC14</f>
        <v>0</v>
      </c>
      <c r="AB14" s="344">
        <f t="shared" si="2"/>
        <v>0.5</v>
      </c>
      <c r="AC14" s="377">
        <f t="shared" si="3"/>
        <v>0</v>
      </c>
    </row>
    <row r="15" spans="1:29" s="344" customFormat="1" ht="14.25" customHeight="1">
      <c r="A15" s="341"/>
      <c r="B15" s="340"/>
      <c r="C15" s="372"/>
      <c r="D15" s="373"/>
      <c r="E15" s="374"/>
      <c r="F15" s="372"/>
      <c r="G15" s="341"/>
      <c r="H15" s="341"/>
      <c r="I15" s="341"/>
      <c r="J15" s="341"/>
      <c r="K15" s="341"/>
      <c r="L15" s="341"/>
      <c r="M15" s="341"/>
      <c r="N15" s="341"/>
      <c r="O15" s="341"/>
      <c r="P15" s="341"/>
      <c r="Q15" s="341"/>
      <c r="R15" s="341"/>
      <c r="S15" s="376">
        <v>4</v>
      </c>
      <c r="T15" s="376">
        <f>IFERROR(IF(COUNT(D$6:D$10)&gt;=S15,SMALL(D$6:D$10,S15),NA()),"")</f>
        <v>7.2999999999999995E-2</v>
      </c>
      <c r="U15" s="377">
        <f>W15</f>
        <v>0.52440051270804078</v>
      </c>
      <c r="V15" s="344">
        <f t="shared" si="0"/>
        <v>0.7</v>
      </c>
      <c r="W15" s="377">
        <f t="shared" si="1"/>
        <v>0.52440051270804078</v>
      </c>
      <c r="Y15" s="376">
        <v>4</v>
      </c>
      <c r="Z15" s="376">
        <f>IFERROR(IF(COUNT(H$6:H$10)&gt;=Y15,SMALL(H$6:H$10,Y15),NA()),"")</f>
        <v>9.1999999999999998E-2</v>
      </c>
      <c r="AA15" s="377">
        <f>AC15</f>
        <v>0.52440051270804078</v>
      </c>
      <c r="AB15" s="344">
        <f t="shared" si="2"/>
        <v>0.7</v>
      </c>
      <c r="AC15" s="377">
        <f t="shared" si="3"/>
        <v>0.52440051270804078</v>
      </c>
    </row>
    <row r="16" spans="1:29" s="344" customFormat="1" ht="14.25" customHeight="1">
      <c r="A16" s="341"/>
      <c r="B16" s="340"/>
      <c r="C16" s="372"/>
      <c r="D16" s="373"/>
      <c r="E16" s="374"/>
      <c r="F16" s="372"/>
      <c r="G16" s="341"/>
      <c r="H16" s="341"/>
      <c r="I16" s="341"/>
      <c r="J16" s="341"/>
      <c r="K16" s="341"/>
      <c r="L16" s="341"/>
      <c r="M16" s="341"/>
      <c r="N16" s="341"/>
      <c r="O16" s="341"/>
      <c r="P16" s="341"/>
      <c r="Q16" s="341"/>
      <c r="R16" s="341"/>
      <c r="S16" s="378">
        <v>5</v>
      </c>
      <c r="T16" s="378">
        <f>IFERROR(IF(COUNT(D$6:D$10)&gt;=S16,SMALL(D$6:D$10,S16),NA()),"")</f>
        <v>8.5000000000000006E-2</v>
      </c>
      <c r="U16" s="379">
        <f>W16</f>
        <v>1.2815515655446006</v>
      </c>
      <c r="V16" s="380">
        <f t="shared" si="0"/>
        <v>0.9</v>
      </c>
      <c r="W16" s="379">
        <f t="shared" si="1"/>
        <v>1.2815515655446006</v>
      </c>
      <c r="Y16" s="378">
        <v>5</v>
      </c>
      <c r="Z16" s="378">
        <f>IFERROR(IF(COUNT(H$6:H$10)&gt;=Y16,SMALL(H$6:H$10,Y16),NA()),"")</f>
        <v>9.2999999999999999E-2</v>
      </c>
      <c r="AA16" s="379">
        <f>AC16</f>
        <v>1.2815515655446006</v>
      </c>
      <c r="AB16" s="380">
        <f t="shared" si="2"/>
        <v>0.9</v>
      </c>
      <c r="AC16" s="379">
        <f t="shared" si="3"/>
        <v>1.2815515655446006</v>
      </c>
    </row>
    <row r="17" spans="1:29" s="344" customFormat="1" ht="14.25" customHeight="1">
      <c r="A17" s="341"/>
      <c r="B17" s="340"/>
      <c r="C17" s="372"/>
      <c r="D17" s="373"/>
      <c r="E17" s="374"/>
      <c r="F17" s="372"/>
      <c r="G17" s="341"/>
      <c r="H17" s="341"/>
      <c r="I17" s="341"/>
      <c r="J17" s="341"/>
      <c r="K17" s="341"/>
      <c r="L17" s="341"/>
      <c r="M17" s="341"/>
      <c r="N17" s="341"/>
      <c r="O17" s="341"/>
      <c r="P17" s="341"/>
      <c r="Q17" s="341"/>
      <c r="R17" s="341"/>
      <c r="S17" s="381"/>
      <c r="T17" s="381"/>
      <c r="U17" s="381"/>
      <c r="AC17" s="382"/>
    </row>
    <row r="18" spans="1:29" s="344" customFormat="1" ht="14.25" customHeight="1">
      <c r="A18" s="341"/>
      <c r="B18" s="340"/>
      <c r="C18" s="372"/>
      <c r="D18" s="373"/>
      <c r="E18" s="374"/>
      <c r="F18" s="372"/>
      <c r="G18" s="341"/>
      <c r="H18" s="341"/>
      <c r="I18" s="341"/>
      <c r="J18" s="341"/>
      <c r="K18" s="341"/>
      <c r="L18" s="341"/>
      <c r="M18" s="341"/>
      <c r="N18" s="341"/>
      <c r="O18" s="341"/>
      <c r="P18" s="341"/>
      <c r="Q18" s="341"/>
      <c r="R18" s="341"/>
      <c r="S18" s="381"/>
      <c r="T18" s="381"/>
      <c r="U18" s="381"/>
      <c r="AC18" s="382"/>
    </row>
    <row r="19" spans="1:29" s="344" customFormat="1" ht="14.25" customHeight="1">
      <c r="A19" s="341"/>
      <c r="B19" s="340"/>
      <c r="C19" s="372"/>
      <c r="D19" s="373"/>
      <c r="E19" s="374"/>
      <c r="F19" s="372"/>
      <c r="G19" s="341"/>
      <c r="H19" s="341"/>
      <c r="I19" s="341"/>
      <c r="J19" s="341"/>
      <c r="K19" s="341"/>
      <c r="L19" s="341"/>
      <c r="M19" s="341"/>
      <c r="N19" s="341"/>
      <c r="O19" s="341"/>
      <c r="P19" s="341"/>
      <c r="Q19" s="341"/>
      <c r="R19" s="341"/>
      <c r="S19" s="381"/>
      <c r="T19" s="381"/>
      <c r="U19" s="381"/>
      <c r="AC19" s="382"/>
    </row>
    <row r="20" spans="1:29" s="344" customFormat="1" ht="14.25" customHeight="1">
      <c r="A20" s="341"/>
      <c r="B20" s="340"/>
      <c r="C20" s="372"/>
      <c r="D20" s="373"/>
      <c r="E20" s="374"/>
      <c r="F20" s="372"/>
      <c r="G20" s="341"/>
      <c r="H20" s="341"/>
      <c r="I20" s="341"/>
      <c r="J20" s="341"/>
      <c r="K20" s="341"/>
      <c r="L20" s="341"/>
      <c r="M20" s="341"/>
      <c r="N20" s="341"/>
      <c r="O20" s="341"/>
      <c r="P20" s="341"/>
      <c r="Q20" s="341"/>
      <c r="R20" s="341"/>
      <c r="S20" s="381"/>
      <c r="T20" s="381"/>
      <c r="U20" s="381"/>
      <c r="AC20" s="382"/>
    </row>
    <row r="21" spans="1:29" s="344" customFormat="1" ht="14.25" customHeight="1">
      <c r="A21" s="341"/>
      <c r="B21" s="340"/>
      <c r="C21" s="372"/>
      <c r="D21" s="373"/>
      <c r="E21" s="374"/>
      <c r="F21" s="372"/>
      <c r="G21" s="341"/>
      <c r="H21" s="341"/>
      <c r="I21" s="341"/>
      <c r="J21" s="341"/>
      <c r="K21" s="341"/>
      <c r="L21" s="341"/>
      <c r="M21" s="341"/>
      <c r="N21" s="341"/>
      <c r="O21" s="341"/>
      <c r="P21" s="341"/>
      <c r="Q21" s="341"/>
      <c r="R21" s="341"/>
      <c r="S21" s="381"/>
      <c r="T21" s="381"/>
      <c r="U21" s="381"/>
      <c r="AC21" s="382"/>
    </row>
    <row r="22" spans="1:29" s="344" customFormat="1" ht="14.25" customHeight="1">
      <c r="A22" s="341"/>
      <c r="B22" s="340"/>
      <c r="C22" s="372"/>
      <c r="D22" s="373"/>
      <c r="E22" s="374"/>
      <c r="F22" s="372"/>
      <c r="G22" s="341"/>
      <c r="H22" s="341"/>
      <c r="I22" s="341"/>
      <c r="J22" s="341"/>
      <c r="K22" s="341"/>
      <c r="L22" s="341"/>
      <c r="M22" s="341"/>
      <c r="N22" s="341"/>
      <c r="O22" s="341"/>
      <c r="P22" s="341"/>
      <c r="Q22" s="341"/>
      <c r="R22" s="341"/>
      <c r="S22" s="381"/>
      <c r="T22" s="381"/>
      <c r="U22" s="381"/>
      <c r="AC22" s="382"/>
    </row>
    <row r="23" spans="1:29" s="344" customFormat="1" ht="14.25" customHeight="1">
      <c r="A23" s="341"/>
      <c r="B23" s="340"/>
      <c r="C23" s="372"/>
      <c r="D23" s="373"/>
      <c r="E23" s="374"/>
      <c r="F23" s="372"/>
      <c r="G23" s="341"/>
      <c r="H23" s="341"/>
      <c r="I23" s="341"/>
      <c r="J23" s="341"/>
      <c r="K23" s="341"/>
      <c r="L23" s="341"/>
      <c r="M23" s="341"/>
      <c r="N23" s="341"/>
      <c r="O23" s="341"/>
      <c r="P23" s="341"/>
      <c r="Q23" s="341"/>
      <c r="R23" s="341"/>
      <c r="S23" s="381"/>
      <c r="T23" s="381"/>
      <c r="U23" s="381"/>
      <c r="AC23" s="382"/>
    </row>
    <row r="24" spans="1:29" s="344" customFormat="1" ht="14.25" customHeight="1">
      <c r="A24" s="341"/>
      <c r="B24" s="340"/>
      <c r="C24" s="372"/>
      <c r="D24" s="373"/>
      <c r="E24" s="374"/>
      <c r="F24" s="372"/>
      <c r="G24" s="341"/>
      <c r="H24" s="341"/>
      <c r="I24" s="341"/>
      <c r="J24" s="341"/>
      <c r="K24" s="341"/>
      <c r="L24" s="341"/>
      <c r="M24" s="341"/>
      <c r="N24" s="341"/>
      <c r="O24" s="341"/>
      <c r="P24" s="341"/>
      <c r="Q24" s="341"/>
      <c r="R24" s="341"/>
      <c r="S24" s="381"/>
      <c r="T24" s="381"/>
      <c r="U24" s="381"/>
      <c r="AC24" s="382"/>
    </row>
    <row r="25" spans="1:29" s="344" customFormat="1" ht="14.25" customHeight="1">
      <c r="A25" s="341"/>
      <c r="B25" s="340"/>
      <c r="C25" s="372"/>
      <c r="D25" s="373"/>
      <c r="E25" s="374"/>
      <c r="F25" s="372"/>
      <c r="G25" s="341"/>
      <c r="H25" s="341"/>
      <c r="I25" s="341"/>
      <c r="J25" s="341"/>
      <c r="K25" s="341"/>
      <c r="L25" s="341"/>
      <c r="M25" s="341"/>
      <c r="N25" s="341"/>
      <c r="O25" s="341"/>
      <c r="P25" s="341"/>
      <c r="Q25" s="341"/>
      <c r="R25" s="341"/>
      <c r="S25" s="381"/>
      <c r="T25" s="381"/>
      <c r="U25" s="381"/>
      <c r="AC25" s="382"/>
    </row>
    <row r="26" spans="1:29" s="344" customFormat="1" ht="14.25" customHeight="1">
      <c r="A26" s="341"/>
      <c r="B26" s="341"/>
      <c r="C26" s="341"/>
      <c r="D26" s="341"/>
      <c r="E26" s="341"/>
      <c r="F26" s="341"/>
      <c r="G26" s="341"/>
      <c r="H26" s="341"/>
      <c r="I26" s="341"/>
      <c r="J26" s="341"/>
      <c r="K26" s="341"/>
      <c r="L26" s="341"/>
      <c r="M26" s="341"/>
      <c r="N26" s="341"/>
      <c r="O26" s="341"/>
      <c r="P26" s="341"/>
      <c r="Q26" s="341"/>
      <c r="R26" s="341"/>
      <c r="S26" s="381"/>
      <c r="T26" s="381"/>
      <c r="U26" s="381"/>
      <c r="AC26" s="382"/>
    </row>
    <row r="27" spans="1:29" s="344" customFormat="1" ht="14.25" customHeight="1">
      <c r="A27" s="341"/>
      <c r="B27" s="341"/>
      <c r="C27" s="341"/>
      <c r="D27" s="341"/>
      <c r="E27" s="341"/>
      <c r="F27" s="341"/>
      <c r="G27" s="341"/>
      <c r="H27" s="341"/>
      <c r="I27" s="341"/>
      <c r="J27" s="341"/>
      <c r="K27" s="341"/>
      <c r="L27" s="341"/>
      <c r="M27" s="341"/>
      <c r="N27" s="341"/>
      <c r="O27" s="341"/>
      <c r="P27" s="341"/>
      <c r="Q27" s="341"/>
      <c r="R27" s="341"/>
      <c r="S27" s="381"/>
      <c r="T27" s="381"/>
      <c r="U27" s="381"/>
      <c r="AC27" s="382"/>
    </row>
    <row r="28" spans="1:29" s="344" customFormat="1" ht="14.25" customHeight="1">
      <c r="A28" s="341"/>
      <c r="B28" s="341"/>
      <c r="C28" s="341"/>
      <c r="D28" s="341"/>
      <c r="E28" s="341"/>
      <c r="F28" s="341"/>
      <c r="G28" s="341"/>
      <c r="H28" s="341"/>
      <c r="I28" s="341"/>
      <c r="J28" s="341"/>
      <c r="K28" s="341"/>
      <c r="L28" s="341"/>
      <c r="M28" s="341"/>
      <c r="N28" s="341"/>
      <c r="O28" s="341"/>
      <c r="P28" s="341"/>
      <c r="Q28" s="341"/>
      <c r="R28" s="341"/>
      <c r="S28" s="381"/>
      <c r="T28" s="381"/>
      <c r="U28" s="381"/>
      <c r="AC28" s="382"/>
    </row>
    <row r="29" spans="1:29" s="344" customFormat="1" ht="14.25" customHeight="1">
      <c r="A29" s="341"/>
      <c r="B29" s="341"/>
      <c r="C29" s="341"/>
      <c r="D29" s="341"/>
      <c r="E29" s="341"/>
      <c r="F29" s="341"/>
      <c r="G29" s="341"/>
      <c r="H29" s="341"/>
      <c r="I29" s="341"/>
      <c r="J29" s="341"/>
      <c r="K29" s="341"/>
      <c r="L29" s="341"/>
      <c r="M29" s="341"/>
      <c r="N29" s="341"/>
      <c r="O29" s="341"/>
      <c r="P29" s="341"/>
      <c r="Q29" s="341"/>
      <c r="R29" s="341"/>
      <c r="S29" s="381"/>
      <c r="T29" s="381"/>
      <c r="U29" s="381"/>
      <c r="AC29" s="382"/>
    </row>
    <row r="30" spans="1:29" s="344" customFormat="1" ht="14.25" customHeight="1">
      <c r="A30" s="341"/>
      <c r="B30" s="341"/>
      <c r="C30" s="341"/>
      <c r="D30" s="341"/>
      <c r="E30" s="341"/>
      <c r="F30" s="341"/>
      <c r="G30" s="341"/>
      <c r="H30" s="341"/>
      <c r="I30" s="341"/>
      <c r="J30" s="341"/>
      <c r="K30" s="341"/>
      <c r="L30" s="341"/>
      <c r="M30" s="341"/>
      <c r="N30" s="341"/>
      <c r="O30" s="341"/>
      <c r="P30" s="341"/>
      <c r="Q30" s="341"/>
      <c r="R30" s="341"/>
      <c r="S30" s="381"/>
      <c r="T30" s="381"/>
      <c r="U30" s="381"/>
      <c r="AC30" s="382"/>
    </row>
    <row r="31" spans="1:29" s="344" customFormat="1" ht="14.25" customHeight="1">
      <c r="A31" s="341"/>
      <c r="B31" s="341"/>
      <c r="C31" s="341"/>
      <c r="D31" s="341"/>
      <c r="E31" s="341"/>
      <c r="F31" s="341"/>
      <c r="G31" s="341"/>
      <c r="H31" s="341"/>
      <c r="I31" s="341"/>
      <c r="J31" s="341"/>
      <c r="K31" s="341"/>
      <c r="L31" s="341"/>
      <c r="M31" s="341"/>
      <c r="N31" s="341"/>
      <c r="O31" s="341"/>
      <c r="P31" s="341"/>
      <c r="Q31" s="341"/>
      <c r="R31" s="341"/>
      <c r="S31" s="381"/>
      <c r="T31" s="381"/>
      <c r="U31" s="381"/>
      <c r="AC31" s="382"/>
    </row>
    <row r="32" spans="1:29" s="344" customFormat="1" ht="14.25" customHeight="1">
      <c r="A32" s="341"/>
      <c r="B32" s="341"/>
      <c r="C32" s="341"/>
      <c r="D32" s="341"/>
      <c r="E32" s="341"/>
      <c r="F32" s="341"/>
      <c r="G32" s="341"/>
      <c r="H32" s="341"/>
      <c r="I32" s="341"/>
      <c r="J32" s="341"/>
      <c r="K32" s="341"/>
      <c r="L32" s="341"/>
      <c r="M32" s="341"/>
      <c r="N32" s="341"/>
      <c r="O32" s="341"/>
      <c r="P32" s="341"/>
      <c r="Q32" s="341"/>
      <c r="R32" s="341"/>
      <c r="S32" s="381"/>
      <c r="T32" s="381"/>
      <c r="U32" s="381"/>
      <c r="AC32" s="382"/>
    </row>
    <row r="33" spans="1:31" s="344" customFormat="1" ht="14.25" customHeight="1">
      <c r="A33" s="341"/>
      <c r="B33" s="341"/>
      <c r="C33" s="341"/>
      <c r="D33" s="341"/>
      <c r="E33" s="341"/>
      <c r="F33" s="341"/>
      <c r="G33" s="341"/>
      <c r="H33" s="341"/>
      <c r="I33" s="341"/>
      <c r="J33" s="341"/>
      <c r="K33" s="341"/>
      <c r="L33" s="341"/>
      <c r="M33" s="341"/>
      <c r="N33" s="341"/>
      <c r="O33" s="341"/>
      <c r="P33" s="341"/>
      <c r="Q33" s="341"/>
      <c r="R33" s="341"/>
      <c r="S33" s="381"/>
      <c r="T33" s="381"/>
      <c r="U33" s="381"/>
      <c r="AC33" s="382"/>
    </row>
    <row r="34" spans="1:31" s="344" customFormat="1" ht="14.25" customHeight="1">
      <c r="A34" s="341"/>
      <c r="B34" s="341"/>
      <c r="C34" s="341"/>
      <c r="D34" s="341"/>
      <c r="E34" s="341"/>
      <c r="F34" s="341"/>
      <c r="G34" s="341"/>
      <c r="H34" s="341"/>
      <c r="I34" s="341"/>
      <c r="J34" s="341"/>
      <c r="K34" s="341"/>
      <c r="L34" s="341"/>
      <c r="M34" s="341"/>
      <c r="N34" s="341"/>
      <c r="O34" s="341"/>
      <c r="P34" s="341"/>
      <c r="Q34" s="341"/>
      <c r="R34" s="341"/>
      <c r="S34" s="381"/>
      <c r="T34" s="381"/>
      <c r="U34" s="381"/>
      <c r="AC34" s="382"/>
      <c r="AD34" s="383"/>
      <c r="AE34" s="384"/>
    </row>
    <row r="35" spans="1:31" s="344" customFormat="1" ht="14.25" customHeight="1">
      <c r="A35" s="341"/>
      <c r="B35" s="341"/>
      <c r="C35" s="341"/>
      <c r="D35" s="341"/>
      <c r="E35" s="341"/>
      <c r="F35" s="341"/>
      <c r="G35" s="341"/>
      <c r="H35" s="341"/>
      <c r="I35" s="341"/>
      <c r="J35" s="341"/>
      <c r="K35" s="341"/>
      <c r="L35" s="341"/>
      <c r="M35" s="341"/>
      <c r="N35" s="341"/>
      <c r="O35" s="341"/>
      <c r="P35" s="341"/>
      <c r="Q35" s="341"/>
      <c r="R35" s="341"/>
      <c r="S35" s="381"/>
      <c r="T35" s="381"/>
      <c r="U35" s="381"/>
      <c r="V35" s="384"/>
      <c r="W35" s="384"/>
      <c r="X35" s="384"/>
      <c r="Y35" s="384"/>
      <c r="Z35" s="384"/>
      <c r="AA35" s="384"/>
      <c r="AB35" s="384"/>
      <c r="AC35" s="382"/>
      <c r="AD35" s="383"/>
      <c r="AE35" s="384"/>
    </row>
    <row r="36" spans="1:31" s="344" customFormat="1" ht="14.25" customHeight="1">
      <c r="A36" s="341"/>
      <c r="B36" s="341"/>
      <c r="C36" s="341"/>
      <c r="D36" s="341"/>
      <c r="E36" s="341"/>
      <c r="F36" s="341"/>
      <c r="G36" s="341"/>
      <c r="H36" s="341"/>
      <c r="I36" s="341"/>
      <c r="J36" s="341"/>
      <c r="K36" s="341"/>
      <c r="L36" s="341"/>
      <c r="M36" s="341"/>
      <c r="N36" s="341"/>
      <c r="O36" s="341"/>
      <c r="P36" s="341"/>
      <c r="Q36" s="341"/>
      <c r="R36" s="341"/>
      <c r="S36" s="381"/>
      <c r="T36" s="381"/>
      <c r="U36" s="381"/>
      <c r="V36" s="384"/>
      <c r="W36" s="385"/>
      <c r="X36" s="385"/>
      <c r="Y36" s="384"/>
      <c r="Z36" s="384"/>
      <c r="AA36" s="384"/>
      <c r="AB36" s="384"/>
      <c r="AC36" s="384"/>
      <c r="AD36" s="384"/>
      <c r="AE36" s="384"/>
    </row>
    <row r="37" spans="1:31" s="344" customFormat="1" ht="14.25" customHeight="1">
      <c r="A37" s="341"/>
      <c r="B37" s="341"/>
      <c r="C37" s="341"/>
      <c r="D37" s="341"/>
      <c r="E37" s="341"/>
      <c r="F37" s="341"/>
      <c r="G37" s="341"/>
      <c r="H37" s="341"/>
      <c r="I37" s="341"/>
      <c r="J37" s="341"/>
      <c r="K37" s="341"/>
      <c r="L37" s="341"/>
      <c r="M37" s="341"/>
      <c r="N37" s="341"/>
      <c r="O37" s="341"/>
      <c r="P37" s="341"/>
      <c r="Q37" s="341"/>
      <c r="R37" s="341"/>
      <c r="S37" s="381"/>
      <c r="T37" s="381"/>
      <c r="U37" s="381"/>
      <c r="W37" s="386"/>
      <c r="X37" s="387"/>
    </row>
    <row r="38" spans="1:31" s="344" customFormat="1" ht="15" customHeight="1">
      <c r="A38" s="381"/>
      <c r="B38" s="381"/>
      <c r="C38" s="381"/>
      <c r="D38" s="381"/>
      <c r="E38" s="381"/>
      <c r="F38" s="381"/>
      <c r="G38" s="381"/>
      <c r="H38" s="381"/>
      <c r="I38" s="381"/>
      <c r="J38" s="381"/>
      <c r="K38" s="381"/>
      <c r="L38" s="381"/>
      <c r="M38" s="381"/>
      <c r="N38" s="381"/>
      <c r="O38" s="381"/>
      <c r="P38" s="381"/>
      <c r="Q38" s="381"/>
      <c r="R38" s="381"/>
      <c r="S38" s="381"/>
      <c r="T38" s="381"/>
      <c r="U38" s="381"/>
      <c r="W38" s="388"/>
      <c r="X38" s="389"/>
    </row>
    <row r="39" spans="1:31" s="344" customFormat="1" ht="15" customHeight="1">
      <c r="A39" s="381"/>
      <c r="B39" s="381"/>
      <c r="C39" s="381"/>
      <c r="D39" s="381"/>
      <c r="E39" s="381"/>
      <c r="F39" s="381"/>
      <c r="G39" s="381"/>
      <c r="H39" s="381"/>
      <c r="I39" s="381"/>
      <c r="J39" s="381"/>
      <c r="K39" s="381"/>
      <c r="L39" s="381"/>
      <c r="M39" s="381"/>
      <c r="N39" s="381"/>
      <c r="O39" s="381"/>
      <c r="P39" s="381"/>
      <c r="Q39" s="381"/>
      <c r="R39" s="381"/>
      <c r="S39" s="381"/>
      <c r="T39" s="381"/>
      <c r="U39" s="381"/>
      <c r="W39" s="389"/>
      <c r="X39" s="389"/>
    </row>
    <row r="40" spans="1:31" s="344" customFormat="1" ht="15" customHeight="1">
      <c r="A40" s="381"/>
      <c r="B40" s="381"/>
      <c r="C40" s="381"/>
      <c r="D40" s="381"/>
      <c r="E40" s="381"/>
      <c r="F40" s="381"/>
      <c r="G40" s="381"/>
      <c r="H40" s="381"/>
      <c r="I40" s="381"/>
      <c r="J40" s="381"/>
      <c r="K40" s="381"/>
      <c r="L40" s="381"/>
      <c r="M40" s="381"/>
      <c r="N40" s="381"/>
      <c r="O40" s="381"/>
      <c r="P40" s="381"/>
      <c r="Q40" s="381"/>
      <c r="R40" s="381"/>
      <c r="S40" s="381"/>
      <c r="T40" s="381"/>
      <c r="U40" s="381"/>
      <c r="W40" s="389"/>
      <c r="X40" s="389"/>
    </row>
    <row r="41" spans="1:31" s="344" customFormat="1" ht="15" customHeight="1">
      <c r="A41" s="381"/>
      <c r="B41" s="381"/>
      <c r="C41" s="381"/>
      <c r="D41" s="381"/>
      <c r="E41" s="381"/>
      <c r="F41" s="381"/>
      <c r="G41" s="381"/>
      <c r="H41" s="381"/>
      <c r="I41" s="381"/>
      <c r="J41" s="381"/>
      <c r="K41" s="381"/>
      <c r="L41" s="381"/>
      <c r="M41" s="381"/>
      <c r="N41" s="381"/>
      <c r="O41" s="381"/>
      <c r="P41" s="381"/>
      <c r="Q41" s="381"/>
      <c r="R41" s="381"/>
      <c r="S41" s="381"/>
      <c r="T41" s="381"/>
      <c r="U41" s="381"/>
      <c r="W41" s="389"/>
      <c r="X41" s="389"/>
    </row>
    <row r="42" spans="1:31" s="344" customFormat="1" ht="15" customHeight="1">
      <c r="A42" s="381"/>
      <c r="B42" s="381"/>
      <c r="C42" s="381"/>
      <c r="D42" s="381"/>
      <c r="E42" s="381"/>
      <c r="F42" s="381"/>
      <c r="G42" s="381"/>
      <c r="H42" s="381"/>
      <c r="I42" s="381"/>
      <c r="J42" s="381"/>
      <c r="K42" s="381"/>
      <c r="L42" s="381"/>
      <c r="M42" s="381"/>
      <c r="N42" s="381"/>
      <c r="O42" s="381"/>
      <c r="P42" s="381"/>
      <c r="Q42" s="381"/>
      <c r="R42" s="381"/>
      <c r="S42" s="381"/>
      <c r="T42" s="381"/>
      <c r="U42" s="381"/>
      <c r="W42" s="390"/>
      <c r="X42" s="391"/>
      <c r="AC42" s="392"/>
      <c r="AD42" s="393"/>
    </row>
    <row r="43" spans="1:31" s="344" customFormat="1" ht="15" customHeight="1">
      <c r="A43" s="381"/>
      <c r="B43" s="381"/>
      <c r="C43" s="381"/>
      <c r="D43" s="381"/>
      <c r="E43" s="381"/>
      <c r="F43" s="381"/>
      <c r="G43" s="381"/>
      <c r="H43" s="381"/>
      <c r="I43" s="381"/>
      <c r="J43" s="381"/>
      <c r="K43" s="381"/>
      <c r="L43" s="381"/>
      <c r="M43" s="381"/>
      <c r="N43" s="381"/>
      <c r="O43" s="381"/>
      <c r="P43" s="381"/>
      <c r="Q43" s="381"/>
      <c r="R43" s="381"/>
      <c r="S43" s="381"/>
      <c r="T43" s="381"/>
      <c r="U43" s="381"/>
      <c r="W43" s="387"/>
      <c r="X43" s="387"/>
      <c r="AC43" s="392"/>
      <c r="AD43" s="394"/>
    </row>
    <row r="44" spans="1:31" s="344" customFormat="1" ht="15" customHeight="1">
      <c r="A44" s="381"/>
      <c r="B44" s="381"/>
      <c r="C44" s="381"/>
      <c r="D44" s="381"/>
      <c r="E44" s="381"/>
      <c r="F44" s="381"/>
      <c r="G44" s="381"/>
      <c r="H44" s="381"/>
      <c r="I44" s="381"/>
      <c r="J44" s="381"/>
      <c r="K44" s="381"/>
      <c r="L44" s="381"/>
      <c r="M44" s="381"/>
      <c r="N44" s="381"/>
      <c r="O44" s="381"/>
      <c r="P44" s="381"/>
      <c r="Q44" s="381"/>
      <c r="R44" s="381"/>
      <c r="S44" s="381"/>
      <c r="T44" s="381"/>
      <c r="U44" s="381"/>
      <c r="W44" s="387"/>
      <c r="X44" s="387"/>
      <c r="AC44" s="392"/>
      <c r="AD44" s="394"/>
    </row>
    <row r="45" spans="1:31" s="344" customFormat="1" ht="15" customHeight="1">
      <c r="A45" s="381"/>
      <c r="B45" s="381"/>
      <c r="C45" s="381"/>
      <c r="D45" s="381"/>
      <c r="E45" s="381"/>
      <c r="F45" s="381"/>
      <c r="G45" s="381"/>
      <c r="H45" s="381"/>
      <c r="I45" s="381"/>
      <c r="J45" s="381"/>
      <c r="K45" s="381"/>
      <c r="L45" s="381"/>
      <c r="M45" s="381"/>
      <c r="N45" s="381"/>
      <c r="O45" s="381"/>
      <c r="P45" s="381"/>
      <c r="Q45" s="381"/>
      <c r="R45" s="381"/>
      <c r="S45" s="381"/>
      <c r="T45" s="381"/>
      <c r="U45" s="381"/>
      <c r="W45" s="387"/>
      <c r="X45" s="387"/>
      <c r="AC45" s="392"/>
      <c r="AD45" s="394"/>
    </row>
    <row r="46" spans="1:31" s="344" customFormat="1" ht="15" customHeight="1">
      <c r="A46" s="381"/>
      <c r="B46" s="381"/>
      <c r="C46" s="381"/>
      <c r="D46" s="381"/>
      <c r="E46" s="381"/>
      <c r="F46" s="381"/>
      <c r="G46" s="381"/>
      <c r="H46" s="381"/>
      <c r="I46" s="381"/>
      <c r="J46" s="381"/>
      <c r="K46" s="381"/>
      <c r="L46" s="381"/>
      <c r="M46" s="381"/>
      <c r="N46" s="381"/>
      <c r="O46" s="381"/>
      <c r="P46" s="381"/>
      <c r="Q46" s="381"/>
      <c r="R46" s="381"/>
      <c r="S46" s="381"/>
      <c r="T46" s="381"/>
      <c r="U46" s="381"/>
    </row>
    <row r="47" spans="1:31" s="344" customFormat="1" ht="15" customHeight="1">
      <c r="A47" s="381"/>
      <c r="B47" s="381"/>
      <c r="C47" s="381"/>
      <c r="D47" s="381"/>
      <c r="E47" s="381"/>
      <c r="F47" s="381"/>
      <c r="G47" s="381"/>
      <c r="H47" s="381"/>
      <c r="I47" s="381"/>
      <c r="J47" s="381"/>
      <c r="K47" s="381"/>
      <c r="L47" s="381"/>
      <c r="M47" s="381"/>
      <c r="N47" s="381"/>
      <c r="O47" s="381"/>
      <c r="P47" s="381"/>
      <c r="Q47" s="381"/>
      <c r="R47" s="381"/>
      <c r="S47" s="381"/>
      <c r="T47" s="381"/>
      <c r="U47" s="381"/>
    </row>
    <row r="48" spans="1:31" s="344" customFormat="1" ht="15" customHeight="1">
      <c r="A48" s="381"/>
      <c r="B48" s="381"/>
      <c r="C48" s="381"/>
      <c r="D48" s="381"/>
      <c r="E48" s="381"/>
      <c r="F48" s="381"/>
      <c r="G48" s="381"/>
      <c r="H48" s="381"/>
      <c r="I48" s="381"/>
      <c r="J48" s="381"/>
      <c r="K48" s="381"/>
      <c r="L48" s="381"/>
      <c r="M48" s="381"/>
      <c r="N48" s="381"/>
      <c r="O48" s="381"/>
      <c r="P48" s="381"/>
      <c r="Q48" s="381"/>
      <c r="R48" s="381"/>
      <c r="S48" s="381"/>
      <c r="T48" s="381"/>
      <c r="U48" s="381"/>
    </row>
    <row r="49" spans="1:30" s="344" customFormat="1" ht="15" customHeight="1">
      <c r="A49" s="381"/>
      <c r="B49" s="381"/>
      <c r="C49" s="381"/>
      <c r="D49" s="381"/>
      <c r="E49" s="381"/>
      <c r="F49" s="381"/>
      <c r="G49" s="381"/>
      <c r="H49" s="381"/>
      <c r="I49" s="381"/>
      <c r="J49" s="381"/>
      <c r="K49" s="381"/>
      <c r="L49" s="381"/>
      <c r="M49" s="381"/>
      <c r="N49" s="381"/>
      <c r="O49" s="381"/>
      <c r="P49" s="381"/>
      <c r="Q49" s="381"/>
      <c r="R49" s="381"/>
      <c r="S49" s="381"/>
      <c r="T49" s="381"/>
      <c r="U49" s="381"/>
    </row>
    <row r="50" spans="1:30" s="344" customFormat="1" ht="15" customHeight="1" thickBot="1">
      <c r="A50" s="381"/>
      <c r="B50" s="381"/>
      <c r="C50" s="381"/>
      <c r="D50" s="381"/>
      <c r="E50" s="381"/>
      <c r="F50" s="381"/>
      <c r="G50" s="381"/>
      <c r="H50" s="381"/>
      <c r="I50" s="381"/>
      <c r="J50" s="381"/>
      <c r="K50" s="381"/>
      <c r="L50" s="381"/>
      <c r="M50" s="381"/>
      <c r="N50" s="381"/>
      <c r="O50" s="381"/>
      <c r="P50" s="381"/>
      <c r="Q50" s="381"/>
      <c r="R50" s="381"/>
      <c r="S50" s="381"/>
      <c r="T50" s="381"/>
      <c r="U50" s="381"/>
      <c r="AD50" s="344" t="s">
        <v>254</v>
      </c>
    </row>
    <row r="51" spans="1:30" s="344" customFormat="1" ht="15" customHeight="1" thickBot="1">
      <c r="A51" s="381"/>
      <c r="B51" s="381"/>
      <c r="C51" s="381"/>
      <c r="D51" s="381"/>
      <c r="E51" s="381"/>
      <c r="F51" s="381"/>
      <c r="G51" s="381"/>
      <c r="H51" s="381"/>
      <c r="I51" s="381"/>
      <c r="J51" s="381"/>
      <c r="K51" s="381"/>
      <c r="L51" s="381"/>
      <c r="M51" s="381"/>
      <c r="N51" s="381"/>
      <c r="O51" s="381"/>
      <c r="P51" s="381"/>
      <c r="Q51" s="381"/>
      <c r="R51" s="381"/>
      <c r="S51" s="381"/>
      <c r="T51" s="381"/>
      <c r="U51" s="344" t="s">
        <v>255</v>
      </c>
      <c r="V51" s="395">
        <v>0</v>
      </c>
    </row>
    <row r="52" spans="1:30" s="344" customFormat="1" ht="15" customHeight="1" thickBot="1">
      <c r="A52" s="381"/>
      <c r="B52" s="381"/>
      <c r="C52" s="381"/>
      <c r="D52" s="381"/>
      <c r="E52" s="381"/>
      <c r="F52" s="381"/>
      <c r="G52" s="381"/>
      <c r="H52" s="381"/>
      <c r="I52" s="381"/>
      <c r="J52" s="381"/>
      <c r="K52" s="381"/>
      <c r="L52" s="381"/>
      <c r="M52" s="381"/>
      <c r="N52" s="381"/>
      <c r="O52" s="381"/>
      <c r="P52" s="381"/>
      <c r="Q52" s="381"/>
      <c r="R52" s="381"/>
      <c r="S52" s="381"/>
      <c r="T52" s="381"/>
      <c r="U52" s="384" t="s">
        <v>256</v>
      </c>
      <c r="V52" s="396">
        <v>0.14000000000000001</v>
      </c>
      <c r="W52" s="384"/>
    </row>
    <row r="53" spans="1:30" s="344" customFormat="1" ht="15" customHeight="1">
      <c r="A53" s="381"/>
      <c r="B53" s="381"/>
      <c r="C53" s="381"/>
      <c r="D53" s="381"/>
      <c r="E53" s="381"/>
      <c r="F53" s="381"/>
      <c r="G53" s="381"/>
      <c r="H53" s="381"/>
      <c r="I53" s="381"/>
      <c r="J53" s="381"/>
      <c r="K53" s="381"/>
      <c r="L53" s="381"/>
      <c r="M53" s="381"/>
      <c r="N53" s="381"/>
      <c r="O53" s="381"/>
      <c r="P53" s="381"/>
      <c r="Q53" s="381"/>
      <c r="R53" s="381"/>
      <c r="S53" s="381"/>
      <c r="T53" s="381"/>
      <c r="U53" s="384">
        <v>99.99</v>
      </c>
      <c r="V53" s="384">
        <f>V52</f>
        <v>0.14000000000000001</v>
      </c>
      <c r="W53" s="384">
        <f t="shared" ref="W53:W82" si="4">NORMINV(U53/100,0,1)</f>
        <v>3.7190164854554291</v>
      </c>
    </row>
    <row r="54" spans="1:30" s="344" customFormat="1" ht="15" customHeight="1">
      <c r="A54" s="381"/>
      <c r="B54" s="381"/>
      <c r="C54" s="381"/>
      <c r="D54" s="381"/>
      <c r="E54" s="381"/>
      <c r="F54" s="381"/>
      <c r="G54" s="381"/>
      <c r="H54" s="381"/>
      <c r="I54" s="381"/>
      <c r="J54" s="381"/>
      <c r="K54" s="381"/>
      <c r="L54" s="381"/>
      <c r="M54" s="381"/>
      <c r="N54" s="381"/>
      <c r="O54" s="381"/>
      <c r="P54" s="381"/>
      <c r="Q54" s="381"/>
      <c r="R54" s="381"/>
      <c r="S54" s="381"/>
      <c r="T54" s="381"/>
      <c r="U54" s="384">
        <v>99.99</v>
      </c>
      <c r="V54" s="384">
        <f>V51</f>
        <v>0</v>
      </c>
      <c r="W54" s="384">
        <f t="shared" si="4"/>
        <v>3.7190164854554291</v>
      </c>
    </row>
    <row r="55" spans="1:30" s="344" customFormat="1" ht="15" customHeight="1">
      <c r="A55" s="381"/>
      <c r="B55" s="381"/>
      <c r="C55" s="381"/>
      <c r="D55" s="381"/>
      <c r="E55" s="381"/>
      <c r="F55" s="381"/>
      <c r="G55" s="381"/>
      <c r="H55" s="381"/>
      <c r="I55" s="381"/>
      <c r="J55" s="381"/>
      <c r="K55" s="381"/>
      <c r="L55" s="381"/>
      <c r="M55" s="381"/>
      <c r="N55" s="381"/>
      <c r="O55" s="381"/>
      <c r="P55" s="381"/>
      <c r="Q55" s="381"/>
      <c r="R55" s="381"/>
      <c r="S55" s="381"/>
      <c r="T55" s="381"/>
      <c r="U55" s="384">
        <v>99.9</v>
      </c>
      <c r="V55" s="384">
        <f>V54</f>
        <v>0</v>
      </c>
      <c r="W55" s="384">
        <f t="shared" si="4"/>
        <v>3.0902323061678465</v>
      </c>
    </row>
    <row r="56" spans="1:30" s="344" customFormat="1" ht="15" customHeight="1">
      <c r="A56" s="381"/>
      <c r="B56" s="381"/>
      <c r="C56" s="381"/>
      <c r="D56" s="381"/>
      <c r="E56" s="381"/>
      <c r="F56" s="381"/>
      <c r="G56" s="381"/>
      <c r="H56" s="381"/>
      <c r="I56" s="381"/>
      <c r="J56" s="381"/>
      <c r="K56" s="381"/>
      <c r="L56" s="381"/>
      <c r="M56" s="381"/>
      <c r="N56" s="381"/>
      <c r="O56" s="381"/>
      <c r="P56" s="381"/>
      <c r="Q56" s="381"/>
      <c r="R56" s="381"/>
      <c r="S56" s="381"/>
      <c r="T56" s="381"/>
      <c r="U56" s="384">
        <v>99.9</v>
      </c>
      <c r="V56" s="384">
        <f>V53</f>
        <v>0.14000000000000001</v>
      </c>
      <c r="W56" s="384">
        <f t="shared" si="4"/>
        <v>3.0902323061678465</v>
      </c>
    </row>
    <row r="57" spans="1:30" s="344" customFormat="1" ht="15" customHeight="1">
      <c r="A57" s="381"/>
      <c r="B57" s="381"/>
      <c r="C57" s="381"/>
      <c r="D57" s="381"/>
      <c r="E57" s="381"/>
      <c r="F57" s="381"/>
      <c r="G57" s="381"/>
      <c r="H57" s="381"/>
      <c r="I57" s="381"/>
      <c r="J57" s="381"/>
      <c r="K57" s="381"/>
      <c r="L57" s="381"/>
      <c r="M57" s="381"/>
      <c r="N57" s="381"/>
      <c r="O57" s="381"/>
      <c r="P57" s="381"/>
      <c r="Q57" s="381"/>
      <c r="R57" s="381"/>
      <c r="S57" s="381"/>
      <c r="T57" s="381"/>
      <c r="U57" s="384">
        <v>99</v>
      </c>
      <c r="V57" s="384">
        <f>V53</f>
        <v>0.14000000000000001</v>
      </c>
      <c r="W57" s="384">
        <f t="shared" si="4"/>
        <v>2.3263478740408408</v>
      </c>
    </row>
    <row r="58" spans="1:30" s="344" customFormat="1">
      <c r="A58" s="381"/>
      <c r="B58" s="381"/>
      <c r="C58" s="381"/>
      <c r="D58" s="381"/>
      <c r="E58" s="381"/>
      <c r="F58" s="381"/>
      <c r="G58" s="381"/>
      <c r="H58" s="381"/>
      <c r="I58" s="381"/>
      <c r="J58" s="381"/>
      <c r="K58" s="381"/>
      <c r="L58" s="381"/>
      <c r="M58" s="381"/>
      <c r="N58" s="381"/>
      <c r="O58" s="381"/>
      <c r="P58" s="381"/>
      <c r="Q58" s="381"/>
      <c r="R58" s="381"/>
      <c r="S58" s="381"/>
      <c r="T58" s="381"/>
      <c r="U58" s="384">
        <v>99</v>
      </c>
      <c r="V58" s="384">
        <f>V54</f>
        <v>0</v>
      </c>
      <c r="W58" s="384">
        <f t="shared" si="4"/>
        <v>2.3263478740408408</v>
      </c>
    </row>
    <row r="59" spans="1:30" s="344" customFormat="1">
      <c r="A59" s="381"/>
      <c r="B59" s="381"/>
      <c r="C59" s="381"/>
      <c r="D59" s="381"/>
      <c r="E59" s="381"/>
      <c r="F59" s="381"/>
      <c r="G59" s="381"/>
      <c r="H59" s="381"/>
      <c r="I59" s="381"/>
      <c r="J59" s="381"/>
      <c r="K59" s="381"/>
      <c r="L59" s="381"/>
      <c r="M59" s="381"/>
      <c r="N59" s="381"/>
      <c r="O59" s="381"/>
      <c r="P59" s="381"/>
      <c r="Q59" s="381"/>
      <c r="R59" s="381"/>
      <c r="S59" s="381"/>
      <c r="T59" s="381"/>
      <c r="U59" s="384">
        <v>95</v>
      </c>
      <c r="V59" s="384">
        <f>V54</f>
        <v>0</v>
      </c>
      <c r="W59" s="384">
        <f t="shared" si="4"/>
        <v>1.6448536269514715</v>
      </c>
    </row>
    <row r="60" spans="1:30" s="344" customFormat="1">
      <c r="A60" s="381"/>
      <c r="B60" s="381"/>
      <c r="C60" s="381"/>
      <c r="D60" s="381"/>
      <c r="E60" s="381"/>
      <c r="F60" s="381"/>
      <c r="G60" s="381"/>
      <c r="H60" s="381"/>
      <c r="I60" s="381"/>
      <c r="J60" s="381"/>
      <c r="K60" s="381"/>
      <c r="L60" s="381"/>
      <c r="M60" s="381"/>
      <c r="N60" s="381"/>
      <c r="O60" s="381"/>
      <c r="P60" s="381"/>
      <c r="Q60" s="381"/>
      <c r="R60" s="381"/>
      <c r="S60" s="381"/>
      <c r="T60" s="381"/>
      <c r="U60" s="384">
        <v>95</v>
      </c>
      <c r="V60" s="384">
        <f>V53</f>
        <v>0.14000000000000001</v>
      </c>
      <c r="W60" s="384">
        <f t="shared" si="4"/>
        <v>1.6448536269514715</v>
      </c>
    </row>
    <row r="61" spans="1:30" s="344" customFormat="1">
      <c r="A61" s="381"/>
      <c r="B61" s="381"/>
      <c r="C61" s="381"/>
      <c r="D61" s="381"/>
      <c r="E61" s="381"/>
      <c r="F61" s="381"/>
      <c r="G61" s="381"/>
      <c r="H61" s="381"/>
      <c r="I61" s="381"/>
      <c r="J61" s="381"/>
      <c r="K61" s="381"/>
      <c r="L61" s="381"/>
      <c r="M61" s="381"/>
      <c r="N61" s="381"/>
      <c r="O61" s="381"/>
      <c r="P61" s="381"/>
      <c r="Q61" s="381"/>
      <c r="R61" s="381"/>
      <c r="S61" s="381"/>
      <c r="T61" s="381"/>
      <c r="U61" s="384">
        <v>90</v>
      </c>
      <c r="V61" s="384">
        <f>V53</f>
        <v>0.14000000000000001</v>
      </c>
      <c r="W61" s="384">
        <f t="shared" si="4"/>
        <v>1.2815515655446006</v>
      </c>
    </row>
    <row r="62" spans="1:30" s="344" customFormat="1">
      <c r="A62" s="381"/>
      <c r="B62" s="381"/>
      <c r="C62" s="381"/>
      <c r="D62" s="381"/>
      <c r="E62" s="381"/>
      <c r="F62" s="381"/>
      <c r="G62" s="381"/>
      <c r="H62" s="381"/>
      <c r="I62" s="381"/>
      <c r="J62" s="381"/>
      <c r="K62" s="381"/>
      <c r="L62" s="381"/>
      <c r="M62" s="381"/>
      <c r="N62" s="381"/>
      <c r="O62" s="381"/>
      <c r="P62" s="381"/>
      <c r="Q62" s="381"/>
      <c r="R62" s="381"/>
      <c r="S62" s="381"/>
      <c r="T62" s="381"/>
      <c r="U62" s="384">
        <v>90</v>
      </c>
      <c r="V62" s="384">
        <f>V54</f>
        <v>0</v>
      </c>
      <c r="W62" s="384">
        <f t="shared" si="4"/>
        <v>1.2815515655446006</v>
      </c>
    </row>
    <row r="63" spans="1:30" s="344" customFormat="1">
      <c r="A63" s="381"/>
      <c r="B63" s="381"/>
      <c r="C63" s="381"/>
      <c r="D63" s="381"/>
      <c r="E63" s="381"/>
      <c r="F63" s="381"/>
      <c r="G63" s="381"/>
      <c r="H63" s="381"/>
      <c r="I63" s="381"/>
      <c r="J63" s="381"/>
      <c r="K63" s="381"/>
      <c r="L63" s="381"/>
      <c r="M63" s="381"/>
      <c r="N63" s="381"/>
      <c r="O63" s="381"/>
      <c r="P63" s="381"/>
      <c r="Q63" s="381"/>
      <c r="R63" s="381"/>
      <c r="S63" s="381"/>
      <c r="T63" s="381"/>
      <c r="U63" s="384">
        <v>80</v>
      </c>
      <c r="V63" s="384">
        <f>V54</f>
        <v>0</v>
      </c>
      <c r="W63" s="384">
        <f t="shared" si="4"/>
        <v>0.84162123357291474</v>
      </c>
    </row>
    <row r="64" spans="1:30" s="344" customFormat="1">
      <c r="A64" s="381"/>
      <c r="B64" s="381"/>
      <c r="C64" s="381"/>
      <c r="D64" s="381"/>
      <c r="E64" s="381"/>
      <c r="F64" s="381"/>
      <c r="G64" s="381"/>
      <c r="H64" s="381"/>
      <c r="I64" s="381"/>
      <c r="J64" s="381"/>
      <c r="K64" s="381"/>
      <c r="L64" s="381"/>
      <c r="M64" s="381"/>
      <c r="N64" s="381"/>
      <c r="O64" s="381"/>
      <c r="P64" s="381"/>
      <c r="Q64" s="381"/>
      <c r="R64" s="381"/>
      <c r="S64" s="381"/>
      <c r="T64" s="381"/>
      <c r="U64" s="384">
        <v>80</v>
      </c>
      <c r="V64" s="384">
        <f>V53</f>
        <v>0.14000000000000001</v>
      </c>
      <c r="W64" s="384">
        <f t="shared" si="4"/>
        <v>0.84162123357291474</v>
      </c>
    </row>
    <row r="65" spans="1:23" s="344" customFormat="1">
      <c r="A65" s="381"/>
      <c r="B65" s="381"/>
      <c r="C65" s="381"/>
      <c r="D65" s="381"/>
      <c r="E65" s="381"/>
      <c r="F65" s="381"/>
      <c r="G65" s="381"/>
      <c r="H65" s="381"/>
      <c r="I65" s="381"/>
      <c r="J65" s="381"/>
      <c r="K65" s="381"/>
      <c r="L65" s="381"/>
      <c r="M65" s="381"/>
      <c r="N65" s="381"/>
      <c r="O65" s="381"/>
      <c r="P65" s="381"/>
      <c r="Q65" s="381"/>
      <c r="R65" s="381"/>
      <c r="S65" s="381"/>
      <c r="T65" s="381"/>
      <c r="U65" s="384">
        <v>70</v>
      </c>
      <c r="V65" s="384">
        <f>V53</f>
        <v>0.14000000000000001</v>
      </c>
      <c r="W65" s="384">
        <f t="shared" si="4"/>
        <v>0.52440051270804078</v>
      </c>
    </row>
    <row r="66" spans="1:23" s="344" customFormat="1">
      <c r="A66" s="381"/>
      <c r="B66" s="381"/>
      <c r="C66" s="381"/>
      <c r="D66" s="381"/>
      <c r="E66" s="381"/>
      <c r="F66" s="381"/>
      <c r="G66" s="381"/>
      <c r="H66" s="381"/>
      <c r="I66" s="381"/>
      <c r="J66" s="381"/>
      <c r="K66" s="381"/>
      <c r="L66" s="381"/>
      <c r="M66" s="381"/>
      <c r="N66" s="381"/>
      <c r="O66" s="381"/>
      <c r="P66" s="381"/>
      <c r="Q66" s="381"/>
      <c r="R66" s="381"/>
      <c r="S66" s="381"/>
      <c r="T66" s="381"/>
      <c r="U66" s="384">
        <v>70</v>
      </c>
      <c r="V66" s="384">
        <f>V54</f>
        <v>0</v>
      </c>
      <c r="W66" s="384">
        <f t="shared" si="4"/>
        <v>0.52440051270804078</v>
      </c>
    </row>
    <row r="67" spans="1:23" s="344" customFormat="1">
      <c r="A67" s="381"/>
      <c r="B67" s="381"/>
      <c r="C67" s="381"/>
      <c r="D67" s="381"/>
      <c r="E67" s="381"/>
      <c r="F67" s="381"/>
      <c r="G67" s="381"/>
      <c r="H67" s="381"/>
      <c r="I67" s="381"/>
      <c r="J67" s="381"/>
      <c r="K67" s="381"/>
      <c r="L67" s="381"/>
      <c r="M67" s="381"/>
      <c r="N67" s="381"/>
      <c r="O67" s="381"/>
      <c r="P67" s="381"/>
      <c r="Q67" s="381"/>
      <c r="R67" s="381"/>
      <c r="S67" s="381"/>
      <c r="T67" s="381"/>
      <c r="U67" s="384">
        <v>50</v>
      </c>
      <c r="V67" s="384">
        <f>V54</f>
        <v>0</v>
      </c>
      <c r="W67" s="384">
        <f t="shared" si="4"/>
        <v>0</v>
      </c>
    </row>
    <row r="68" spans="1:23" s="344" customFormat="1">
      <c r="A68" s="381"/>
      <c r="B68" s="381"/>
      <c r="C68" s="381"/>
      <c r="D68" s="381"/>
      <c r="E68" s="381"/>
      <c r="F68" s="381"/>
      <c r="G68" s="381"/>
      <c r="H68" s="381"/>
      <c r="I68" s="381"/>
      <c r="J68" s="381"/>
      <c r="K68" s="381"/>
      <c r="L68" s="381"/>
      <c r="M68" s="381"/>
      <c r="N68" s="381"/>
      <c r="O68" s="381"/>
      <c r="P68" s="381"/>
      <c r="Q68" s="381"/>
      <c r="R68" s="381"/>
      <c r="S68" s="381"/>
      <c r="T68" s="381"/>
      <c r="U68" s="384">
        <v>50</v>
      </c>
      <c r="V68" s="384">
        <f>V53</f>
        <v>0.14000000000000001</v>
      </c>
      <c r="W68" s="384">
        <f t="shared" si="4"/>
        <v>0</v>
      </c>
    </row>
    <row r="69" spans="1:23" s="344" customFormat="1">
      <c r="A69" s="381"/>
      <c r="B69" s="381"/>
      <c r="C69" s="381"/>
      <c r="D69" s="381"/>
      <c r="E69" s="381"/>
      <c r="F69" s="381"/>
      <c r="G69" s="381"/>
      <c r="H69" s="381"/>
      <c r="I69" s="381"/>
      <c r="J69" s="381"/>
      <c r="K69" s="381"/>
      <c r="L69" s="381"/>
      <c r="M69" s="381"/>
      <c r="N69" s="381"/>
      <c r="O69" s="381"/>
      <c r="P69" s="381"/>
      <c r="Q69" s="381"/>
      <c r="R69" s="381"/>
      <c r="S69" s="381"/>
      <c r="T69" s="381"/>
      <c r="U69" s="384">
        <v>30</v>
      </c>
      <c r="V69" s="384">
        <f>V53</f>
        <v>0.14000000000000001</v>
      </c>
      <c r="W69" s="384">
        <f t="shared" si="4"/>
        <v>-0.52440051270804089</v>
      </c>
    </row>
    <row r="70" spans="1:23" s="344" customFormat="1">
      <c r="A70" s="381"/>
      <c r="B70" s="381"/>
      <c r="C70" s="381"/>
      <c r="D70" s="381"/>
      <c r="E70" s="381"/>
      <c r="F70" s="381"/>
      <c r="G70" s="381"/>
      <c r="H70" s="381"/>
      <c r="I70" s="381"/>
      <c r="J70" s="381"/>
      <c r="K70" s="381"/>
      <c r="L70" s="381"/>
      <c r="M70" s="381"/>
      <c r="N70" s="381"/>
      <c r="O70" s="381"/>
      <c r="P70" s="381"/>
      <c r="Q70" s="381"/>
      <c r="R70" s="381"/>
      <c r="S70" s="381"/>
      <c r="T70" s="381"/>
      <c r="U70" s="384">
        <v>30</v>
      </c>
      <c r="V70" s="384">
        <f>V54</f>
        <v>0</v>
      </c>
      <c r="W70" s="384">
        <f t="shared" si="4"/>
        <v>-0.52440051270804089</v>
      </c>
    </row>
    <row r="71" spans="1:23" s="344" customFormat="1">
      <c r="A71" s="381"/>
      <c r="B71" s="381"/>
      <c r="C71" s="381"/>
      <c r="D71" s="381"/>
      <c r="E71" s="381"/>
      <c r="F71" s="381"/>
      <c r="G71" s="381"/>
      <c r="H71" s="381"/>
      <c r="I71" s="381"/>
      <c r="J71" s="381"/>
      <c r="K71" s="381"/>
      <c r="L71" s="381"/>
      <c r="M71" s="381"/>
      <c r="N71" s="381"/>
      <c r="O71" s="381"/>
      <c r="P71" s="381"/>
      <c r="Q71" s="381"/>
      <c r="R71" s="381"/>
      <c r="S71" s="381"/>
      <c r="T71" s="381"/>
      <c r="U71" s="384">
        <v>20</v>
      </c>
      <c r="V71" s="384">
        <f>V54</f>
        <v>0</v>
      </c>
      <c r="W71" s="384">
        <f t="shared" si="4"/>
        <v>-0.84162123357291452</v>
      </c>
    </row>
    <row r="72" spans="1:23" s="344" customFormat="1">
      <c r="A72" s="381"/>
      <c r="B72" s="381"/>
      <c r="C72" s="381"/>
      <c r="D72" s="381"/>
      <c r="E72" s="381"/>
      <c r="F72" s="381"/>
      <c r="G72" s="381"/>
      <c r="H72" s="381"/>
      <c r="I72" s="381"/>
      <c r="J72" s="381"/>
      <c r="K72" s="381"/>
      <c r="L72" s="381"/>
      <c r="M72" s="381"/>
      <c r="N72" s="381"/>
      <c r="O72" s="381"/>
      <c r="P72" s="381"/>
      <c r="Q72" s="381"/>
      <c r="R72" s="381"/>
      <c r="S72" s="381"/>
      <c r="T72" s="381"/>
      <c r="U72" s="384">
        <v>20</v>
      </c>
      <c r="V72" s="384">
        <f>V53</f>
        <v>0.14000000000000001</v>
      </c>
      <c r="W72" s="384">
        <f t="shared" si="4"/>
        <v>-0.84162123357291452</v>
      </c>
    </row>
    <row r="73" spans="1:23" s="344" customFormat="1">
      <c r="A73" s="381"/>
      <c r="B73" s="381"/>
      <c r="C73" s="381"/>
      <c r="D73" s="381"/>
      <c r="E73" s="381"/>
      <c r="F73" s="381"/>
      <c r="G73" s="381"/>
      <c r="H73" s="381"/>
      <c r="I73" s="381"/>
      <c r="J73" s="381"/>
      <c r="K73" s="381"/>
      <c r="L73" s="381"/>
      <c r="M73" s="381"/>
      <c r="N73" s="381"/>
      <c r="O73" s="381"/>
      <c r="P73" s="381"/>
      <c r="Q73" s="381"/>
      <c r="R73" s="381"/>
      <c r="S73" s="381"/>
      <c r="T73" s="381"/>
      <c r="U73" s="384">
        <v>10</v>
      </c>
      <c r="V73" s="384">
        <f>V53</f>
        <v>0.14000000000000001</v>
      </c>
      <c r="W73" s="384">
        <f t="shared" si="4"/>
        <v>-1.2815515655446006</v>
      </c>
    </row>
    <row r="74" spans="1:23" s="344" customFormat="1">
      <c r="A74" s="381"/>
      <c r="B74" s="381"/>
      <c r="C74" s="381"/>
      <c r="D74" s="381"/>
      <c r="E74" s="381"/>
      <c r="F74" s="381"/>
      <c r="G74" s="381"/>
      <c r="H74" s="381"/>
      <c r="I74" s="381"/>
      <c r="J74" s="381"/>
      <c r="K74" s="381"/>
      <c r="L74" s="381"/>
      <c r="M74" s="381"/>
      <c r="N74" s="381"/>
      <c r="O74" s="381"/>
      <c r="P74" s="381"/>
      <c r="Q74" s="381"/>
      <c r="R74" s="381"/>
      <c r="S74" s="381"/>
      <c r="T74" s="381"/>
      <c r="U74" s="384">
        <v>10</v>
      </c>
      <c r="V74" s="384">
        <f>V54</f>
        <v>0</v>
      </c>
      <c r="W74" s="384">
        <f t="shared" si="4"/>
        <v>-1.2815515655446006</v>
      </c>
    </row>
    <row r="75" spans="1:23" s="344" customFormat="1">
      <c r="A75" s="381"/>
      <c r="B75" s="381"/>
      <c r="C75" s="381"/>
      <c r="D75" s="381"/>
      <c r="E75" s="381"/>
      <c r="F75" s="381"/>
      <c r="G75" s="381"/>
      <c r="H75" s="381"/>
      <c r="I75" s="381"/>
      <c r="J75" s="381"/>
      <c r="K75" s="381"/>
      <c r="L75" s="381"/>
      <c r="M75" s="381"/>
      <c r="N75" s="381"/>
      <c r="O75" s="381"/>
      <c r="P75" s="381"/>
      <c r="Q75" s="381"/>
      <c r="R75" s="381"/>
      <c r="S75" s="381"/>
      <c r="T75" s="381"/>
      <c r="U75" s="384">
        <v>5</v>
      </c>
      <c r="V75" s="384">
        <f>V54</f>
        <v>0</v>
      </c>
      <c r="W75" s="384">
        <f t="shared" si="4"/>
        <v>-1.6448536269514726</v>
      </c>
    </row>
    <row r="76" spans="1:23" s="344" customFormat="1">
      <c r="A76" s="381"/>
      <c r="B76" s="381"/>
      <c r="C76" s="381"/>
      <c r="D76" s="381"/>
      <c r="E76" s="381"/>
      <c r="F76" s="381"/>
      <c r="G76" s="381"/>
      <c r="H76" s="381"/>
      <c r="I76" s="381"/>
      <c r="J76" s="381"/>
      <c r="K76" s="381"/>
      <c r="L76" s="381"/>
      <c r="M76" s="381"/>
      <c r="N76" s="381"/>
      <c r="O76" s="381"/>
      <c r="P76" s="381"/>
      <c r="Q76" s="381"/>
      <c r="R76" s="381"/>
      <c r="S76" s="381"/>
      <c r="T76" s="381"/>
      <c r="U76" s="384">
        <v>5</v>
      </c>
      <c r="V76" s="384">
        <f>V53</f>
        <v>0.14000000000000001</v>
      </c>
      <c r="W76" s="384">
        <f t="shared" si="4"/>
        <v>-1.6448536269514726</v>
      </c>
    </row>
    <row r="77" spans="1:23" s="344" customFormat="1">
      <c r="A77" s="381"/>
      <c r="B77" s="381"/>
      <c r="C77" s="381"/>
      <c r="D77" s="381"/>
      <c r="E77" s="381"/>
      <c r="F77" s="381"/>
      <c r="G77" s="381"/>
      <c r="H77" s="381"/>
      <c r="I77" s="381"/>
      <c r="J77" s="381"/>
      <c r="K77" s="381"/>
      <c r="L77" s="381"/>
      <c r="M77" s="381"/>
      <c r="N77" s="381"/>
      <c r="O77" s="381"/>
      <c r="P77" s="381"/>
      <c r="Q77" s="381"/>
      <c r="R77" s="381"/>
      <c r="S77" s="381"/>
      <c r="T77" s="381"/>
      <c r="U77" s="384">
        <v>1</v>
      </c>
      <c r="V77" s="384">
        <f>V53</f>
        <v>0.14000000000000001</v>
      </c>
      <c r="W77" s="384">
        <f t="shared" si="4"/>
        <v>-2.3263478740408408</v>
      </c>
    </row>
    <row r="78" spans="1:23" s="344" customFormat="1">
      <c r="A78" s="381"/>
      <c r="B78" s="381"/>
      <c r="C78" s="381"/>
      <c r="D78" s="381"/>
      <c r="E78" s="381"/>
      <c r="F78" s="381"/>
      <c r="G78" s="381"/>
      <c r="H78" s="381"/>
      <c r="I78" s="381"/>
      <c r="J78" s="381"/>
      <c r="K78" s="381"/>
      <c r="L78" s="381"/>
      <c r="M78" s="381"/>
      <c r="N78" s="381"/>
      <c r="O78" s="381"/>
      <c r="P78" s="381"/>
      <c r="Q78" s="381"/>
      <c r="R78" s="381"/>
      <c r="S78" s="381"/>
      <c r="T78" s="381"/>
      <c r="U78" s="384">
        <v>1</v>
      </c>
      <c r="V78" s="384">
        <f>V54</f>
        <v>0</v>
      </c>
      <c r="W78" s="384">
        <f t="shared" si="4"/>
        <v>-2.3263478740408408</v>
      </c>
    </row>
    <row r="79" spans="1:23" s="344" customFormat="1">
      <c r="A79" s="381"/>
      <c r="B79" s="381"/>
      <c r="C79" s="381"/>
      <c r="D79" s="381"/>
      <c r="E79" s="381"/>
      <c r="F79" s="381"/>
      <c r="G79" s="381"/>
      <c r="H79" s="381"/>
      <c r="I79" s="381"/>
      <c r="J79" s="381"/>
      <c r="K79" s="381"/>
      <c r="L79" s="381"/>
      <c r="M79" s="381"/>
      <c r="N79" s="381"/>
      <c r="O79" s="381"/>
      <c r="P79" s="381"/>
      <c r="Q79" s="381"/>
      <c r="R79" s="381"/>
      <c r="S79" s="381"/>
      <c r="T79" s="381"/>
      <c r="U79" s="384">
        <v>0.1</v>
      </c>
      <c r="V79" s="384">
        <f>V54</f>
        <v>0</v>
      </c>
      <c r="W79" s="384">
        <f t="shared" si="4"/>
        <v>-3.0902323061678132</v>
      </c>
    </row>
    <row r="80" spans="1:23" s="344" customFormat="1">
      <c r="A80" s="381"/>
      <c r="B80" s="381"/>
      <c r="C80" s="381"/>
      <c r="D80" s="381"/>
      <c r="E80" s="381"/>
      <c r="F80" s="381"/>
      <c r="G80" s="381"/>
      <c r="H80" s="381"/>
      <c r="I80" s="381"/>
      <c r="J80" s="381"/>
      <c r="K80" s="381"/>
      <c r="L80" s="381"/>
      <c r="M80" s="381"/>
      <c r="N80" s="381"/>
      <c r="O80" s="381"/>
      <c r="P80" s="381"/>
      <c r="Q80" s="381"/>
      <c r="R80" s="381"/>
      <c r="S80" s="381"/>
      <c r="T80" s="381"/>
      <c r="U80" s="384">
        <v>0.1</v>
      </c>
      <c r="V80" s="384">
        <f>V53</f>
        <v>0.14000000000000001</v>
      </c>
      <c r="W80" s="384">
        <f t="shared" si="4"/>
        <v>-3.0902323061678132</v>
      </c>
    </row>
    <row r="81" spans="1:23" s="344" customFormat="1">
      <c r="A81" s="381"/>
      <c r="B81" s="381"/>
      <c r="C81" s="381"/>
      <c r="D81" s="381"/>
      <c r="E81" s="381"/>
      <c r="F81" s="381"/>
      <c r="G81" s="381"/>
      <c r="H81" s="381"/>
      <c r="I81" s="381"/>
      <c r="J81" s="381"/>
      <c r="K81" s="381"/>
      <c r="L81" s="381"/>
      <c r="M81" s="381"/>
      <c r="N81" s="381"/>
      <c r="O81" s="381"/>
      <c r="P81" s="381"/>
      <c r="Q81" s="381"/>
      <c r="R81" s="381"/>
      <c r="S81" s="381"/>
      <c r="T81" s="381"/>
      <c r="U81" s="384">
        <v>0.01</v>
      </c>
      <c r="V81" s="384">
        <f>V53</f>
        <v>0.14000000000000001</v>
      </c>
      <c r="W81" s="384">
        <f t="shared" si="4"/>
        <v>-3.71901648545568</v>
      </c>
    </row>
    <row r="82" spans="1:23" s="344" customFormat="1">
      <c r="A82" s="381"/>
      <c r="B82" s="381"/>
      <c r="C82" s="381"/>
      <c r="D82" s="381"/>
      <c r="E82" s="381"/>
      <c r="F82" s="381"/>
      <c r="G82" s="381"/>
      <c r="H82" s="381"/>
      <c r="I82" s="381"/>
      <c r="J82" s="381"/>
      <c r="K82" s="381"/>
      <c r="L82" s="381"/>
      <c r="M82" s="381"/>
      <c r="N82" s="381"/>
      <c r="O82" s="381"/>
      <c r="P82" s="381"/>
      <c r="Q82" s="381"/>
      <c r="R82" s="381"/>
      <c r="S82" s="381"/>
      <c r="T82" s="381"/>
      <c r="U82" s="384">
        <v>0.01</v>
      </c>
      <c r="V82" s="384">
        <f>V54</f>
        <v>0</v>
      </c>
      <c r="W82" s="384">
        <f t="shared" si="4"/>
        <v>-3.71901648545568</v>
      </c>
    </row>
  </sheetData>
  <mergeCells count="3">
    <mergeCell ref="C2:D2"/>
    <mergeCell ref="G6:G10"/>
    <mergeCell ref="K6:K10"/>
  </mergeCells>
  <phoneticPr fontId="24"/>
  <dataValidations count="1">
    <dataValidation type="list" allowBlank="1" showInputMessage="1" showErrorMessage="1" sqref="AD41" xr:uid="{00000000-0002-0000-0400-000000000000}">
      <formula1>$F$22:$F$23</formula1>
    </dataValidation>
  </dataValidations>
  <pageMargins left="0.70866141732283472" right="0.70866141732283472" top="0.74803149606299213" bottom="0.74803149606299213" header="0.31496062992125984" footer="0.31496062992125984"/>
  <pageSetup paperSize="9" scale="85"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AT74"/>
  <sheetViews>
    <sheetView showGridLines="0" zoomScale="85" zoomScaleNormal="85" workbookViewId="0">
      <selection activeCell="AB26" sqref="AB26"/>
    </sheetView>
  </sheetViews>
  <sheetFormatPr defaultColWidth="8.875" defaultRowHeight="13.5"/>
  <cols>
    <col min="1" max="1" width="3.375" style="429" customWidth="1"/>
    <col min="2" max="7" width="3.125" style="429" customWidth="1"/>
    <col min="8" max="8" width="4.5" style="429" customWidth="1"/>
    <col min="9" max="9" width="3.125" style="429" customWidth="1"/>
    <col min="10" max="10" width="4.125" style="429" customWidth="1"/>
    <col min="11" max="24" width="4.5" style="429" customWidth="1"/>
    <col min="25" max="43" width="4.125" style="429" customWidth="1"/>
    <col min="44" max="44" width="5.75" style="429" customWidth="1"/>
    <col min="45" max="46" width="6.5" style="429" customWidth="1"/>
    <col min="47" max="55" width="4.125" style="429" customWidth="1"/>
    <col min="56" max="256" width="8.875" style="429"/>
    <col min="257" max="257" width="3.375" style="429" customWidth="1"/>
    <col min="258" max="263" width="3.125" style="429" customWidth="1"/>
    <col min="264" max="264" width="4.5" style="429" customWidth="1"/>
    <col min="265" max="265" width="3.125" style="429" customWidth="1"/>
    <col min="266" max="266" width="4.125" style="429" customWidth="1"/>
    <col min="267" max="280" width="4.5" style="429" customWidth="1"/>
    <col min="281" max="299" width="4.125" style="429" customWidth="1"/>
    <col min="300" max="300" width="5.75" style="429" customWidth="1"/>
    <col min="301" max="302" width="6.5" style="429" customWidth="1"/>
    <col min="303" max="311" width="4.125" style="429" customWidth="1"/>
    <col min="312" max="512" width="8.875" style="429"/>
    <col min="513" max="513" width="3.375" style="429" customWidth="1"/>
    <col min="514" max="519" width="3.125" style="429" customWidth="1"/>
    <col min="520" max="520" width="4.5" style="429" customWidth="1"/>
    <col min="521" max="521" width="3.125" style="429" customWidth="1"/>
    <col min="522" max="522" width="4.125" style="429" customWidth="1"/>
    <col min="523" max="536" width="4.5" style="429" customWidth="1"/>
    <col min="537" max="555" width="4.125" style="429" customWidth="1"/>
    <col min="556" max="556" width="5.75" style="429" customWidth="1"/>
    <col min="557" max="558" width="6.5" style="429" customWidth="1"/>
    <col min="559" max="567" width="4.125" style="429" customWidth="1"/>
    <col min="568" max="768" width="8.875" style="429"/>
    <col min="769" max="769" width="3.375" style="429" customWidth="1"/>
    <col min="770" max="775" width="3.125" style="429" customWidth="1"/>
    <col min="776" max="776" width="4.5" style="429" customWidth="1"/>
    <col min="777" max="777" width="3.125" style="429" customWidth="1"/>
    <col min="778" max="778" width="4.125" style="429" customWidth="1"/>
    <col min="779" max="792" width="4.5" style="429" customWidth="1"/>
    <col min="793" max="811" width="4.125" style="429" customWidth="1"/>
    <col min="812" max="812" width="5.75" style="429" customWidth="1"/>
    <col min="813" max="814" width="6.5" style="429" customWidth="1"/>
    <col min="815" max="823" width="4.125" style="429" customWidth="1"/>
    <col min="824" max="1024" width="8.875" style="429"/>
    <col min="1025" max="1025" width="3.375" style="429" customWidth="1"/>
    <col min="1026" max="1031" width="3.125" style="429" customWidth="1"/>
    <col min="1032" max="1032" width="4.5" style="429" customWidth="1"/>
    <col min="1033" max="1033" width="3.125" style="429" customWidth="1"/>
    <col min="1034" max="1034" width="4.125" style="429" customWidth="1"/>
    <col min="1035" max="1048" width="4.5" style="429" customWidth="1"/>
    <col min="1049" max="1067" width="4.125" style="429" customWidth="1"/>
    <col min="1068" max="1068" width="5.75" style="429" customWidth="1"/>
    <col min="1069" max="1070" width="6.5" style="429" customWidth="1"/>
    <col min="1071" max="1079" width="4.125" style="429" customWidth="1"/>
    <col min="1080" max="1280" width="8.875" style="429"/>
    <col min="1281" max="1281" width="3.375" style="429" customWidth="1"/>
    <col min="1282" max="1287" width="3.125" style="429" customWidth="1"/>
    <col min="1288" max="1288" width="4.5" style="429" customWidth="1"/>
    <col min="1289" max="1289" width="3.125" style="429" customWidth="1"/>
    <col min="1290" max="1290" width="4.125" style="429" customWidth="1"/>
    <col min="1291" max="1304" width="4.5" style="429" customWidth="1"/>
    <col min="1305" max="1323" width="4.125" style="429" customWidth="1"/>
    <col min="1324" max="1324" width="5.75" style="429" customWidth="1"/>
    <col min="1325" max="1326" width="6.5" style="429" customWidth="1"/>
    <col min="1327" max="1335" width="4.125" style="429" customWidth="1"/>
    <col min="1336" max="1536" width="8.875" style="429"/>
    <col min="1537" max="1537" width="3.375" style="429" customWidth="1"/>
    <col min="1538" max="1543" width="3.125" style="429" customWidth="1"/>
    <col min="1544" max="1544" width="4.5" style="429" customWidth="1"/>
    <col min="1545" max="1545" width="3.125" style="429" customWidth="1"/>
    <col min="1546" max="1546" width="4.125" style="429" customWidth="1"/>
    <col min="1547" max="1560" width="4.5" style="429" customWidth="1"/>
    <col min="1561" max="1579" width="4.125" style="429" customWidth="1"/>
    <col min="1580" max="1580" width="5.75" style="429" customWidth="1"/>
    <col min="1581" max="1582" width="6.5" style="429" customWidth="1"/>
    <col min="1583" max="1591" width="4.125" style="429" customWidth="1"/>
    <col min="1592" max="1792" width="8.875" style="429"/>
    <col min="1793" max="1793" width="3.375" style="429" customWidth="1"/>
    <col min="1794" max="1799" width="3.125" style="429" customWidth="1"/>
    <col min="1800" max="1800" width="4.5" style="429" customWidth="1"/>
    <col min="1801" max="1801" width="3.125" style="429" customWidth="1"/>
    <col min="1802" max="1802" width="4.125" style="429" customWidth="1"/>
    <col min="1803" max="1816" width="4.5" style="429" customWidth="1"/>
    <col min="1817" max="1835" width="4.125" style="429" customWidth="1"/>
    <col min="1836" max="1836" width="5.75" style="429" customWidth="1"/>
    <col min="1837" max="1838" width="6.5" style="429" customWidth="1"/>
    <col min="1839" max="1847" width="4.125" style="429" customWidth="1"/>
    <col min="1848" max="2048" width="8.875" style="429"/>
    <col min="2049" max="2049" width="3.375" style="429" customWidth="1"/>
    <col min="2050" max="2055" width="3.125" style="429" customWidth="1"/>
    <col min="2056" max="2056" width="4.5" style="429" customWidth="1"/>
    <col min="2057" max="2057" width="3.125" style="429" customWidth="1"/>
    <col min="2058" max="2058" width="4.125" style="429" customWidth="1"/>
    <col min="2059" max="2072" width="4.5" style="429" customWidth="1"/>
    <col min="2073" max="2091" width="4.125" style="429" customWidth="1"/>
    <col min="2092" max="2092" width="5.75" style="429" customWidth="1"/>
    <col min="2093" max="2094" width="6.5" style="429" customWidth="1"/>
    <col min="2095" max="2103" width="4.125" style="429" customWidth="1"/>
    <col min="2104" max="2304" width="8.875" style="429"/>
    <col min="2305" max="2305" width="3.375" style="429" customWidth="1"/>
    <col min="2306" max="2311" width="3.125" style="429" customWidth="1"/>
    <col min="2312" max="2312" width="4.5" style="429" customWidth="1"/>
    <col min="2313" max="2313" width="3.125" style="429" customWidth="1"/>
    <col min="2314" max="2314" width="4.125" style="429" customWidth="1"/>
    <col min="2315" max="2328" width="4.5" style="429" customWidth="1"/>
    <col min="2329" max="2347" width="4.125" style="429" customWidth="1"/>
    <col min="2348" max="2348" width="5.75" style="429" customWidth="1"/>
    <col min="2349" max="2350" width="6.5" style="429" customWidth="1"/>
    <col min="2351" max="2359" width="4.125" style="429" customWidth="1"/>
    <col min="2360" max="2560" width="8.875" style="429"/>
    <col min="2561" max="2561" width="3.375" style="429" customWidth="1"/>
    <col min="2562" max="2567" width="3.125" style="429" customWidth="1"/>
    <col min="2568" max="2568" width="4.5" style="429" customWidth="1"/>
    <col min="2569" max="2569" width="3.125" style="429" customWidth="1"/>
    <col min="2570" max="2570" width="4.125" style="429" customWidth="1"/>
    <col min="2571" max="2584" width="4.5" style="429" customWidth="1"/>
    <col min="2585" max="2603" width="4.125" style="429" customWidth="1"/>
    <col min="2604" max="2604" width="5.75" style="429" customWidth="1"/>
    <col min="2605" max="2606" width="6.5" style="429" customWidth="1"/>
    <col min="2607" max="2615" width="4.125" style="429" customWidth="1"/>
    <col min="2616" max="2816" width="8.875" style="429"/>
    <col min="2817" max="2817" width="3.375" style="429" customWidth="1"/>
    <col min="2818" max="2823" width="3.125" style="429" customWidth="1"/>
    <col min="2824" max="2824" width="4.5" style="429" customWidth="1"/>
    <col min="2825" max="2825" width="3.125" style="429" customWidth="1"/>
    <col min="2826" max="2826" width="4.125" style="429" customWidth="1"/>
    <col min="2827" max="2840" width="4.5" style="429" customWidth="1"/>
    <col min="2841" max="2859" width="4.125" style="429" customWidth="1"/>
    <col min="2860" max="2860" width="5.75" style="429" customWidth="1"/>
    <col min="2861" max="2862" width="6.5" style="429" customWidth="1"/>
    <col min="2863" max="2871" width="4.125" style="429" customWidth="1"/>
    <col min="2872" max="3072" width="8.875" style="429"/>
    <col min="3073" max="3073" width="3.375" style="429" customWidth="1"/>
    <col min="3074" max="3079" width="3.125" style="429" customWidth="1"/>
    <col min="3080" max="3080" width="4.5" style="429" customWidth="1"/>
    <col min="3081" max="3081" width="3.125" style="429" customWidth="1"/>
    <col min="3082" max="3082" width="4.125" style="429" customWidth="1"/>
    <col min="3083" max="3096" width="4.5" style="429" customWidth="1"/>
    <col min="3097" max="3115" width="4.125" style="429" customWidth="1"/>
    <col min="3116" max="3116" width="5.75" style="429" customWidth="1"/>
    <col min="3117" max="3118" width="6.5" style="429" customWidth="1"/>
    <col min="3119" max="3127" width="4.125" style="429" customWidth="1"/>
    <col min="3128" max="3328" width="8.875" style="429"/>
    <col min="3329" max="3329" width="3.375" style="429" customWidth="1"/>
    <col min="3330" max="3335" width="3.125" style="429" customWidth="1"/>
    <col min="3336" max="3336" width="4.5" style="429" customWidth="1"/>
    <col min="3337" max="3337" width="3.125" style="429" customWidth="1"/>
    <col min="3338" max="3338" width="4.125" style="429" customWidth="1"/>
    <col min="3339" max="3352" width="4.5" style="429" customWidth="1"/>
    <col min="3353" max="3371" width="4.125" style="429" customWidth="1"/>
    <col min="3372" max="3372" width="5.75" style="429" customWidth="1"/>
    <col min="3373" max="3374" width="6.5" style="429" customWidth="1"/>
    <col min="3375" max="3383" width="4.125" style="429" customWidth="1"/>
    <col min="3384" max="3584" width="8.875" style="429"/>
    <col min="3585" max="3585" width="3.375" style="429" customWidth="1"/>
    <col min="3586" max="3591" width="3.125" style="429" customWidth="1"/>
    <col min="3592" max="3592" width="4.5" style="429" customWidth="1"/>
    <col min="3593" max="3593" width="3.125" style="429" customWidth="1"/>
    <col min="3594" max="3594" width="4.125" style="429" customWidth="1"/>
    <col min="3595" max="3608" width="4.5" style="429" customWidth="1"/>
    <col min="3609" max="3627" width="4.125" style="429" customWidth="1"/>
    <col min="3628" max="3628" width="5.75" style="429" customWidth="1"/>
    <col min="3629" max="3630" width="6.5" style="429" customWidth="1"/>
    <col min="3631" max="3639" width="4.125" style="429" customWidth="1"/>
    <col min="3640" max="3840" width="8.875" style="429"/>
    <col min="3841" max="3841" width="3.375" style="429" customWidth="1"/>
    <col min="3842" max="3847" width="3.125" style="429" customWidth="1"/>
    <col min="3848" max="3848" width="4.5" style="429" customWidth="1"/>
    <col min="3849" max="3849" width="3.125" style="429" customWidth="1"/>
    <col min="3850" max="3850" width="4.125" style="429" customWidth="1"/>
    <col min="3851" max="3864" width="4.5" style="429" customWidth="1"/>
    <col min="3865" max="3883" width="4.125" style="429" customWidth="1"/>
    <col min="3884" max="3884" width="5.75" style="429" customWidth="1"/>
    <col min="3885" max="3886" width="6.5" style="429" customWidth="1"/>
    <col min="3887" max="3895" width="4.125" style="429" customWidth="1"/>
    <col min="3896" max="4096" width="8.875" style="429"/>
    <col min="4097" max="4097" width="3.375" style="429" customWidth="1"/>
    <col min="4098" max="4103" width="3.125" style="429" customWidth="1"/>
    <col min="4104" max="4104" width="4.5" style="429" customWidth="1"/>
    <col min="4105" max="4105" width="3.125" style="429" customWidth="1"/>
    <col min="4106" max="4106" width="4.125" style="429" customWidth="1"/>
    <col min="4107" max="4120" width="4.5" style="429" customWidth="1"/>
    <col min="4121" max="4139" width="4.125" style="429" customWidth="1"/>
    <col min="4140" max="4140" width="5.75" style="429" customWidth="1"/>
    <col min="4141" max="4142" width="6.5" style="429" customWidth="1"/>
    <col min="4143" max="4151" width="4.125" style="429" customWidth="1"/>
    <col min="4152" max="4352" width="8.875" style="429"/>
    <col min="4353" max="4353" width="3.375" style="429" customWidth="1"/>
    <col min="4354" max="4359" width="3.125" style="429" customWidth="1"/>
    <col min="4360" max="4360" width="4.5" style="429" customWidth="1"/>
    <col min="4361" max="4361" width="3.125" style="429" customWidth="1"/>
    <col min="4362" max="4362" width="4.125" style="429" customWidth="1"/>
    <col min="4363" max="4376" width="4.5" style="429" customWidth="1"/>
    <col min="4377" max="4395" width="4.125" style="429" customWidth="1"/>
    <col min="4396" max="4396" width="5.75" style="429" customWidth="1"/>
    <col min="4397" max="4398" width="6.5" style="429" customWidth="1"/>
    <col min="4399" max="4407" width="4.125" style="429" customWidth="1"/>
    <col min="4408" max="4608" width="8.875" style="429"/>
    <col min="4609" max="4609" width="3.375" style="429" customWidth="1"/>
    <col min="4610" max="4615" width="3.125" style="429" customWidth="1"/>
    <col min="4616" max="4616" width="4.5" style="429" customWidth="1"/>
    <col min="4617" max="4617" width="3.125" style="429" customWidth="1"/>
    <col min="4618" max="4618" width="4.125" style="429" customWidth="1"/>
    <col min="4619" max="4632" width="4.5" style="429" customWidth="1"/>
    <col min="4633" max="4651" width="4.125" style="429" customWidth="1"/>
    <col min="4652" max="4652" width="5.75" style="429" customWidth="1"/>
    <col min="4653" max="4654" width="6.5" style="429" customWidth="1"/>
    <col min="4655" max="4663" width="4.125" style="429" customWidth="1"/>
    <col min="4664" max="4864" width="8.875" style="429"/>
    <col min="4865" max="4865" width="3.375" style="429" customWidth="1"/>
    <col min="4866" max="4871" width="3.125" style="429" customWidth="1"/>
    <col min="4872" max="4872" width="4.5" style="429" customWidth="1"/>
    <col min="4873" max="4873" width="3.125" style="429" customWidth="1"/>
    <col min="4874" max="4874" width="4.125" style="429" customWidth="1"/>
    <col min="4875" max="4888" width="4.5" style="429" customWidth="1"/>
    <col min="4889" max="4907" width="4.125" style="429" customWidth="1"/>
    <col min="4908" max="4908" width="5.75" style="429" customWidth="1"/>
    <col min="4909" max="4910" width="6.5" style="429" customWidth="1"/>
    <col min="4911" max="4919" width="4.125" style="429" customWidth="1"/>
    <col min="4920" max="5120" width="8.875" style="429"/>
    <col min="5121" max="5121" width="3.375" style="429" customWidth="1"/>
    <col min="5122" max="5127" width="3.125" style="429" customWidth="1"/>
    <col min="5128" max="5128" width="4.5" style="429" customWidth="1"/>
    <col min="5129" max="5129" width="3.125" style="429" customWidth="1"/>
    <col min="5130" max="5130" width="4.125" style="429" customWidth="1"/>
    <col min="5131" max="5144" width="4.5" style="429" customWidth="1"/>
    <col min="5145" max="5163" width="4.125" style="429" customWidth="1"/>
    <col min="5164" max="5164" width="5.75" style="429" customWidth="1"/>
    <col min="5165" max="5166" width="6.5" style="429" customWidth="1"/>
    <col min="5167" max="5175" width="4.125" style="429" customWidth="1"/>
    <col min="5176" max="5376" width="8.875" style="429"/>
    <col min="5377" max="5377" width="3.375" style="429" customWidth="1"/>
    <col min="5378" max="5383" width="3.125" style="429" customWidth="1"/>
    <col min="5384" max="5384" width="4.5" style="429" customWidth="1"/>
    <col min="5385" max="5385" width="3.125" style="429" customWidth="1"/>
    <col min="5386" max="5386" width="4.125" style="429" customWidth="1"/>
    <col min="5387" max="5400" width="4.5" style="429" customWidth="1"/>
    <col min="5401" max="5419" width="4.125" style="429" customWidth="1"/>
    <col min="5420" max="5420" width="5.75" style="429" customWidth="1"/>
    <col min="5421" max="5422" width="6.5" style="429" customWidth="1"/>
    <col min="5423" max="5431" width="4.125" style="429" customWidth="1"/>
    <col min="5432" max="5632" width="8.875" style="429"/>
    <col min="5633" max="5633" width="3.375" style="429" customWidth="1"/>
    <col min="5634" max="5639" width="3.125" style="429" customWidth="1"/>
    <col min="5640" max="5640" width="4.5" style="429" customWidth="1"/>
    <col min="5641" max="5641" width="3.125" style="429" customWidth="1"/>
    <col min="5642" max="5642" width="4.125" style="429" customWidth="1"/>
    <col min="5643" max="5656" width="4.5" style="429" customWidth="1"/>
    <col min="5657" max="5675" width="4.125" style="429" customWidth="1"/>
    <col min="5676" max="5676" width="5.75" style="429" customWidth="1"/>
    <col min="5677" max="5678" width="6.5" style="429" customWidth="1"/>
    <col min="5679" max="5687" width="4.125" style="429" customWidth="1"/>
    <col min="5688" max="5888" width="8.875" style="429"/>
    <col min="5889" max="5889" width="3.375" style="429" customWidth="1"/>
    <col min="5890" max="5895" width="3.125" style="429" customWidth="1"/>
    <col min="5896" max="5896" width="4.5" style="429" customWidth="1"/>
    <col min="5897" max="5897" width="3.125" style="429" customWidth="1"/>
    <col min="5898" max="5898" width="4.125" style="429" customWidth="1"/>
    <col min="5899" max="5912" width="4.5" style="429" customWidth="1"/>
    <col min="5913" max="5931" width="4.125" style="429" customWidth="1"/>
    <col min="5932" max="5932" width="5.75" style="429" customWidth="1"/>
    <col min="5933" max="5934" width="6.5" style="429" customWidth="1"/>
    <col min="5935" max="5943" width="4.125" style="429" customWidth="1"/>
    <col min="5944" max="6144" width="8.875" style="429"/>
    <col min="6145" max="6145" width="3.375" style="429" customWidth="1"/>
    <col min="6146" max="6151" width="3.125" style="429" customWidth="1"/>
    <col min="6152" max="6152" width="4.5" style="429" customWidth="1"/>
    <col min="6153" max="6153" width="3.125" style="429" customWidth="1"/>
    <col min="6154" max="6154" width="4.125" style="429" customWidth="1"/>
    <col min="6155" max="6168" width="4.5" style="429" customWidth="1"/>
    <col min="6169" max="6187" width="4.125" style="429" customWidth="1"/>
    <col min="6188" max="6188" width="5.75" style="429" customWidth="1"/>
    <col min="6189" max="6190" width="6.5" style="429" customWidth="1"/>
    <col min="6191" max="6199" width="4.125" style="429" customWidth="1"/>
    <col min="6200" max="6400" width="8.875" style="429"/>
    <col min="6401" max="6401" width="3.375" style="429" customWidth="1"/>
    <col min="6402" max="6407" width="3.125" style="429" customWidth="1"/>
    <col min="6408" max="6408" width="4.5" style="429" customWidth="1"/>
    <col min="6409" max="6409" width="3.125" style="429" customWidth="1"/>
    <col min="6410" max="6410" width="4.125" style="429" customWidth="1"/>
    <col min="6411" max="6424" width="4.5" style="429" customWidth="1"/>
    <col min="6425" max="6443" width="4.125" style="429" customWidth="1"/>
    <col min="6444" max="6444" width="5.75" style="429" customWidth="1"/>
    <col min="6445" max="6446" width="6.5" style="429" customWidth="1"/>
    <col min="6447" max="6455" width="4.125" style="429" customWidth="1"/>
    <col min="6456" max="6656" width="8.875" style="429"/>
    <col min="6657" max="6657" width="3.375" style="429" customWidth="1"/>
    <col min="6658" max="6663" width="3.125" style="429" customWidth="1"/>
    <col min="6664" max="6664" width="4.5" style="429" customWidth="1"/>
    <col min="6665" max="6665" width="3.125" style="429" customWidth="1"/>
    <col min="6666" max="6666" width="4.125" style="429" customWidth="1"/>
    <col min="6667" max="6680" width="4.5" style="429" customWidth="1"/>
    <col min="6681" max="6699" width="4.125" style="429" customWidth="1"/>
    <col min="6700" max="6700" width="5.75" style="429" customWidth="1"/>
    <col min="6701" max="6702" width="6.5" style="429" customWidth="1"/>
    <col min="6703" max="6711" width="4.125" style="429" customWidth="1"/>
    <col min="6712" max="6912" width="8.875" style="429"/>
    <col min="6913" max="6913" width="3.375" style="429" customWidth="1"/>
    <col min="6914" max="6919" width="3.125" style="429" customWidth="1"/>
    <col min="6920" max="6920" width="4.5" style="429" customWidth="1"/>
    <col min="6921" max="6921" width="3.125" style="429" customWidth="1"/>
    <col min="6922" max="6922" width="4.125" style="429" customWidth="1"/>
    <col min="6923" max="6936" width="4.5" style="429" customWidth="1"/>
    <col min="6937" max="6955" width="4.125" style="429" customWidth="1"/>
    <col min="6956" max="6956" width="5.75" style="429" customWidth="1"/>
    <col min="6957" max="6958" width="6.5" style="429" customWidth="1"/>
    <col min="6959" max="6967" width="4.125" style="429" customWidth="1"/>
    <col min="6968" max="7168" width="8.875" style="429"/>
    <col min="7169" max="7169" width="3.375" style="429" customWidth="1"/>
    <col min="7170" max="7175" width="3.125" style="429" customWidth="1"/>
    <col min="7176" max="7176" width="4.5" style="429" customWidth="1"/>
    <col min="7177" max="7177" width="3.125" style="429" customWidth="1"/>
    <col min="7178" max="7178" width="4.125" style="429" customWidth="1"/>
    <col min="7179" max="7192" width="4.5" style="429" customWidth="1"/>
    <col min="7193" max="7211" width="4.125" style="429" customWidth="1"/>
    <col min="7212" max="7212" width="5.75" style="429" customWidth="1"/>
    <col min="7213" max="7214" width="6.5" style="429" customWidth="1"/>
    <col min="7215" max="7223" width="4.125" style="429" customWidth="1"/>
    <col min="7224" max="7424" width="8.875" style="429"/>
    <col min="7425" max="7425" width="3.375" style="429" customWidth="1"/>
    <col min="7426" max="7431" width="3.125" style="429" customWidth="1"/>
    <col min="7432" max="7432" width="4.5" style="429" customWidth="1"/>
    <col min="7433" max="7433" width="3.125" style="429" customWidth="1"/>
    <col min="7434" max="7434" width="4.125" style="429" customWidth="1"/>
    <col min="7435" max="7448" width="4.5" style="429" customWidth="1"/>
    <col min="7449" max="7467" width="4.125" style="429" customWidth="1"/>
    <col min="7468" max="7468" width="5.75" style="429" customWidth="1"/>
    <col min="7469" max="7470" width="6.5" style="429" customWidth="1"/>
    <col min="7471" max="7479" width="4.125" style="429" customWidth="1"/>
    <col min="7480" max="7680" width="8.875" style="429"/>
    <col min="7681" max="7681" width="3.375" style="429" customWidth="1"/>
    <col min="7682" max="7687" width="3.125" style="429" customWidth="1"/>
    <col min="7688" max="7688" width="4.5" style="429" customWidth="1"/>
    <col min="7689" max="7689" width="3.125" style="429" customWidth="1"/>
    <col min="7690" max="7690" width="4.125" style="429" customWidth="1"/>
    <col min="7691" max="7704" width="4.5" style="429" customWidth="1"/>
    <col min="7705" max="7723" width="4.125" style="429" customWidth="1"/>
    <col min="7724" max="7724" width="5.75" style="429" customWidth="1"/>
    <col min="7725" max="7726" width="6.5" style="429" customWidth="1"/>
    <col min="7727" max="7735" width="4.125" style="429" customWidth="1"/>
    <col min="7736" max="7936" width="8.875" style="429"/>
    <col min="7937" max="7937" width="3.375" style="429" customWidth="1"/>
    <col min="7938" max="7943" width="3.125" style="429" customWidth="1"/>
    <col min="7944" max="7944" width="4.5" style="429" customWidth="1"/>
    <col min="7945" max="7945" width="3.125" style="429" customWidth="1"/>
    <col min="7946" max="7946" width="4.125" style="429" customWidth="1"/>
    <col min="7947" max="7960" width="4.5" style="429" customWidth="1"/>
    <col min="7961" max="7979" width="4.125" style="429" customWidth="1"/>
    <col min="7980" max="7980" width="5.75" style="429" customWidth="1"/>
    <col min="7981" max="7982" width="6.5" style="429" customWidth="1"/>
    <col min="7983" max="7991" width="4.125" style="429" customWidth="1"/>
    <col min="7992" max="8192" width="8.875" style="429"/>
    <col min="8193" max="8193" width="3.375" style="429" customWidth="1"/>
    <col min="8194" max="8199" width="3.125" style="429" customWidth="1"/>
    <col min="8200" max="8200" width="4.5" style="429" customWidth="1"/>
    <col min="8201" max="8201" width="3.125" style="429" customWidth="1"/>
    <col min="8202" max="8202" width="4.125" style="429" customWidth="1"/>
    <col min="8203" max="8216" width="4.5" style="429" customWidth="1"/>
    <col min="8217" max="8235" width="4.125" style="429" customWidth="1"/>
    <col min="8236" max="8236" width="5.75" style="429" customWidth="1"/>
    <col min="8237" max="8238" width="6.5" style="429" customWidth="1"/>
    <col min="8239" max="8247" width="4.125" style="429" customWidth="1"/>
    <col min="8248" max="8448" width="8.875" style="429"/>
    <col min="8449" max="8449" width="3.375" style="429" customWidth="1"/>
    <col min="8450" max="8455" width="3.125" style="429" customWidth="1"/>
    <col min="8456" max="8456" width="4.5" style="429" customWidth="1"/>
    <col min="8457" max="8457" width="3.125" style="429" customWidth="1"/>
    <col min="8458" max="8458" width="4.125" style="429" customWidth="1"/>
    <col min="8459" max="8472" width="4.5" style="429" customWidth="1"/>
    <col min="8473" max="8491" width="4.125" style="429" customWidth="1"/>
    <col min="8492" max="8492" width="5.75" style="429" customWidth="1"/>
    <col min="8493" max="8494" width="6.5" style="429" customWidth="1"/>
    <col min="8495" max="8503" width="4.125" style="429" customWidth="1"/>
    <col min="8504" max="8704" width="8.875" style="429"/>
    <col min="8705" max="8705" width="3.375" style="429" customWidth="1"/>
    <col min="8706" max="8711" width="3.125" style="429" customWidth="1"/>
    <col min="8712" max="8712" width="4.5" style="429" customWidth="1"/>
    <col min="8713" max="8713" width="3.125" style="429" customWidth="1"/>
    <col min="8714" max="8714" width="4.125" style="429" customWidth="1"/>
    <col min="8715" max="8728" width="4.5" style="429" customWidth="1"/>
    <col min="8729" max="8747" width="4.125" style="429" customWidth="1"/>
    <col min="8748" max="8748" width="5.75" style="429" customWidth="1"/>
    <col min="8749" max="8750" width="6.5" style="429" customWidth="1"/>
    <col min="8751" max="8759" width="4.125" style="429" customWidth="1"/>
    <col min="8760" max="8960" width="8.875" style="429"/>
    <col min="8961" max="8961" width="3.375" style="429" customWidth="1"/>
    <col min="8962" max="8967" width="3.125" style="429" customWidth="1"/>
    <col min="8968" max="8968" width="4.5" style="429" customWidth="1"/>
    <col min="8969" max="8969" width="3.125" style="429" customWidth="1"/>
    <col min="8970" max="8970" width="4.125" style="429" customWidth="1"/>
    <col min="8971" max="8984" width="4.5" style="429" customWidth="1"/>
    <col min="8985" max="9003" width="4.125" style="429" customWidth="1"/>
    <col min="9004" max="9004" width="5.75" style="429" customWidth="1"/>
    <col min="9005" max="9006" width="6.5" style="429" customWidth="1"/>
    <col min="9007" max="9015" width="4.125" style="429" customWidth="1"/>
    <col min="9016" max="9216" width="8.875" style="429"/>
    <col min="9217" max="9217" width="3.375" style="429" customWidth="1"/>
    <col min="9218" max="9223" width="3.125" style="429" customWidth="1"/>
    <col min="9224" max="9224" width="4.5" style="429" customWidth="1"/>
    <col min="9225" max="9225" width="3.125" style="429" customWidth="1"/>
    <col min="9226" max="9226" width="4.125" style="429" customWidth="1"/>
    <col min="9227" max="9240" width="4.5" style="429" customWidth="1"/>
    <col min="9241" max="9259" width="4.125" style="429" customWidth="1"/>
    <col min="9260" max="9260" width="5.75" style="429" customWidth="1"/>
    <col min="9261" max="9262" width="6.5" style="429" customWidth="1"/>
    <col min="9263" max="9271" width="4.125" style="429" customWidth="1"/>
    <col min="9272" max="9472" width="8.875" style="429"/>
    <col min="9473" max="9473" width="3.375" style="429" customWidth="1"/>
    <col min="9474" max="9479" width="3.125" style="429" customWidth="1"/>
    <col min="9480" max="9480" width="4.5" style="429" customWidth="1"/>
    <col min="9481" max="9481" width="3.125" style="429" customWidth="1"/>
    <col min="9482" max="9482" width="4.125" style="429" customWidth="1"/>
    <col min="9483" max="9496" width="4.5" style="429" customWidth="1"/>
    <col min="9497" max="9515" width="4.125" style="429" customWidth="1"/>
    <col min="9516" max="9516" width="5.75" style="429" customWidth="1"/>
    <col min="9517" max="9518" width="6.5" style="429" customWidth="1"/>
    <col min="9519" max="9527" width="4.125" style="429" customWidth="1"/>
    <col min="9528" max="9728" width="8.875" style="429"/>
    <col min="9729" max="9729" width="3.375" style="429" customWidth="1"/>
    <col min="9730" max="9735" width="3.125" style="429" customWidth="1"/>
    <col min="9736" max="9736" width="4.5" style="429" customWidth="1"/>
    <col min="9737" max="9737" width="3.125" style="429" customWidth="1"/>
    <col min="9738" max="9738" width="4.125" style="429" customWidth="1"/>
    <col min="9739" max="9752" width="4.5" style="429" customWidth="1"/>
    <col min="9753" max="9771" width="4.125" style="429" customWidth="1"/>
    <col min="9772" max="9772" width="5.75" style="429" customWidth="1"/>
    <col min="9773" max="9774" width="6.5" style="429" customWidth="1"/>
    <col min="9775" max="9783" width="4.125" style="429" customWidth="1"/>
    <col min="9784" max="9984" width="8.875" style="429"/>
    <col min="9985" max="9985" width="3.375" style="429" customWidth="1"/>
    <col min="9986" max="9991" width="3.125" style="429" customWidth="1"/>
    <col min="9992" max="9992" width="4.5" style="429" customWidth="1"/>
    <col min="9993" max="9993" width="3.125" style="429" customWidth="1"/>
    <col min="9994" max="9994" width="4.125" style="429" customWidth="1"/>
    <col min="9995" max="10008" width="4.5" style="429" customWidth="1"/>
    <col min="10009" max="10027" width="4.125" style="429" customWidth="1"/>
    <col min="10028" max="10028" width="5.75" style="429" customWidth="1"/>
    <col min="10029" max="10030" width="6.5" style="429" customWidth="1"/>
    <col min="10031" max="10039" width="4.125" style="429" customWidth="1"/>
    <col min="10040" max="10240" width="8.875" style="429"/>
    <col min="10241" max="10241" width="3.375" style="429" customWidth="1"/>
    <col min="10242" max="10247" width="3.125" style="429" customWidth="1"/>
    <col min="10248" max="10248" width="4.5" style="429" customWidth="1"/>
    <col min="10249" max="10249" width="3.125" style="429" customWidth="1"/>
    <col min="10250" max="10250" width="4.125" style="429" customWidth="1"/>
    <col min="10251" max="10264" width="4.5" style="429" customWidth="1"/>
    <col min="10265" max="10283" width="4.125" style="429" customWidth="1"/>
    <col min="10284" max="10284" width="5.75" style="429" customWidth="1"/>
    <col min="10285" max="10286" width="6.5" style="429" customWidth="1"/>
    <col min="10287" max="10295" width="4.125" style="429" customWidth="1"/>
    <col min="10296" max="10496" width="8.875" style="429"/>
    <col min="10497" max="10497" width="3.375" style="429" customWidth="1"/>
    <col min="10498" max="10503" width="3.125" style="429" customWidth="1"/>
    <col min="10504" max="10504" width="4.5" style="429" customWidth="1"/>
    <col min="10505" max="10505" width="3.125" style="429" customWidth="1"/>
    <col min="10506" max="10506" width="4.125" style="429" customWidth="1"/>
    <col min="10507" max="10520" width="4.5" style="429" customWidth="1"/>
    <col min="10521" max="10539" width="4.125" style="429" customWidth="1"/>
    <col min="10540" max="10540" width="5.75" style="429" customWidth="1"/>
    <col min="10541" max="10542" width="6.5" style="429" customWidth="1"/>
    <col min="10543" max="10551" width="4.125" style="429" customWidth="1"/>
    <col min="10552" max="10752" width="8.875" style="429"/>
    <col min="10753" max="10753" width="3.375" style="429" customWidth="1"/>
    <col min="10754" max="10759" width="3.125" style="429" customWidth="1"/>
    <col min="10760" max="10760" width="4.5" style="429" customWidth="1"/>
    <col min="10761" max="10761" width="3.125" style="429" customWidth="1"/>
    <col min="10762" max="10762" width="4.125" style="429" customWidth="1"/>
    <col min="10763" max="10776" width="4.5" style="429" customWidth="1"/>
    <col min="10777" max="10795" width="4.125" style="429" customWidth="1"/>
    <col min="10796" max="10796" width="5.75" style="429" customWidth="1"/>
    <col min="10797" max="10798" width="6.5" style="429" customWidth="1"/>
    <col min="10799" max="10807" width="4.125" style="429" customWidth="1"/>
    <col min="10808" max="11008" width="8.875" style="429"/>
    <col min="11009" max="11009" width="3.375" style="429" customWidth="1"/>
    <col min="11010" max="11015" width="3.125" style="429" customWidth="1"/>
    <col min="11016" max="11016" width="4.5" style="429" customWidth="1"/>
    <col min="11017" max="11017" width="3.125" style="429" customWidth="1"/>
    <col min="11018" max="11018" width="4.125" style="429" customWidth="1"/>
    <col min="11019" max="11032" width="4.5" style="429" customWidth="1"/>
    <col min="11033" max="11051" width="4.125" style="429" customWidth="1"/>
    <col min="11052" max="11052" width="5.75" style="429" customWidth="1"/>
    <col min="11053" max="11054" width="6.5" style="429" customWidth="1"/>
    <col min="11055" max="11063" width="4.125" style="429" customWidth="1"/>
    <col min="11064" max="11264" width="8.875" style="429"/>
    <col min="11265" max="11265" width="3.375" style="429" customWidth="1"/>
    <col min="11266" max="11271" width="3.125" style="429" customWidth="1"/>
    <col min="11272" max="11272" width="4.5" style="429" customWidth="1"/>
    <col min="11273" max="11273" width="3.125" style="429" customWidth="1"/>
    <col min="11274" max="11274" width="4.125" style="429" customWidth="1"/>
    <col min="11275" max="11288" width="4.5" style="429" customWidth="1"/>
    <col min="11289" max="11307" width="4.125" style="429" customWidth="1"/>
    <col min="11308" max="11308" width="5.75" style="429" customWidth="1"/>
    <col min="11309" max="11310" width="6.5" style="429" customWidth="1"/>
    <col min="11311" max="11319" width="4.125" style="429" customWidth="1"/>
    <col min="11320" max="11520" width="8.875" style="429"/>
    <col min="11521" max="11521" width="3.375" style="429" customWidth="1"/>
    <col min="11522" max="11527" width="3.125" style="429" customWidth="1"/>
    <col min="11528" max="11528" width="4.5" style="429" customWidth="1"/>
    <col min="11529" max="11529" width="3.125" style="429" customWidth="1"/>
    <col min="11530" max="11530" width="4.125" style="429" customWidth="1"/>
    <col min="11531" max="11544" width="4.5" style="429" customWidth="1"/>
    <col min="11545" max="11563" width="4.125" style="429" customWidth="1"/>
    <col min="11564" max="11564" width="5.75" style="429" customWidth="1"/>
    <col min="11565" max="11566" width="6.5" style="429" customWidth="1"/>
    <col min="11567" max="11575" width="4.125" style="429" customWidth="1"/>
    <col min="11576" max="11776" width="8.875" style="429"/>
    <col min="11777" max="11777" width="3.375" style="429" customWidth="1"/>
    <col min="11778" max="11783" width="3.125" style="429" customWidth="1"/>
    <col min="11784" max="11784" width="4.5" style="429" customWidth="1"/>
    <col min="11785" max="11785" width="3.125" style="429" customWidth="1"/>
    <col min="11786" max="11786" width="4.125" style="429" customWidth="1"/>
    <col min="11787" max="11800" width="4.5" style="429" customWidth="1"/>
    <col min="11801" max="11819" width="4.125" style="429" customWidth="1"/>
    <col min="11820" max="11820" width="5.75" style="429" customWidth="1"/>
    <col min="11821" max="11822" width="6.5" style="429" customWidth="1"/>
    <col min="11823" max="11831" width="4.125" style="429" customWidth="1"/>
    <col min="11832" max="12032" width="8.875" style="429"/>
    <col min="12033" max="12033" width="3.375" style="429" customWidth="1"/>
    <col min="12034" max="12039" width="3.125" style="429" customWidth="1"/>
    <col min="12040" max="12040" width="4.5" style="429" customWidth="1"/>
    <col min="12041" max="12041" width="3.125" style="429" customWidth="1"/>
    <col min="12042" max="12042" width="4.125" style="429" customWidth="1"/>
    <col min="12043" max="12056" width="4.5" style="429" customWidth="1"/>
    <col min="12057" max="12075" width="4.125" style="429" customWidth="1"/>
    <col min="12076" max="12076" width="5.75" style="429" customWidth="1"/>
    <col min="12077" max="12078" width="6.5" style="429" customWidth="1"/>
    <col min="12079" max="12087" width="4.125" style="429" customWidth="1"/>
    <col min="12088" max="12288" width="8.875" style="429"/>
    <col min="12289" max="12289" width="3.375" style="429" customWidth="1"/>
    <col min="12290" max="12295" width="3.125" style="429" customWidth="1"/>
    <col min="12296" max="12296" width="4.5" style="429" customWidth="1"/>
    <col min="12297" max="12297" width="3.125" style="429" customWidth="1"/>
    <col min="12298" max="12298" width="4.125" style="429" customWidth="1"/>
    <col min="12299" max="12312" width="4.5" style="429" customWidth="1"/>
    <col min="12313" max="12331" width="4.125" style="429" customWidth="1"/>
    <col min="12332" max="12332" width="5.75" style="429" customWidth="1"/>
    <col min="12333" max="12334" width="6.5" style="429" customWidth="1"/>
    <col min="12335" max="12343" width="4.125" style="429" customWidth="1"/>
    <col min="12344" max="12544" width="8.875" style="429"/>
    <col min="12545" max="12545" width="3.375" style="429" customWidth="1"/>
    <col min="12546" max="12551" width="3.125" style="429" customWidth="1"/>
    <col min="12552" max="12552" width="4.5" style="429" customWidth="1"/>
    <col min="12553" max="12553" width="3.125" style="429" customWidth="1"/>
    <col min="12554" max="12554" width="4.125" style="429" customWidth="1"/>
    <col min="12555" max="12568" width="4.5" style="429" customWidth="1"/>
    <col min="12569" max="12587" width="4.125" style="429" customWidth="1"/>
    <col min="12588" max="12588" width="5.75" style="429" customWidth="1"/>
    <col min="12589" max="12590" width="6.5" style="429" customWidth="1"/>
    <col min="12591" max="12599" width="4.125" style="429" customWidth="1"/>
    <col min="12600" max="12800" width="8.875" style="429"/>
    <col min="12801" max="12801" width="3.375" style="429" customWidth="1"/>
    <col min="12802" max="12807" width="3.125" style="429" customWidth="1"/>
    <col min="12808" max="12808" width="4.5" style="429" customWidth="1"/>
    <col min="12809" max="12809" width="3.125" style="429" customWidth="1"/>
    <col min="12810" max="12810" width="4.125" style="429" customWidth="1"/>
    <col min="12811" max="12824" width="4.5" style="429" customWidth="1"/>
    <col min="12825" max="12843" width="4.125" style="429" customWidth="1"/>
    <col min="12844" max="12844" width="5.75" style="429" customWidth="1"/>
    <col min="12845" max="12846" width="6.5" style="429" customWidth="1"/>
    <col min="12847" max="12855" width="4.125" style="429" customWidth="1"/>
    <col min="12856" max="13056" width="8.875" style="429"/>
    <col min="13057" max="13057" width="3.375" style="429" customWidth="1"/>
    <col min="13058" max="13063" width="3.125" style="429" customWidth="1"/>
    <col min="13064" max="13064" width="4.5" style="429" customWidth="1"/>
    <col min="13065" max="13065" width="3.125" style="429" customWidth="1"/>
    <col min="13066" max="13066" width="4.125" style="429" customWidth="1"/>
    <col min="13067" max="13080" width="4.5" style="429" customWidth="1"/>
    <col min="13081" max="13099" width="4.125" style="429" customWidth="1"/>
    <col min="13100" max="13100" width="5.75" style="429" customWidth="1"/>
    <col min="13101" max="13102" width="6.5" style="429" customWidth="1"/>
    <col min="13103" max="13111" width="4.125" style="429" customWidth="1"/>
    <col min="13112" max="13312" width="8.875" style="429"/>
    <col min="13313" max="13313" width="3.375" style="429" customWidth="1"/>
    <col min="13314" max="13319" width="3.125" style="429" customWidth="1"/>
    <col min="13320" max="13320" width="4.5" style="429" customWidth="1"/>
    <col min="13321" max="13321" width="3.125" style="429" customWidth="1"/>
    <col min="13322" max="13322" width="4.125" style="429" customWidth="1"/>
    <col min="13323" max="13336" width="4.5" style="429" customWidth="1"/>
    <col min="13337" max="13355" width="4.125" style="429" customWidth="1"/>
    <col min="13356" max="13356" width="5.75" style="429" customWidth="1"/>
    <col min="13357" max="13358" width="6.5" style="429" customWidth="1"/>
    <col min="13359" max="13367" width="4.125" style="429" customWidth="1"/>
    <col min="13368" max="13568" width="8.875" style="429"/>
    <col min="13569" max="13569" width="3.375" style="429" customWidth="1"/>
    <col min="13570" max="13575" width="3.125" style="429" customWidth="1"/>
    <col min="13576" max="13576" width="4.5" style="429" customWidth="1"/>
    <col min="13577" max="13577" width="3.125" style="429" customWidth="1"/>
    <col min="13578" max="13578" width="4.125" style="429" customWidth="1"/>
    <col min="13579" max="13592" width="4.5" style="429" customWidth="1"/>
    <col min="13593" max="13611" width="4.125" style="429" customWidth="1"/>
    <col min="13612" max="13612" width="5.75" style="429" customWidth="1"/>
    <col min="13613" max="13614" width="6.5" style="429" customWidth="1"/>
    <col min="13615" max="13623" width="4.125" style="429" customWidth="1"/>
    <col min="13624" max="13824" width="8.875" style="429"/>
    <col min="13825" max="13825" width="3.375" style="429" customWidth="1"/>
    <col min="13826" max="13831" width="3.125" style="429" customWidth="1"/>
    <col min="13832" max="13832" width="4.5" style="429" customWidth="1"/>
    <col min="13833" max="13833" width="3.125" style="429" customWidth="1"/>
    <col min="13834" max="13834" width="4.125" style="429" customWidth="1"/>
    <col min="13835" max="13848" width="4.5" style="429" customWidth="1"/>
    <col min="13849" max="13867" width="4.125" style="429" customWidth="1"/>
    <col min="13868" max="13868" width="5.75" style="429" customWidth="1"/>
    <col min="13869" max="13870" width="6.5" style="429" customWidth="1"/>
    <col min="13871" max="13879" width="4.125" style="429" customWidth="1"/>
    <col min="13880" max="14080" width="8.875" style="429"/>
    <col min="14081" max="14081" width="3.375" style="429" customWidth="1"/>
    <col min="14082" max="14087" width="3.125" style="429" customWidth="1"/>
    <col min="14088" max="14088" width="4.5" style="429" customWidth="1"/>
    <col min="14089" max="14089" width="3.125" style="429" customWidth="1"/>
    <col min="14090" max="14090" width="4.125" style="429" customWidth="1"/>
    <col min="14091" max="14104" width="4.5" style="429" customWidth="1"/>
    <col min="14105" max="14123" width="4.125" style="429" customWidth="1"/>
    <col min="14124" max="14124" width="5.75" style="429" customWidth="1"/>
    <col min="14125" max="14126" width="6.5" style="429" customWidth="1"/>
    <col min="14127" max="14135" width="4.125" style="429" customWidth="1"/>
    <col min="14136" max="14336" width="8.875" style="429"/>
    <col min="14337" max="14337" width="3.375" style="429" customWidth="1"/>
    <col min="14338" max="14343" width="3.125" style="429" customWidth="1"/>
    <col min="14344" max="14344" width="4.5" style="429" customWidth="1"/>
    <col min="14345" max="14345" width="3.125" style="429" customWidth="1"/>
    <col min="14346" max="14346" width="4.125" style="429" customWidth="1"/>
    <col min="14347" max="14360" width="4.5" style="429" customWidth="1"/>
    <col min="14361" max="14379" width="4.125" style="429" customWidth="1"/>
    <col min="14380" max="14380" width="5.75" style="429" customWidth="1"/>
    <col min="14381" max="14382" width="6.5" style="429" customWidth="1"/>
    <col min="14383" max="14391" width="4.125" style="429" customWidth="1"/>
    <col min="14392" max="14592" width="8.875" style="429"/>
    <col min="14593" max="14593" width="3.375" style="429" customWidth="1"/>
    <col min="14594" max="14599" width="3.125" style="429" customWidth="1"/>
    <col min="14600" max="14600" width="4.5" style="429" customWidth="1"/>
    <col min="14601" max="14601" width="3.125" style="429" customWidth="1"/>
    <col min="14602" max="14602" width="4.125" style="429" customWidth="1"/>
    <col min="14603" max="14616" width="4.5" style="429" customWidth="1"/>
    <col min="14617" max="14635" width="4.125" style="429" customWidth="1"/>
    <col min="14636" max="14636" width="5.75" style="429" customWidth="1"/>
    <col min="14637" max="14638" width="6.5" style="429" customWidth="1"/>
    <col min="14639" max="14647" width="4.125" style="429" customWidth="1"/>
    <col min="14648" max="14848" width="8.875" style="429"/>
    <col min="14849" max="14849" width="3.375" style="429" customWidth="1"/>
    <col min="14850" max="14855" width="3.125" style="429" customWidth="1"/>
    <col min="14856" max="14856" width="4.5" style="429" customWidth="1"/>
    <col min="14857" max="14857" width="3.125" style="429" customWidth="1"/>
    <col min="14858" max="14858" width="4.125" style="429" customWidth="1"/>
    <col min="14859" max="14872" width="4.5" style="429" customWidth="1"/>
    <col min="14873" max="14891" width="4.125" style="429" customWidth="1"/>
    <col min="14892" max="14892" width="5.75" style="429" customWidth="1"/>
    <col min="14893" max="14894" width="6.5" style="429" customWidth="1"/>
    <col min="14895" max="14903" width="4.125" style="429" customWidth="1"/>
    <col min="14904" max="15104" width="8.875" style="429"/>
    <col min="15105" max="15105" width="3.375" style="429" customWidth="1"/>
    <col min="15106" max="15111" width="3.125" style="429" customWidth="1"/>
    <col min="15112" max="15112" width="4.5" style="429" customWidth="1"/>
    <col min="15113" max="15113" width="3.125" style="429" customWidth="1"/>
    <col min="15114" max="15114" width="4.125" style="429" customWidth="1"/>
    <col min="15115" max="15128" width="4.5" style="429" customWidth="1"/>
    <col min="15129" max="15147" width="4.125" style="429" customWidth="1"/>
    <col min="15148" max="15148" width="5.75" style="429" customWidth="1"/>
    <col min="15149" max="15150" width="6.5" style="429" customWidth="1"/>
    <col min="15151" max="15159" width="4.125" style="429" customWidth="1"/>
    <col min="15160" max="15360" width="8.875" style="429"/>
    <col min="15361" max="15361" width="3.375" style="429" customWidth="1"/>
    <col min="15362" max="15367" width="3.125" style="429" customWidth="1"/>
    <col min="15368" max="15368" width="4.5" style="429" customWidth="1"/>
    <col min="15369" max="15369" width="3.125" style="429" customWidth="1"/>
    <col min="15370" max="15370" width="4.125" style="429" customWidth="1"/>
    <col min="15371" max="15384" width="4.5" style="429" customWidth="1"/>
    <col min="15385" max="15403" width="4.125" style="429" customWidth="1"/>
    <col min="15404" max="15404" width="5.75" style="429" customWidth="1"/>
    <col min="15405" max="15406" width="6.5" style="429" customWidth="1"/>
    <col min="15407" max="15415" width="4.125" style="429" customWidth="1"/>
    <col min="15416" max="15616" width="8.875" style="429"/>
    <col min="15617" max="15617" width="3.375" style="429" customWidth="1"/>
    <col min="15618" max="15623" width="3.125" style="429" customWidth="1"/>
    <col min="15624" max="15624" width="4.5" style="429" customWidth="1"/>
    <col min="15625" max="15625" width="3.125" style="429" customWidth="1"/>
    <col min="15626" max="15626" width="4.125" style="429" customWidth="1"/>
    <col min="15627" max="15640" width="4.5" style="429" customWidth="1"/>
    <col min="15641" max="15659" width="4.125" style="429" customWidth="1"/>
    <col min="15660" max="15660" width="5.75" style="429" customWidth="1"/>
    <col min="15661" max="15662" width="6.5" style="429" customWidth="1"/>
    <col min="15663" max="15671" width="4.125" style="429" customWidth="1"/>
    <col min="15672" max="15872" width="8.875" style="429"/>
    <col min="15873" max="15873" width="3.375" style="429" customWidth="1"/>
    <col min="15874" max="15879" width="3.125" style="429" customWidth="1"/>
    <col min="15880" max="15880" width="4.5" style="429" customWidth="1"/>
    <col min="15881" max="15881" width="3.125" style="429" customWidth="1"/>
    <col min="15882" max="15882" width="4.125" style="429" customWidth="1"/>
    <col min="15883" max="15896" width="4.5" style="429" customWidth="1"/>
    <col min="15897" max="15915" width="4.125" style="429" customWidth="1"/>
    <col min="15916" max="15916" width="5.75" style="429" customWidth="1"/>
    <col min="15917" max="15918" width="6.5" style="429" customWidth="1"/>
    <col min="15919" max="15927" width="4.125" style="429" customWidth="1"/>
    <col min="15928" max="16128" width="8.875" style="429"/>
    <col min="16129" max="16129" width="3.375" style="429" customWidth="1"/>
    <col min="16130" max="16135" width="3.125" style="429" customWidth="1"/>
    <col min="16136" max="16136" width="4.5" style="429" customWidth="1"/>
    <col min="16137" max="16137" width="3.125" style="429" customWidth="1"/>
    <col min="16138" max="16138" width="4.125" style="429" customWidth="1"/>
    <col min="16139" max="16152" width="4.5" style="429" customWidth="1"/>
    <col min="16153" max="16171" width="4.125" style="429" customWidth="1"/>
    <col min="16172" max="16172" width="5.75" style="429" customWidth="1"/>
    <col min="16173" max="16174" width="6.5" style="429" customWidth="1"/>
    <col min="16175" max="16183" width="4.125" style="429" customWidth="1"/>
    <col min="16184" max="16384" width="8.875" style="429"/>
  </cols>
  <sheetData>
    <row r="1" spans="1:31" ht="5.25" customHeight="1"/>
    <row r="2" spans="1:31" ht="17.25" customHeight="1">
      <c r="B2" s="430"/>
      <c r="D2" s="430"/>
    </row>
    <row r="3" spans="1:31" ht="18" customHeight="1">
      <c r="B3" s="431" t="s">
        <v>344</v>
      </c>
      <c r="D3" s="430"/>
    </row>
    <row r="4" spans="1:31" ht="18" customHeight="1"/>
    <row r="5" spans="1:31" ht="18" customHeight="1">
      <c r="B5" s="432" t="s">
        <v>345</v>
      </c>
      <c r="C5" s="433"/>
      <c r="D5" s="433"/>
      <c r="E5" s="434"/>
      <c r="F5" s="435" t="s">
        <v>346</v>
      </c>
      <c r="G5" s="436"/>
      <c r="H5" s="436"/>
      <c r="I5" s="437"/>
      <c r="J5" s="436"/>
      <c r="K5" s="436"/>
      <c r="L5" s="436"/>
      <c r="M5" s="438"/>
      <c r="O5" s="439" t="s">
        <v>347</v>
      </c>
      <c r="P5" s="440"/>
      <c r="Q5" s="441" t="s">
        <v>348</v>
      </c>
      <c r="S5" s="442"/>
      <c r="T5" s="442"/>
    </row>
    <row r="6" spans="1:31" ht="18" customHeight="1"/>
    <row r="7" spans="1:31" ht="18" customHeight="1">
      <c r="J7" s="443"/>
      <c r="K7" s="444"/>
      <c r="L7" s="444"/>
      <c r="M7" s="444"/>
      <c r="N7" s="444"/>
      <c r="O7" s="444"/>
      <c r="P7" s="444"/>
      <c r="Q7" s="444"/>
      <c r="R7" s="444"/>
      <c r="S7" s="444"/>
      <c r="T7" s="444"/>
      <c r="U7" s="444"/>
      <c r="V7" s="444"/>
      <c r="W7" s="445"/>
    </row>
    <row r="8" spans="1:31" ht="18" customHeight="1">
      <c r="J8" s="446"/>
      <c r="K8" s="447"/>
      <c r="L8" s="448"/>
      <c r="M8" s="448"/>
      <c r="N8" s="447"/>
      <c r="O8" s="447"/>
      <c r="P8" s="448"/>
      <c r="Q8" s="448"/>
      <c r="R8" s="448"/>
      <c r="S8" s="448"/>
      <c r="T8" s="448"/>
      <c r="U8" s="442"/>
      <c r="V8" s="442"/>
      <c r="W8" s="449"/>
      <c r="X8" s="442"/>
      <c r="AE8" s="450"/>
    </row>
    <row r="9" spans="1:31" ht="18" customHeight="1">
      <c r="J9" s="451"/>
      <c r="K9" s="442"/>
      <c r="L9" s="442"/>
      <c r="M9" s="442"/>
      <c r="N9" s="442"/>
      <c r="O9" s="442"/>
      <c r="P9" s="442"/>
      <c r="Q9" s="442"/>
      <c r="R9" s="442"/>
      <c r="S9" s="442"/>
      <c r="T9" s="442"/>
      <c r="U9" s="442"/>
      <c r="V9" s="442"/>
      <c r="W9" s="449"/>
      <c r="X9" s="442"/>
    </row>
    <row r="10" spans="1:31" ht="18" customHeight="1">
      <c r="J10" s="452"/>
      <c r="K10" s="442"/>
      <c r="L10" s="442"/>
      <c r="M10" s="442"/>
      <c r="N10" s="453"/>
      <c r="O10" s="453"/>
      <c r="P10" s="453"/>
      <c r="Q10" s="442"/>
      <c r="R10" s="442"/>
      <c r="S10" s="442"/>
      <c r="T10" s="442"/>
      <c r="U10" s="442"/>
      <c r="V10" s="442"/>
      <c r="W10" s="449"/>
      <c r="X10" s="442"/>
    </row>
    <row r="11" spans="1:31" ht="18" customHeight="1">
      <c r="J11" s="452"/>
      <c r="K11" s="442"/>
      <c r="L11" s="453"/>
      <c r="M11" s="442"/>
      <c r="N11" s="454"/>
      <c r="O11" s="454"/>
      <c r="P11" s="454"/>
      <c r="Q11" s="454"/>
      <c r="R11" s="454"/>
      <c r="S11" s="454"/>
      <c r="T11" s="453"/>
      <c r="U11" s="455"/>
      <c r="V11" s="455"/>
      <c r="W11" s="449"/>
      <c r="X11" s="442"/>
    </row>
    <row r="12" spans="1:31" ht="18" customHeight="1">
      <c r="J12" s="452"/>
      <c r="K12" s="442"/>
      <c r="L12" s="453"/>
      <c r="M12" s="442"/>
      <c r="N12" s="456"/>
      <c r="O12" s="456"/>
      <c r="P12" s="456"/>
      <c r="Q12" s="456"/>
      <c r="R12" s="456"/>
      <c r="S12" s="456"/>
      <c r="T12" s="453"/>
      <c r="U12" s="453"/>
      <c r="V12" s="453"/>
      <c r="W12" s="449"/>
      <c r="X12" s="442"/>
    </row>
    <row r="13" spans="1:31" ht="18" customHeight="1">
      <c r="A13" s="457"/>
      <c r="B13" s="635" t="s">
        <v>349</v>
      </c>
      <c r="C13" s="636"/>
      <c r="D13" s="636"/>
      <c r="E13" s="636"/>
      <c r="F13" s="636"/>
      <c r="G13" s="636"/>
      <c r="H13" s="637"/>
      <c r="I13" s="458"/>
      <c r="J13" s="452"/>
      <c r="K13" s="442"/>
      <c r="L13" s="453"/>
      <c r="M13" s="459" t="s">
        <v>350</v>
      </c>
      <c r="N13" s="456"/>
      <c r="O13" s="456"/>
      <c r="P13" s="456"/>
      <c r="Q13" s="456"/>
      <c r="R13" s="456"/>
      <c r="S13" s="456"/>
      <c r="T13" s="453"/>
      <c r="U13" s="453"/>
      <c r="V13" s="453"/>
      <c r="W13" s="449"/>
      <c r="X13" s="442"/>
    </row>
    <row r="14" spans="1:31" ht="18" customHeight="1">
      <c r="A14" s="457"/>
      <c r="B14" s="645" t="s">
        <v>351</v>
      </c>
      <c r="C14" s="646"/>
      <c r="D14" s="646"/>
      <c r="E14" s="647" t="s">
        <v>352</v>
      </c>
      <c r="F14" s="648"/>
      <c r="G14" s="648"/>
      <c r="H14" s="649"/>
      <c r="I14" s="460"/>
      <c r="J14" s="452"/>
      <c r="K14" s="442"/>
      <c r="L14" s="453"/>
      <c r="M14" s="459" t="s">
        <v>353</v>
      </c>
      <c r="N14" s="456"/>
      <c r="O14" s="456"/>
      <c r="P14" s="456"/>
      <c r="Q14" s="456"/>
      <c r="R14" s="456"/>
      <c r="S14" s="456"/>
      <c r="T14" s="453"/>
      <c r="U14" s="453"/>
      <c r="V14" s="453"/>
      <c r="W14" s="449"/>
    </row>
    <row r="15" spans="1:31" ht="18" customHeight="1">
      <c r="A15" s="457"/>
      <c r="B15" s="645" t="s">
        <v>354</v>
      </c>
      <c r="C15" s="646"/>
      <c r="D15" s="646"/>
      <c r="E15" s="650">
        <v>45281</v>
      </c>
      <c r="F15" s="648"/>
      <c r="G15" s="648"/>
      <c r="H15" s="649"/>
      <c r="I15" s="461"/>
      <c r="J15" s="452"/>
      <c r="K15" s="442"/>
      <c r="L15" s="442"/>
      <c r="M15" s="442"/>
      <c r="N15" s="462"/>
      <c r="O15" s="442"/>
      <c r="P15" s="442"/>
      <c r="Q15" s="442"/>
      <c r="R15" s="442"/>
      <c r="S15" s="442"/>
      <c r="T15" s="442"/>
      <c r="U15" s="442"/>
      <c r="V15" s="442"/>
      <c r="W15" s="449"/>
      <c r="X15" s="442"/>
      <c r="Y15" s="442"/>
    </row>
    <row r="16" spans="1:31" ht="18" customHeight="1">
      <c r="A16" s="457"/>
      <c r="B16" s="645" t="s">
        <v>355</v>
      </c>
      <c r="C16" s="646"/>
      <c r="D16" s="646"/>
      <c r="E16" s="651" t="s">
        <v>356</v>
      </c>
      <c r="F16" s="648"/>
      <c r="G16" s="648"/>
      <c r="H16" s="649"/>
      <c r="I16" s="461"/>
      <c r="J16" s="452"/>
      <c r="K16" s="442"/>
      <c r="L16" s="442"/>
      <c r="M16" s="442"/>
      <c r="N16" s="462"/>
      <c r="O16" s="442"/>
      <c r="P16" s="442"/>
      <c r="Q16" s="442"/>
      <c r="R16" s="442"/>
      <c r="S16" s="442"/>
      <c r="T16" s="442"/>
      <c r="U16" s="442"/>
      <c r="V16" s="442"/>
      <c r="W16" s="449"/>
      <c r="X16" s="442"/>
      <c r="Y16" s="442"/>
    </row>
    <row r="17" spans="1:44" ht="18" customHeight="1">
      <c r="A17" s="457"/>
      <c r="B17" s="463"/>
      <c r="C17" s="464"/>
      <c r="D17" s="464"/>
      <c r="E17" s="465"/>
      <c r="F17" s="466"/>
      <c r="G17" s="465"/>
      <c r="H17" s="465"/>
      <c r="I17" s="457"/>
      <c r="J17" s="452"/>
      <c r="K17" s="442"/>
      <c r="L17" s="442"/>
      <c r="M17" s="442"/>
      <c r="N17" s="462"/>
      <c r="O17" s="442"/>
      <c r="P17" s="442"/>
      <c r="Q17" s="442"/>
      <c r="R17" s="442"/>
      <c r="S17" s="442"/>
      <c r="T17" s="442"/>
      <c r="U17" s="442"/>
      <c r="V17" s="442"/>
      <c r="W17" s="449"/>
      <c r="X17" s="442"/>
      <c r="Y17" s="442"/>
    </row>
    <row r="18" spans="1:44" ht="18" customHeight="1">
      <c r="A18" s="457"/>
      <c r="B18" s="463"/>
      <c r="C18" s="463"/>
      <c r="D18" s="463"/>
      <c r="E18" s="642" t="s">
        <v>357</v>
      </c>
      <c r="F18" s="643"/>
      <c r="G18" s="643"/>
      <c r="H18" s="644"/>
      <c r="I18" s="467"/>
      <c r="J18" s="452"/>
      <c r="K18" s="442"/>
      <c r="L18" s="442"/>
      <c r="M18" s="442"/>
      <c r="N18" s="462"/>
      <c r="O18" s="442"/>
      <c r="P18" s="442"/>
      <c r="Q18" s="442"/>
      <c r="R18" s="442"/>
      <c r="S18" s="442"/>
      <c r="T18" s="442"/>
      <c r="U18" s="442"/>
      <c r="V18" s="442"/>
      <c r="W18" s="449"/>
      <c r="X18" s="442"/>
      <c r="Y18" s="442"/>
    </row>
    <row r="19" spans="1:44" ht="18" customHeight="1">
      <c r="A19" s="457"/>
      <c r="B19" s="468" t="s">
        <v>358</v>
      </c>
      <c r="C19" s="469"/>
      <c r="D19" s="470"/>
      <c r="E19" s="629">
        <f>IFERROR(IF($Q$5="選択","号機選択",IF($Q$5=$AQ$56,E54*$AS$56,E54)),"")</f>
        <v>1.52576</v>
      </c>
      <c r="F19" s="630"/>
      <c r="G19" s="630"/>
      <c r="H19" s="631"/>
      <c r="I19" s="463"/>
      <c r="J19" s="452"/>
      <c r="K19" s="442"/>
      <c r="L19" s="442"/>
      <c r="M19" s="442"/>
      <c r="N19" s="462"/>
      <c r="O19" s="442"/>
      <c r="P19" s="442"/>
      <c r="Q19" s="442"/>
      <c r="R19" s="442"/>
      <c r="S19" s="442"/>
      <c r="T19" s="442"/>
      <c r="U19" s="442"/>
      <c r="V19" s="442"/>
      <c r="W19" s="449"/>
      <c r="X19" s="442"/>
      <c r="Y19" s="442"/>
    </row>
    <row r="20" spans="1:44" ht="18" customHeight="1">
      <c r="A20" s="457"/>
      <c r="B20" s="468" t="s">
        <v>359</v>
      </c>
      <c r="C20" s="469"/>
      <c r="D20" s="470"/>
      <c r="E20" s="629">
        <f>IFERROR(IF($Q$5="選択","号機選択",IF($Q$5=$AQ$56,E55*$AS$56,E55)),"")</f>
        <v>1.52576</v>
      </c>
      <c r="F20" s="630"/>
      <c r="G20" s="630"/>
      <c r="H20" s="631"/>
      <c r="I20" s="463"/>
      <c r="J20" s="452"/>
      <c r="K20" s="442"/>
      <c r="L20" s="442"/>
      <c r="M20" s="442"/>
      <c r="N20" s="462"/>
      <c r="O20" s="442"/>
      <c r="P20" s="442"/>
      <c r="Q20" s="442"/>
      <c r="R20" s="442"/>
      <c r="S20" s="442"/>
      <c r="T20" s="442"/>
      <c r="U20" s="442"/>
      <c r="V20" s="442"/>
      <c r="W20" s="449"/>
      <c r="X20" s="442"/>
      <c r="Y20" s="442"/>
      <c r="Z20" s="442"/>
      <c r="AA20" s="442"/>
      <c r="AB20" s="442"/>
      <c r="AC20" s="442"/>
      <c r="AD20" s="442"/>
      <c r="AE20" s="442"/>
      <c r="AF20" s="442"/>
      <c r="AG20" s="442"/>
      <c r="AH20" s="442"/>
      <c r="AI20" s="442"/>
      <c r="AJ20" s="442"/>
      <c r="AK20" s="442"/>
      <c r="AL20" s="442"/>
      <c r="AM20" s="442"/>
      <c r="AN20" s="442"/>
      <c r="AO20" s="442"/>
      <c r="AP20" s="442"/>
      <c r="AQ20" s="442"/>
      <c r="AR20" s="442"/>
    </row>
    <row r="21" spans="1:44" ht="18" customHeight="1" thickBot="1">
      <c r="A21" s="457"/>
      <c r="B21" s="471" t="s">
        <v>360</v>
      </c>
      <c r="C21" s="472"/>
      <c r="D21" s="473"/>
      <c r="E21" s="629">
        <f>IFERROR(IF($Q$5="選択","号機選択",IF($Q$5=$AQ$56,E56*$AS$56,E56)),"")</f>
        <v>1.5288320000000002</v>
      </c>
      <c r="F21" s="630"/>
      <c r="G21" s="630"/>
      <c r="H21" s="631"/>
      <c r="I21" s="463"/>
      <c r="J21" s="451"/>
      <c r="K21" s="442"/>
      <c r="L21" s="442"/>
      <c r="M21" s="442"/>
      <c r="N21" s="442"/>
      <c r="O21" s="442"/>
      <c r="P21" s="442"/>
      <c r="Q21" s="442"/>
      <c r="R21" s="442"/>
      <c r="S21" s="442"/>
      <c r="T21" s="442"/>
      <c r="U21" s="442"/>
      <c r="V21" s="442"/>
      <c r="W21" s="449"/>
      <c r="X21" s="442"/>
      <c r="Y21" s="442"/>
      <c r="Z21" s="442"/>
      <c r="AA21" s="442"/>
      <c r="AB21" s="442"/>
      <c r="AC21" s="442"/>
      <c r="AD21" s="442"/>
      <c r="AE21" s="442"/>
      <c r="AF21" s="442"/>
      <c r="AG21" s="442"/>
      <c r="AH21" s="442"/>
      <c r="AI21" s="442"/>
      <c r="AJ21" s="442"/>
      <c r="AK21" s="442"/>
      <c r="AL21" s="442"/>
      <c r="AM21" s="442"/>
      <c r="AN21" s="442"/>
      <c r="AO21" s="442"/>
      <c r="AP21" s="442"/>
      <c r="AQ21" s="442"/>
      <c r="AR21" s="442"/>
    </row>
    <row r="22" spans="1:44" ht="18" customHeight="1" thickBot="1">
      <c r="A22" s="457"/>
      <c r="B22" s="474" t="s">
        <v>361</v>
      </c>
      <c r="C22" s="475"/>
      <c r="D22" s="476"/>
      <c r="E22" s="623">
        <f>IFERROR(AVERAGE(E19:E21),"")</f>
        <v>1.5267840000000001</v>
      </c>
      <c r="F22" s="652"/>
      <c r="G22" s="652"/>
      <c r="H22" s="653"/>
      <c r="I22" s="463"/>
      <c r="J22" s="477"/>
      <c r="K22" s="478"/>
      <c r="L22" s="478"/>
      <c r="M22" s="478"/>
      <c r="N22" s="478"/>
      <c r="O22" s="478"/>
      <c r="P22" s="478"/>
      <c r="Q22" s="478"/>
      <c r="R22" s="478"/>
      <c r="S22" s="478"/>
      <c r="T22" s="478"/>
      <c r="U22" s="478"/>
      <c r="V22" s="478"/>
      <c r="W22" s="479"/>
      <c r="X22" s="442"/>
      <c r="Y22" s="442"/>
    </row>
    <row r="23" spans="1:44" ht="18" customHeight="1">
      <c r="A23" s="457"/>
      <c r="B23" s="463"/>
      <c r="C23" s="463"/>
      <c r="D23" s="463"/>
      <c r="E23" s="480"/>
      <c r="F23" s="480"/>
      <c r="G23" s="480"/>
      <c r="H23" s="480"/>
      <c r="I23" s="463"/>
      <c r="X23" s="442"/>
      <c r="Y23" s="442"/>
    </row>
    <row r="24" spans="1:44" ht="18" customHeight="1">
      <c r="A24" s="457"/>
      <c r="B24" s="463"/>
      <c r="C24" s="463"/>
      <c r="D24" s="463"/>
      <c r="E24" s="642" t="s">
        <v>362</v>
      </c>
      <c r="F24" s="643"/>
      <c r="G24" s="643"/>
      <c r="H24" s="644"/>
      <c r="I24" s="463"/>
      <c r="J24" s="443"/>
      <c r="K24" s="444"/>
      <c r="L24" s="444"/>
      <c r="M24" s="444"/>
      <c r="N24" s="444"/>
      <c r="O24" s="444"/>
      <c r="P24" s="444"/>
      <c r="Q24" s="444"/>
      <c r="R24" s="444"/>
      <c r="S24" s="444"/>
      <c r="T24" s="444"/>
      <c r="U24" s="444"/>
      <c r="V24" s="444"/>
      <c r="W24" s="445"/>
      <c r="X24" s="442"/>
      <c r="Y24" s="442"/>
    </row>
    <row r="25" spans="1:44" ht="18" customHeight="1">
      <c r="A25" s="457"/>
      <c r="B25" s="468" t="s">
        <v>358</v>
      </c>
      <c r="C25" s="469"/>
      <c r="D25" s="470"/>
      <c r="E25" s="629">
        <f>IFERROR(IF($Q$5="選択","号機選択",IF($Q$5=$AQ$57,E60*$AT$57,E60)),"")</f>
        <v>3.5614240000000001</v>
      </c>
      <c r="F25" s="630"/>
      <c r="G25" s="630"/>
      <c r="H25" s="631"/>
      <c r="I25" s="463"/>
      <c r="J25" s="446"/>
      <c r="K25" s="447"/>
      <c r="L25" s="448"/>
      <c r="M25" s="448"/>
      <c r="N25" s="447"/>
      <c r="O25" s="447"/>
      <c r="P25" s="448"/>
      <c r="Q25" s="448"/>
      <c r="R25" s="448"/>
      <c r="S25" s="448"/>
      <c r="T25" s="448"/>
      <c r="U25" s="442"/>
      <c r="V25" s="442"/>
      <c r="W25" s="449"/>
      <c r="X25" s="442"/>
      <c r="Y25" s="442"/>
    </row>
    <row r="26" spans="1:44" ht="18" customHeight="1">
      <c r="A26" s="457"/>
      <c r="B26" s="468" t="s">
        <v>359</v>
      </c>
      <c r="C26" s="469"/>
      <c r="D26" s="470"/>
      <c r="E26" s="629">
        <f>IFERROR(IF($Q$5="選択","号機選択",IF($Q$5=$AQ$57,E61*$AT$57,E61)),"")</f>
        <v>3.6258399999999997</v>
      </c>
      <c r="F26" s="630"/>
      <c r="G26" s="630"/>
      <c r="H26" s="631"/>
      <c r="I26" s="463"/>
      <c r="J26" s="451"/>
      <c r="K26" s="442"/>
      <c r="L26" s="442"/>
      <c r="M26" s="442"/>
      <c r="N26" s="442"/>
      <c r="O26" s="442"/>
      <c r="P26" s="442"/>
      <c r="Q26" s="442"/>
      <c r="R26" s="442"/>
      <c r="S26" s="442"/>
      <c r="T26" s="442"/>
      <c r="U26" s="442"/>
      <c r="V26" s="442"/>
      <c r="W26" s="449"/>
      <c r="X26" s="442"/>
      <c r="Y26" s="442"/>
    </row>
    <row r="27" spans="1:44" ht="18" customHeight="1" thickBot="1">
      <c r="A27" s="457"/>
      <c r="B27" s="471" t="s">
        <v>360</v>
      </c>
      <c r="C27" s="472"/>
      <c r="D27" s="473"/>
      <c r="E27" s="629">
        <f>IFERROR(IF($Q$5="選択","号機選択",IF($Q$5=$AQ$57,E62*$AT$57,E62)),"")</f>
        <v>3.6229119999999999</v>
      </c>
      <c r="F27" s="630"/>
      <c r="G27" s="630"/>
      <c r="H27" s="631"/>
      <c r="I27" s="463"/>
      <c r="J27" s="452"/>
      <c r="K27" s="442"/>
      <c r="L27" s="442"/>
      <c r="M27" s="442"/>
      <c r="N27" s="453"/>
      <c r="O27" s="453"/>
      <c r="P27" s="453"/>
      <c r="Q27" s="442"/>
      <c r="R27" s="442"/>
      <c r="S27" s="442"/>
      <c r="T27" s="442"/>
      <c r="U27" s="442"/>
      <c r="V27" s="442"/>
      <c r="W27" s="449"/>
      <c r="X27" s="442"/>
      <c r="Y27" s="442"/>
    </row>
    <row r="28" spans="1:44" ht="18" customHeight="1" thickBot="1">
      <c r="A28" s="457"/>
      <c r="B28" s="474" t="s">
        <v>361</v>
      </c>
      <c r="C28" s="475"/>
      <c r="D28" s="476"/>
      <c r="E28" s="623">
        <f>IFERROR(AVERAGE(E25:E27),"")</f>
        <v>3.6033919999999999</v>
      </c>
      <c r="F28" s="624"/>
      <c r="G28" s="624"/>
      <c r="H28" s="625"/>
      <c r="I28" s="463"/>
      <c r="J28" s="452"/>
      <c r="K28" s="442"/>
      <c r="L28" s="453"/>
      <c r="M28" s="442"/>
      <c r="N28" s="454"/>
      <c r="O28" s="454"/>
      <c r="P28" s="454"/>
      <c r="Q28" s="454"/>
      <c r="R28" s="454"/>
      <c r="S28" s="454"/>
      <c r="T28" s="453"/>
      <c r="U28" s="455"/>
      <c r="V28" s="455"/>
      <c r="W28" s="449"/>
      <c r="X28" s="442"/>
      <c r="Y28" s="442"/>
    </row>
    <row r="29" spans="1:44" ht="18" customHeight="1">
      <c r="A29" s="457"/>
      <c r="B29" s="457"/>
      <c r="C29" s="457"/>
      <c r="D29" s="457"/>
      <c r="E29" s="481"/>
      <c r="F29" s="481"/>
      <c r="G29" s="481"/>
      <c r="H29" s="481"/>
      <c r="I29" s="463"/>
      <c r="J29" s="452"/>
      <c r="K29" s="442"/>
      <c r="L29" s="453"/>
      <c r="M29" s="442"/>
      <c r="N29" s="456"/>
      <c r="O29" s="456"/>
      <c r="P29" s="456"/>
      <c r="Q29" s="456"/>
      <c r="R29" s="456"/>
      <c r="S29" s="456"/>
      <c r="T29" s="453"/>
      <c r="U29" s="453"/>
      <c r="V29" s="453"/>
      <c r="W29" s="449"/>
      <c r="X29" s="442"/>
      <c r="Y29" s="442"/>
    </row>
    <row r="30" spans="1:44" ht="18" customHeight="1">
      <c r="A30" s="457"/>
      <c r="B30" s="463"/>
      <c r="C30" s="463"/>
      <c r="D30" s="463"/>
      <c r="E30" s="642" t="s">
        <v>363</v>
      </c>
      <c r="F30" s="643"/>
      <c r="G30" s="643"/>
      <c r="H30" s="644"/>
      <c r="I30" s="463"/>
      <c r="J30" s="452"/>
      <c r="K30" s="442"/>
      <c r="L30" s="453"/>
      <c r="M30" s="459" t="s">
        <v>364</v>
      </c>
      <c r="N30" s="456"/>
      <c r="O30" s="456"/>
      <c r="P30" s="456"/>
      <c r="Q30" s="456"/>
      <c r="R30" s="456"/>
      <c r="S30" s="456"/>
      <c r="T30" s="453"/>
      <c r="U30" s="453"/>
      <c r="V30" s="453"/>
      <c r="W30" s="449"/>
      <c r="X30" s="442"/>
      <c r="Y30" s="442"/>
    </row>
    <row r="31" spans="1:44" ht="18" customHeight="1">
      <c r="A31" s="457"/>
      <c r="B31" s="468" t="s">
        <v>358</v>
      </c>
      <c r="C31" s="469"/>
      <c r="D31" s="470"/>
      <c r="E31" s="629">
        <f>IFERROR(IF($Q$5="選択","号機選択",IF($Q$5=$AQ$57,I60*$AT$57,I60)),"")</f>
        <v>7.3404959999999999</v>
      </c>
      <c r="F31" s="630"/>
      <c r="G31" s="630"/>
      <c r="H31" s="631"/>
      <c r="I31" s="463"/>
      <c r="J31" s="452"/>
      <c r="K31" s="442"/>
      <c r="L31" s="453"/>
      <c r="M31" s="459" t="s">
        <v>365</v>
      </c>
      <c r="N31" s="456"/>
      <c r="O31" s="456"/>
      <c r="P31" s="456"/>
      <c r="Q31" s="456"/>
      <c r="R31" s="456"/>
      <c r="S31" s="456"/>
      <c r="T31" s="453"/>
      <c r="U31" s="453"/>
      <c r="V31" s="453"/>
      <c r="W31" s="449"/>
      <c r="X31" s="442"/>
      <c r="Y31" s="442"/>
    </row>
    <row r="32" spans="1:44" ht="18" customHeight="1">
      <c r="A32" s="457"/>
      <c r="B32" s="468" t="s">
        <v>359</v>
      </c>
      <c r="C32" s="469"/>
      <c r="D32" s="470"/>
      <c r="E32" s="629">
        <f>IFERROR(IF($Q$5="選択","号機選択",IF($Q$5=$AQ$57,I61*$AT$57,I61)),"")</f>
        <v>7.3746559999999999</v>
      </c>
      <c r="F32" s="630"/>
      <c r="G32" s="630"/>
      <c r="H32" s="631"/>
      <c r="I32" s="463"/>
      <c r="J32" s="452"/>
      <c r="K32" s="442"/>
      <c r="L32" s="442"/>
      <c r="M32" s="442"/>
      <c r="N32" s="462"/>
      <c r="O32" s="442"/>
      <c r="P32" s="442"/>
      <c r="Q32" s="442"/>
      <c r="R32" s="442"/>
      <c r="S32" s="442"/>
      <c r="T32" s="442"/>
      <c r="U32" s="442"/>
      <c r="V32" s="442"/>
      <c r="W32" s="449"/>
      <c r="X32" s="442"/>
      <c r="Y32" s="442"/>
    </row>
    <row r="33" spans="1:44" ht="18" customHeight="1" thickBot="1">
      <c r="A33" s="457"/>
      <c r="B33" s="471" t="s">
        <v>360</v>
      </c>
      <c r="C33" s="472"/>
      <c r="D33" s="473"/>
      <c r="E33" s="629">
        <f>IFERROR(IF($Q$5="選択","号機選択",IF($Q$5=$AQ$57,I62*$AT$57,I62)),"")</f>
        <v>7.4322400000000002</v>
      </c>
      <c r="F33" s="630"/>
      <c r="G33" s="630"/>
      <c r="H33" s="631"/>
      <c r="I33" s="463"/>
      <c r="J33" s="452"/>
      <c r="K33" s="442"/>
      <c r="L33" s="442"/>
      <c r="M33" s="442"/>
      <c r="N33" s="462"/>
      <c r="O33" s="442"/>
      <c r="P33" s="442"/>
      <c r="Q33" s="442"/>
      <c r="R33" s="442"/>
      <c r="S33" s="442"/>
      <c r="T33" s="442"/>
      <c r="U33" s="442"/>
      <c r="V33" s="442"/>
      <c r="W33" s="449"/>
      <c r="X33" s="442"/>
      <c r="Y33" s="442"/>
    </row>
    <row r="34" spans="1:44" ht="18" customHeight="1" thickBot="1">
      <c r="A34" s="457"/>
      <c r="B34" s="474" t="s">
        <v>361</v>
      </c>
      <c r="C34" s="475"/>
      <c r="D34" s="476"/>
      <c r="E34" s="623">
        <f>IFERROR(AVERAGE(E31:E33),"")</f>
        <v>7.3824639999999997</v>
      </c>
      <c r="F34" s="624"/>
      <c r="G34" s="624"/>
      <c r="H34" s="625"/>
      <c r="I34" s="463"/>
      <c r="J34" s="452"/>
      <c r="K34" s="442"/>
      <c r="L34" s="442"/>
      <c r="M34" s="442"/>
      <c r="N34" s="462"/>
      <c r="O34" s="442"/>
      <c r="P34" s="442"/>
      <c r="Q34" s="442"/>
      <c r="R34" s="442"/>
      <c r="S34" s="442"/>
      <c r="T34" s="442"/>
      <c r="U34" s="442"/>
      <c r="V34" s="442"/>
      <c r="W34" s="449"/>
      <c r="X34" s="442"/>
      <c r="Y34" s="442"/>
      <c r="Z34" s="442"/>
      <c r="AA34" s="442"/>
      <c r="AB34" s="442"/>
      <c r="AC34" s="442"/>
      <c r="AD34" s="442"/>
      <c r="AE34" s="442"/>
      <c r="AF34" s="442"/>
      <c r="AG34" s="442"/>
      <c r="AH34" s="442"/>
      <c r="AI34" s="442"/>
      <c r="AJ34" s="442"/>
      <c r="AK34" s="442"/>
      <c r="AL34" s="442"/>
      <c r="AM34" s="442"/>
      <c r="AN34" s="442"/>
      <c r="AO34" s="442"/>
      <c r="AP34" s="442"/>
      <c r="AQ34" s="442"/>
      <c r="AR34" s="442"/>
    </row>
    <row r="35" spans="1:44" ht="18" customHeight="1">
      <c r="A35" s="457"/>
      <c r="B35" s="457"/>
      <c r="C35" s="457"/>
      <c r="D35" s="457"/>
      <c r="E35" s="481"/>
      <c r="F35" s="481"/>
      <c r="G35" s="481"/>
      <c r="H35" s="481"/>
      <c r="I35" s="463"/>
      <c r="J35" s="452"/>
      <c r="K35" s="442"/>
      <c r="L35" s="442"/>
      <c r="M35" s="442"/>
      <c r="N35" s="462"/>
      <c r="O35" s="442"/>
      <c r="P35" s="442"/>
      <c r="Q35" s="442"/>
      <c r="R35" s="442"/>
      <c r="S35" s="442"/>
      <c r="T35" s="442"/>
      <c r="U35" s="442"/>
      <c r="V35" s="442"/>
      <c r="W35" s="449"/>
      <c r="X35" s="442"/>
      <c r="Y35" s="442"/>
      <c r="Z35" s="442"/>
      <c r="AA35" s="442"/>
      <c r="AB35" s="442"/>
      <c r="AC35" s="442"/>
      <c r="AD35" s="442"/>
      <c r="AE35" s="442"/>
      <c r="AF35" s="442"/>
      <c r="AG35" s="442"/>
      <c r="AH35" s="442"/>
      <c r="AI35" s="442"/>
      <c r="AJ35" s="442"/>
      <c r="AK35" s="442"/>
      <c r="AL35" s="442"/>
      <c r="AM35" s="442"/>
      <c r="AN35" s="442"/>
      <c r="AO35" s="442"/>
      <c r="AP35" s="442"/>
      <c r="AQ35" s="442"/>
      <c r="AR35" s="442"/>
    </row>
    <row r="36" spans="1:44" ht="18" customHeight="1">
      <c r="A36" s="457"/>
      <c r="B36" s="463"/>
      <c r="C36" s="463"/>
      <c r="D36" s="463"/>
      <c r="E36" s="642" t="s">
        <v>366</v>
      </c>
      <c r="F36" s="643"/>
      <c r="G36" s="643"/>
      <c r="H36" s="644"/>
      <c r="I36" s="457"/>
      <c r="J36" s="452"/>
      <c r="K36" s="442"/>
      <c r="L36" s="442"/>
      <c r="M36" s="442"/>
      <c r="N36" s="462"/>
      <c r="O36" s="442"/>
      <c r="P36" s="442"/>
      <c r="Q36" s="442"/>
      <c r="R36" s="442"/>
      <c r="S36" s="442"/>
      <c r="T36" s="442"/>
      <c r="U36" s="442"/>
      <c r="V36" s="442"/>
      <c r="W36" s="449"/>
      <c r="X36" s="442"/>
      <c r="Y36" s="442"/>
      <c r="Z36" s="442"/>
      <c r="AA36" s="442"/>
      <c r="AB36" s="442"/>
      <c r="AC36" s="442"/>
      <c r="AD36" s="442"/>
      <c r="AE36" s="442"/>
      <c r="AF36" s="442"/>
      <c r="AG36" s="442"/>
      <c r="AH36" s="442"/>
      <c r="AI36" s="442"/>
      <c r="AJ36" s="442"/>
      <c r="AK36" s="442"/>
      <c r="AL36" s="442"/>
      <c r="AM36" s="442"/>
      <c r="AN36" s="442"/>
      <c r="AO36" s="442"/>
      <c r="AP36" s="442"/>
      <c r="AQ36" s="442"/>
      <c r="AR36" s="442"/>
    </row>
    <row r="37" spans="1:44" ht="18" customHeight="1">
      <c r="A37" s="457"/>
      <c r="B37" s="482" t="s">
        <v>367</v>
      </c>
      <c r="C37" s="469"/>
      <c r="D37" s="470"/>
      <c r="E37" s="629">
        <f>IFERROR(IF($Q$5="選択","号機選択",IF($Q$5=$AQ$56,U55*$AT$56,U55)),"")</f>
        <v>9.2244999999999994E-2</v>
      </c>
      <c r="F37" s="630"/>
      <c r="G37" s="630"/>
      <c r="H37" s="631"/>
      <c r="I37" s="457"/>
      <c r="J37" s="451"/>
      <c r="K37" s="442"/>
      <c r="L37" s="442"/>
      <c r="M37" s="442"/>
      <c r="N37" s="442"/>
      <c r="O37" s="442"/>
      <c r="P37" s="442"/>
      <c r="Q37" s="442"/>
      <c r="R37" s="442"/>
      <c r="S37" s="442"/>
      <c r="T37" s="442"/>
      <c r="U37" s="442"/>
      <c r="V37" s="442"/>
      <c r="W37" s="449"/>
      <c r="X37" s="442"/>
      <c r="Y37" s="442"/>
      <c r="Z37" s="442"/>
      <c r="AA37" s="442"/>
      <c r="AB37" s="442"/>
      <c r="AC37" s="442"/>
      <c r="AD37" s="442"/>
      <c r="AE37" s="442"/>
      <c r="AF37" s="442"/>
      <c r="AG37" s="442"/>
      <c r="AH37" s="442"/>
      <c r="AI37" s="442"/>
      <c r="AJ37" s="442"/>
      <c r="AK37" s="442"/>
      <c r="AL37" s="442"/>
      <c r="AM37" s="442"/>
      <c r="AN37" s="442"/>
      <c r="AO37" s="442"/>
      <c r="AP37" s="442"/>
      <c r="AQ37" s="442"/>
      <c r="AR37" s="442"/>
    </row>
    <row r="38" spans="1:44" ht="18" customHeight="1" thickBot="1">
      <c r="A38" s="457"/>
      <c r="B38" s="483" t="s">
        <v>368</v>
      </c>
      <c r="C38" s="484"/>
      <c r="D38" s="485"/>
      <c r="E38" s="629">
        <f>IFERROR(IF($Q$5="選択","号機選択",IF($Q$5=$AQ$56,Y55*$AT$56,Y55)),"")</f>
        <v>1.08752</v>
      </c>
      <c r="F38" s="630"/>
      <c r="G38" s="630"/>
      <c r="H38" s="631"/>
      <c r="I38" s="457"/>
      <c r="J38" s="451"/>
      <c r="K38" s="442"/>
      <c r="L38" s="442"/>
      <c r="M38" s="442"/>
      <c r="N38" s="442"/>
      <c r="O38" s="442"/>
      <c r="P38" s="442"/>
      <c r="Q38" s="442"/>
      <c r="R38" s="442"/>
      <c r="S38" s="442"/>
      <c r="T38" s="442"/>
      <c r="U38" s="442"/>
      <c r="V38" s="442"/>
      <c r="W38" s="449"/>
      <c r="X38" s="442"/>
      <c r="Y38" s="442"/>
      <c r="Z38" s="442"/>
      <c r="AA38" s="442"/>
      <c r="AB38" s="442"/>
      <c r="AC38" s="442"/>
      <c r="AD38" s="442"/>
      <c r="AE38" s="442"/>
      <c r="AF38" s="442"/>
      <c r="AG38" s="442"/>
      <c r="AH38" s="442"/>
      <c r="AI38" s="442"/>
      <c r="AJ38" s="442"/>
      <c r="AK38" s="442"/>
      <c r="AL38" s="442"/>
      <c r="AM38" s="442"/>
      <c r="AN38" s="442"/>
      <c r="AO38" s="442"/>
      <c r="AP38" s="442"/>
      <c r="AQ38" s="442"/>
      <c r="AR38" s="442"/>
    </row>
    <row r="39" spans="1:44" ht="18" customHeight="1" thickBot="1">
      <c r="A39" s="457"/>
      <c r="B39" s="486" t="s">
        <v>369</v>
      </c>
      <c r="C39" s="475"/>
      <c r="D39" s="476"/>
      <c r="E39" s="641">
        <f>IFERROR((E38-E37),"")</f>
        <v>0.99527500000000002</v>
      </c>
      <c r="F39" s="624"/>
      <c r="G39" s="624"/>
      <c r="H39" s="625"/>
      <c r="I39" s="457"/>
      <c r="J39" s="477"/>
      <c r="K39" s="487"/>
      <c r="L39" s="487"/>
      <c r="M39" s="488"/>
      <c r="N39" s="488"/>
      <c r="O39" s="487"/>
      <c r="P39" s="487"/>
      <c r="Q39" s="488"/>
      <c r="R39" s="488"/>
      <c r="S39" s="488"/>
      <c r="T39" s="478"/>
      <c r="U39" s="478"/>
      <c r="V39" s="478"/>
      <c r="W39" s="479"/>
      <c r="X39" s="442"/>
      <c r="Y39" s="442"/>
      <c r="Z39" s="442"/>
      <c r="AA39" s="442"/>
      <c r="AB39" s="442"/>
      <c r="AC39" s="442"/>
      <c r="AD39" s="442"/>
      <c r="AE39" s="442"/>
      <c r="AF39" s="442"/>
      <c r="AG39" s="442"/>
      <c r="AH39" s="442"/>
      <c r="AI39" s="442"/>
      <c r="AJ39" s="442"/>
      <c r="AK39" s="442"/>
      <c r="AL39" s="442"/>
      <c r="AM39" s="442"/>
      <c r="AN39" s="442"/>
      <c r="AO39" s="442"/>
      <c r="AP39" s="442"/>
      <c r="AQ39" s="442"/>
      <c r="AR39" s="442"/>
    </row>
    <row r="40" spans="1:44" ht="18" customHeight="1">
      <c r="A40" s="457"/>
      <c r="I40" s="460"/>
      <c r="J40" s="442"/>
      <c r="K40" s="442"/>
      <c r="L40" s="442"/>
      <c r="M40" s="442"/>
      <c r="N40" s="442"/>
      <c r="O40" s="442"/>
      <c r="P40" s="442"/>
      <c r="Q40" s="442"/>
      <c r="R40" s="442"/>
      <c r="S40" s="442"/>
      <c r="T40" s="442"/>
      <c r="U40" s="442"/>
      <c r="V40" s="442"/>
      <c r="W40" s="442"/>
      <c r="X40" s="442"/>
      <c r="Y40" s="442"/>
    </row>
    <row r="41" spans="1:44" ht="18" customHeight="1">
      <c r="A41" s="457"/>
      <c r="B41" s="457"/>
      <c r="C41" s="457"/>
      <c r="D41" s="457"/>
      <c r="E41" s="457"/>
      <c r="F41" s="457"/>
      <c r="G41" s="457"/>
      <c r="H41" s="457"/>
      <c r="I41" s="460"/>
      <c r="K41" s="462"/>
      <c r="L41" s="442"/>
      <c r="M41" s="442"/>
      <c r="N41" s="442"/>
      <c r="O41" s="453"/>
      <c r="P41" s="453"/>
      <c r="Q41" s="489"/>
      <c r="R41" s="489" t="s">
        <v>370</v>
      </c>
      <c r="S41" s="442"/>
      <c r="T41" s="442"/>
      <c r="U41" s="442"/>
      <c r="V41" s="442"/>
      <c r="W41" s="442"/>
      <c r="X41" s="442"/>
      <c r="Y41" s="442"/>
    </row>
    <row r="42" spans="1:44" ht="18" customHeight="1">
      <c r="A42" s="457"/>
      <c r="B42" s="463"/>
      <c r="C42" s="463"/>
      <c r="D42" s="463"/>
      <c r="E42" s="635" t="s">
        <v>371</v>
      </c>
      <c r="F42" s="636"/>
      <c r="G42" s="636"/>
      <c r="H42" s="637"/>
      <c r="I42" s="635" t="s">
        <v>372</v>
      </c>
      <c r="J42" s="636"/>
      <c r="K42" s="636"/>
      <c r="L42" s="637"/>
      <c r="M42" s="635" t="s">
        <v>373</v>
      </c>
      <c r="N42" s="636"/>
      <c r="O42" s="636"/>
      <c r="P42" s="637"/>
      <c r="Q42" s="635" t="s">
        <v>374</v>
      </c>
      <c r="R42" s="636"/>
      <c r="S42" s="636"/>
      <c r="T42" s="637"/>
      <c r="U42" s="635" t="s">
        <v>375</v>
      </c>
      <c r="V42" s="636"/>
      <c r="W42" s="636"/>
      <c r="X42" s="637"/>
      <c r="Y42" s="635" t="s">
        <v>376</v>
      </c>
      <c r="Z42" s="636"/>
      <c r="AA42" s="636"/>
      <c r="AB42" s="637"/>
    </row>
    <row r="43" spans="1:44" ht="18" customHeight="1">
      <c r="A43" s="457"/>
      <c r="B43" s="468" t="s">
        <v>358</v>
      </c>
      <c r="C43" s="469"/>
      <c r="D43" s="470"/>
      <c r="E43" s="629">
        <f>IFERROR(IF($Q$5="選択","号機選択",IF($Q$5=$AQ$56,I54*$AS$56,I54)),"")</f>
        <v>1.42848</v>
      </c>
      <c r="F43" s="630"/>
      <c r="G43" s="630"/>
      <c r="H43" s="631"/>
      <c r="I43" s="629">
        <f>IFERROR(IF($Q$5="選択","号機選択",IF($Q$5=$AQ$56,M54*$AS$56,M54)),"")</f>
        <v>1.4929920000000001</v>
      </c>
      <c r="J43" s="630"/>
      <c r="K43" s="630"/>
      <c r="L43" s="631"/>
      <c r="M43" s="629">
        <f>IFERROR(IFERROR(IF($Q$5="選択","号機選択",IF($Q$5=$AQ$56,Q54*$AT$56,Q54)),""),"")</f>
        <v>0.17380899999999999</v>
      </c>
      <c r="N43" s="630"/>
      <c r="O43" s="630"/>
      <c r="P43" s="631"/>
      <c r="Q43" s="638">
        <f>IFERROR(DEGREES(ATAN(M43/((I43-E43)/2))),"")</f>
        <v>79.486485800914764</v>
      </c>
      <c r="R43" s="639"/>
      <c r="S43" s="639"/>
      <c r="T43" s="640"/>
      <c r="U43" s="629">
        <f>IFERROR(IF($Q$5="選択","号機選択",IF($Q$5=$AQ$57,M60*$AT$57,M60)),"")</f>
        <v>0.49483199999999999</v>
      </c>
      <c r="V43" s="630"/>
      <c r="W43" s="630"/>
      <c r="X43" s="631"/>
      <c r="Y43" s="629">
        <f>IFERROR(IF($Q$5="選択","号機選択",IF($Q$5=$AQ$57,Q60*$AT$57,Q60)),"")</f>
        <v>0.52606399999999998</v>
      </c>
      <c r="Z43" s="630"/>
      <c r="AA43" s="630"/>
      <c r="AB43" s="631"/>
    </row>
    <row r="44" spans="1:44" ht="18" customHeight="1">
      <c r="A44" s="457"/>
      <c r="B44" s="468" t="s">
        <v>359</v>
      </c>
      <c r="C44" s="469"/>
      <c r="D44" s="470"/>
      <c r="E44" s="629">
        <f>IFERROR(IF($Q$5="選択","号機選択",IF($Q$5=$AQ$56,I55*$AS$56,I55)),"")</f>
        <v>1.3639680000000001</v>
      </c>
      <c r="F44" s="630"/>
      <c r="G44" s="630"/>
      <c r="H44" s="631"/>
      <c r="I44" s="629">
        <f>IFERROR(IF($Q$5="選択","号機選択",IF($Q$5=$AQ$56,M55*$AS$56,M55)),"")</f>
        <v>1.4397439999999999</v>
      </c>
      <c r="J44" s="630"/>
      <c r="K44" s="630"/>
      <c r="L44" s="631"/>
      <c r="M44" s="629">
        <f>IFERROR(IF($Q$5="選択","号機選択",IF($Q$5=$AQ$56,Q55*$AT$56,Q55)),"")</f>
        <v>0.20488099999999998</v>
      </c>
      <c r="N44" s="630"/>
      <c r="O44" s="630"/>
      <c r="P44" s="631"/>
      <c r="Q44" s="638">
        <f>IFERROR(DEGREES(ATAN(M44/((I44-E44)/2))),"")</f>
        <v>79.522833845675208</v>
      </c>
      <c r="R44" s="639"/>
      <c r="S44" s="639"/>
      <c r="T44" s="640"/>
      <c r="U44" s="629">
        <f>IFERROR(IF($Q$5="選択","号機選択",IF($Q$5=$AQ$57,M61*$AT$57,M61)),"")</f>
        <v>0.46457599999999999</v>
      </c>
      <c r="V44" s="630"/>
      <c r="W44" s="630"/>
      <c r="X44" s="631"/>
      <c r="Y44" s="629">
        <f>IFERROR(IF($Q$5="選択","号機選択",IF($Q$5=$AQ$57,Q61*$AT$57,Q61)),"")</f>
        <v>0.49580799999999997</v>
      </c>
      <c r="Z44" s="630"/>
      <c r="AA44" s="630"/>
      <c r="AB44" s="631"/>
    </row>
    <row r="45" spans="1:44" ht="18" customHeight="1" thickBot="1">
      <c r="A45" s="457"/>
      <c r="B45" s="471" t="s">
        <v>360</v>
      </c>
      <c r="C45" s="472"/>
      <c r="D45" s="473"/>
      <c r="E45" s="629">
        <f>IFERROR(IF($Q$5="選択","号機選択",IF($Q$5=$AQ$56,I56*$AS$56,I56)),"")</f>
        <v>1.3557760000000001</v>
      </c>
      <c r="F45" s="630"/>
      <c r="G45" s="630"/>
      <c r="H45" s="631"/>
      <c r="I45" s="629">
        <f>IFERROR(IF($Q$5="選択","号機選択",IF($Q$5=$AQ$56,M56*$AS$56,M56)),"")</f>
        <v>1.4530560000000001</v>
      </c>
      <c r="J45" s="630"/>
      <c r="K45" s="630"/>
      <c r="L45" s="631"/>
      <c r="M45" s="629">
        <f>IFERROR(IF($Q$5="選択","号機選択",IF($Q$5=$AQ$56,Q56*$AT$56,Q56)),"")</f>
        <v>0.18448999999999999</v>
      </c>
      <c r="N45" s="630"/>
      <c r="O45" s="630"/>
      <c r="P45" s="631"/>
      <c r="Q45" s="632">
        <f>IFERROR(DEGREES(ATAN(M45/((I45-E45)/2))),"")</f>
        <v>75.230299904679455</v>
      </c>
      <c r="R45" s="633"/>
      <c r="S45" s="633"/>
      <c r="T45" s="634"/>
      <c r="U45" s="629">
        <f>IFERROR(IF($Q$5="選択","号機選択",IF($Q$5=$AQ$57,M62*$AT$57,M62)),"")</f>
        <v>0.43334400000000001</v>
      </c>
      <c r="V45" s="630"/>
      <c r="W45" s="630"/>
      <c r="X45" s="631"/>
      <c r="Y45" s="629">
        <f>IFERROR(IF($Q$5="選択","号機選択",IF($Q$5=$AQ$57,Q62*$AT$57,Q62)),"")</f>
        <v>0.46359999999999996</v>
      </c>
      <c r="Z45" s="630"/>
      <c r="AA45" s="630"/>
      <c r="AB45" s="631"/>
    </row>
    <row r="46" spans="1:44" ht="18" customHeight="1" thickBot="1">
      <c r="B46" s="474" t="s">
        <v>361</v>
      </c>
      <c r="C46" s="475"/>
      <c r="D46" s="476"/>
      <c r="E46" s="623">
        <f>IFERROR(AVERAGE(E43:H45),"")</f>
        <v>1.3827413333333336</v>
      </c>
      <c r="F46" s="624"/>
      <c r="G46" s="624"/>
      <c r="H46" s="625"/>
      <c r="I46" s="623">
        <f>IFERROR(AVERAGE(I43:L45),"")</f>
        <v>1.4619306666666667</v>
      </c>
      <c r="J46" s="624"/>
      <c r="K46" s="624"/>
      <c r="L46" s="625"/>
      <c r="M46" s="623">
        <f>IFERROR(IF(AND(M43&lt;&gt;"",M44&lt;&gt;"",M45&lt;&gt;""),AVERAGE(M43:P45),"-"),"")</f>
        <v>0.18772666666666668</v>
      </c>
      <c r="N46" s="624"/>
      <c r="O46" s="624"/>
      <c r="P46" s="625"/>
      <c r="Q46" s="626">
        <f>IFERROR(AVERAGE(Q43:T45),0)</f>
        <v>78.079873183756476</v>
      </c>
      <c r="R46" s="627"/>
      <c r="S46" s="627"/>
      <c r="T46" s="628"/>
      <c r="U46" s="623">
        <f>IFERROR(IF(AND(U43&lt;&gt;"",U44&lt;&gt;"",U45&lt;&gt;""),AVERAGE(U43:X45),"-"),"")</f>
        <v>0.46425066666666664</v>
      </c>
      <c r="V46" s="624"/>
      <c r="W46" s="624"/>
      <c r="X46" s="625"/>
      <c r="Y46" s="623">
        <f>IFERROR(IF(AND(Y43&lt;&gt;"",Y44&lt;&gt;"",Y45&lt;&gt;""),AVERAGE(Y43:AB45),"-"),"")</f>
        <v>0.49515733333333328</v>
      </c>
      <c r="Z46" s="624"/>
      <c r="AA46" s="624"/>
      <c r="AB46" s="625"/>
    </row>
    <row r="47" spans="1:44" ht="18" customHeight="1" thickBot="1">
      <c r="B47" s="486" t="s">
        <v>377</v>
      </c>
      <c r="C47" s="475"/>
      <c r="D47" s="476"/>
      <c r="E47" s="623" t="s">
        <v>378</v>
      </c>
      <c r="F47" s="624"/>
      <c r="G47" s="624"/>
      <c r="H47" s="625"/>
      <c r="I47" s="623" t="s">
        <v>378</v>
      </c>
      <c r="J47" s="624"/>
      <c r="K47" s="624"/>
      <c r="L47" s="625"/>
      <c r="M47" s="623" t="str">
        <f>IF(ISNUMBER(M46),IF(AND(M46&gt;=0.15,M46&lt;=0.4),"OK","NG"),"-")</f>
        <v>OK</v>
      </c>
      <c r="N47" s="624"/>
      <c r="O47" s="624"/>
      <c r="P47" s="625"/>
      <c r="Q47" s="626" t="s">
        <v>378</v>
      </c>
      <c r="R47" s="627"/>
      <c r="S47" s="627"/>
      <c r="T47" s="628"/>
      <c r="U47" s="623" t="str">
        <f>IFERROR(IF(ISNUMBER(U46),IF(U46&gt;=0,"OK","NG"),"-"),"")</f>
        <v>OK</v>
      </c>
      <c r="V47" s="624"/>
      <c r="W47" s="624"/>
      <c r="X47" s="625"/>
      <c r="Y47" s="623" t="str">
        <f>IFERROR(IF(ISNUMBER(Y46),IF(Y46&gt;=-0.5,"OK","NG"),"-"),"")</f>
        <v>OK</v>
      </c>
      <c r="Z47" s="624"/>
      <c r="AA47" s="624"/>
      <c r="AB47" s="625"/>
    </row>
    <row r="48" spans="1:44" ht="18" customHeight="1">
      <c r="B48" s="490" t="s">
        <v>379</v>
      </c>
      <c r="C48" s="460"/>
      <c r="D48" s="460"/>
      <c r="E48" s="460"/>
      <c r="F48" s="491"/>
      <c r="G48" s="460"/>
      <c r="H48" s="460"/>
      <c r="I48" s="467"/>
      <c r="J48" s="457"/>
      <c r="K48" s="491"/>
      <c r="L48" s="460"/>
      <c r="M48" s="490" t="s">
        <v>380</v>
      </c>
      <c r="N48" s="460"/>
      <c r="O48" s="491"/>
      <c r="P48" s="460"/>
      <c r="Q48" s="460"/>
      <c r="R48" s="460"/>
      <c r="S48" s="460"/>
      <c r="T48" s="460"/>
      <c r="U48" s="490" t="s">
        <v>381</v>
      </c>
      <c r="V48" s="460"/>
      <c r="W48" s="457"/>
      <c r="X48" s="460"/>
      <c r="Y48" s="492" t="s">
        <v>382</v>
      </c>
      <c r="Z48" s="457"/>
      <c r="AA48" s="457"/>
      <c r="AB48" s="457"/>
    </row>
    <row r="49" spans="2:46" ht="18" customHeight="1">
      <c r="B49" s="490"/>
      <c r="C49" s="460"/>
      <c r="D49" s="460"/>
      <c r="E49" s="460"/>
      <c r="F49" s="491"/>
      <c r="G49" s="460"/>
      <c r="H49" s="460"/>
      <c r="I49" s="467"/>
      <c r="J49" s="457"/>
      <c r="K49" s="491"/>
      <c r="L49" s="460"/>
      <c r="M49" s="490"/>
      <c r="N49" s="460"/>
      <c r="O49" s="491"/>
      <c r="P49" s="460"/>
      <c r="Q49" s="460"/>
      <c r="R49" s="460"/>
      <c r="S49" s="460"/>
      <c r="T49" s="460"/>
      <c r="U49" s="490"/>
      <c r="V49" s="460"/>
      <c r="W49" s="457"/>
      <c r="X49" s="460"/>
      <c r="Y49" s="492"/>
      <c r="Z49" s="457"/>
      <c r="AA49" s="457"/>
      <c r="AB49" s="457"/>
    </row>
    <row r="50" spans="2:46" ht="16.5" customHeight="1">
      <c r="B50" s="493"/>
      <c r="C50" s="494"/>
      <c r="D50" s="494"/>
      <c r="E50" s="453"/>
      <c r="F50" s="455"/>
      <c r="G50" s="455"/>
      <c r="H50" s="455"/>
      <c r="I50" s="465"/>
      <c r="K50" s="462"/>
      <c r="L50" s="442"/>
      <c r="M50" s="442"/>
      <c r="N50" s="442"/>
      <c r="O50" s="462"/>
      <c r="P50" s="442"/>
      <c r="Q50" s="442"/>
      <c r="R50" s="442"/>
      <c r="S50" s="442"/>
      <c r="T50" s="442"/>
      <c r="U50" s="442"/>
      <c r="V50" s="442"/>
      <c r="X50" s="442"/>
    </row>
    <row r="51" spans="2:46" ht="18" customHeight="1">
      <c r="B51" s="495" t="s">
        <v>383</v>
      </c>
      <c r="C51" s="494"/>
      <c r="D51" s="496"/>
      <c r="E51" s="494"/>
      <c r="F51" s="497"/>
      <c r="G51" s="465"/>
      <c r="H51" s="465"/>
      <c r="I51" s="442"/>
      <c r="K51" s="462"/>
      <c r="M51" s="442"/>
      <c r="N51" s="442"/>
      <c r="O51" s="462"/>
      <c r="P51" s="442"/>
      <c r="Q51" s="442"/>
      <c r="R51" s="442"/>
      <c r="S51" s="442"/>
      <c r="T51" s="442"/>
      <c r="U51" s="442"/>
      <c r="V51" s="442"/>
      <c r="X51" s="442"/>
    </row>
    <row r="52" spans="2:46" ht="18" customHeight="1">
      <c r="B52" s="471"/>
      <c r="C52" s="472"/>
      <c r="D52" s="473"/>
      <c r="E52" s="498"/>
      <c r="F52" s="499"/>
      <c r="G52" s="499"/>
      <c r="H52" s="500"/>
      <c r="I52" s="498"/>
      <c r="J52" s="499"/>
      <c r="K52" s="499"/>
      <c r="L52" s="500"/>
      <c r="M52" s="498"/>
      <c r="N52" s="499"/>
      <c r="O52" s="499"/>
      <c r="P52" s="500"/>
      <c r="Q52" s="498"/>
      <c r="R52" s="499"/>
      <c r="S52" s="499"/>
      <c r="T52" s="500"/>
      <c r="U52" s="498" t="s">
        <v>384</v>
      </c>
      <c r="V52" s="499"/>
      <c r="W52" s="499"/>
      <c r="X52" s="500"/>
      <c r="Y52" s="498" t="s">
        <v>384</v>
      </c>
      <c r="Z52" s="499"/>
      <c r="AA52" s="499"/>
      <c r="AB52" s="499"/>
      <c r="AC52" s="501"/>
      <c r="AD52" s="502"/>
      <c r="AE52" s="503"/>
      <c r="AF52" s="503"/>
      <c r="AG52" s="503"/>
      <c r="AH52" s="503"/>
      <c r="AI52" s="503"/>
      <c r="AJ52" s="503"/>
      <c r="AK52" s="503"/>
      <c r="AL52" s="503"/>
      <c r="AQ52" s="504"/>
      <c r="AR52" s="504"/>
      <c r="AS52" s="505" t="s">
        <v>385</v>
      </c>
      <c r="AT52" s="506"/>
    </row>
    <row r="53" spans="2:46" ht="18" customHeight="1">
      <c r="B53" s="477"/>
      <c r="C53" s="478"/>
      <c r="D53" s="478"/>
      <c r="E53" s="507" t="s">
        <v>386</v>
      </c>
      <c r="F53" s="508"/>
      <c r="G53" s="508"/>
      <c r="H53" s="508"/>
      <c r="I53" s="507" t="s">
        <v>387</v>
      </c>
      <c r="J53" s="508"/>
      <c r="K53" s="508"/>
      <c r="L53" s="508"/>
      <c r="M53" s="507" t="s">
        <v>388</v>
      </c>
      <c r="N53" s="508"/>
      <c r="O53" s="508"/>
      <c r="P53" s="508"/>
      <c r="Q53" s="507" t="s">
        <v>389</v>
      </c>
      <c r="R53" s="508"/>
      <c r="S53" s="508"/>
      <c r="T53" s="508"/>
      <c r="U53" s="509" t="s">
        <v>390</v>
      </c>
      <c r="V53" s="508"/>
      <c r="W53" s="508"/>
      <c r="X53" s="508"/>
      <c r="Y53" s="510" t="s">
        <v>391</v>
      </c>
      <c r="Z53" s="508"/>
      <c r="AA53" s="508"/>
      <c r="AB53" s="508"/>
      <c r="AC53" s="451"/>
      <c r="AD53" s="442"/>
      <c r="AE53" s="503"/>
      <c r="AF53" s="503"/>
      <c r="AG53" s="503"/>
      <c r="AH53" s="503"/>
      <c r="AI53" s="503"/>
      <c r="AJ53" s="503"/>
      <c r="AK53" s="503"/>
      <c r="AL53" s="503"/>
      <c r="AQ53" s="504" t="s">
        <v>392</v>
      </c>
      <c r="AR53" s="504" t="s">
        <v>393</v>
      </c>
      <c r="AS53" s="505" t="s">
        <v>394</v>
      </c>
      <c r="AT53" s="506" t="s">
        <v>395</v>
      </c>
    </row>
    <row r="54" spans="2:46" ht="18" customHeight="1">
      <c r="B54" s="468" t="s">
        <v>358</v>
      </c>
      <c r="C54" s="469"/>
      <c r="D54" s="470"/>
      <c r="E54" s="614">
        <v>1.49</v>
      </c>
      <c r="F54" s="615"/>
      <c r="G54" s="615"/>
      <c r="H54" s="616"/>
      <c r="I54" s="614">
        <v>1.395</v>
      </c>
      <c r="J54" s="615"/>
      <c r="K54" s="615"/>
      <c r="L54" s="616"/>
      <c r="M54" s="614">
        <v>1.458</v>
      </c>
      <c r="N54" s="615"/>
      <c r="O54" s="615"/>
      <c r="P54" s="616"/>
      <c r="Q54" s="614">
        <v>0.17899999999999999</v>
      </c>
      <c r="R54" s="615"/>
      <c r="S54" s="615"/>
      <c r="T54" s="616"/>
      <c r="U54" s="620"/>
      <c r="V54" s="621"/>
      <c r="W54" s="621"/>
      <c r="X54" s="622"/>
      <c r="Y54" s="620"/>
      <c r="Z54" s="621"/>
      <c r="AA54" s="621"/>
      <c r="AB54" s="622"/>
      <c r="AC54" s="501"/>
      <c r="AD54" s="502"/>
      <c r="AE54" s="503"/>
      <c r="AF54" s="503"/>
      <c r="AG54" s="503"/>
      <c r="AH54" s="503"/>
      <c r="AI54" s="503"/>
      <c r="AJ54" s="503"/>
      <c r="AK54" s="503"/>
      <c r="AL54" s="503"/>
      <c r="AQ54" s="511" t="s">
        <v>396</v>
      </c>
      <c r="AR54" s="511" t="s">
        <v>397</v>
      </c>
      <c r="AS54" s="512">
        <v>1</v>
      </c>
      <c r="AT54" s="512">
        <v>1</v>
      </c>
    </row>
    <row r="55" spans="2:46" ht="18" customHeight="1">
      <c r="B55" s="468" t="s">
        <v>359</v>
      </c>
      <c r="C55" s="469"/>
      <c r="D55" s="470"/>
      <c r="E55" s="614">
        <v>1.49</v>
      </c>
      <c r="F55" s="615"/>
      <c r="G55" s="615"/>
      <c r="H55" s="616"/>
      <c r="I55" s="614">
        <v>1.3320000000000001</v>
      </c>
      <c r="J55" s="615"/>
      <c r="K55" s="615"/>
      <c r="L55" s="616"/>
      <c r="M55" s="614">
        <v>1.4059999999999999</v>
      </c>
      <c r="N55" s="615"/>
      <c r="O55" s="615"/>
      <c r="P55" s="616"/>
      <c r="Q55" s="614">
        <v>0.21099999999999999</v>
      </c>
      <c r="R55" s="615"/>
      <c r="S55" s="615"/>
      <c r="T55" s="616"/>
      <c r="U55" s="614">
        <v>9.5000000000000001E-2</v>
      </c>
      <c r="V55" s="615"/>
      <c r="W55" s="615"/>
      <c r="X55" s="616"/>
      <c r="Y55" s="614">
        <v>1.1200000000000001</v>
      </c>
      <c r="Z55" s="615"/>
      <c r="AA55" s="615"/>
      <c r="AB55" s="616"/>
      <c r="AC55" s="501"/>
      <c r="AD55" s="502"/>
      <c r="AE55" s="503"/>
      <c r="AF55" s="503"/>
      <c r="AG55" s="503"/>
      <c r="AH55" s="503"/>
      <c r="AI55" s="503"/>
      <c r="AJ55" s="503"/>
      <c r="AK55" s="503"/>
      <c r="AL55" s="503"/>
      <c r="AQ55" s="511" t="s">
        <v>398</v>
      </c>
      <c r="AR55" s="511" t="s">
        <v>399</v>
      </c>
      <c r="AS55" s="512">
        <v>1</v>
      </c>
      <c r="AT55" s="512">
        <v>1</v>
      </c>
    </row>
    <row r="56" spans="2:46" ht="18" customHeight="1">
      <c r="B56" s="468" t="s">
        <v>360</v>
      </c>
      <c r="C56" s="469"/>
      <c r="D56" s="470"/>
      <c r="E56" s="614">
        <v>1.4930000000000001</v>
      </c>
      <c r="F56" s="615"/>
      <c r="G56" s="615"/>
      <c r="H56" s="616"/>
      <c r="I56" s="614">
        <v>1.3240000000000001</v>
      </c>
      <c r="J56" s="615"/>
      <c r="K56" s="615"/>
      <c r="L56" s="616"/>
      <c r="M56" s="614">
        <v>1.419</v>
      </c>
      <c r="N56" s="615"/>
      <c r="O56" s="615"/>
      <c r="P56" s="616"/>
      <c r="Q56" s="614">
        <v>0.19</v>
      </c>
      <c r="R56" s="615"/>
      <c r="S56" s="615"/>
      <c r="T56" s="616"/>
      <c r="U56" s="620"/>
      <c r="V56" s="621"/>
      <c r="W56" s="621"/>
      <c r="X56" s="622"/>
      <c r="Y56" s="620"/>
      <c r="Z56" s="621"/>
      <c r="AA56" s="621"/>
      <c r="AB56" s="622"/>
      <c r="AC56" s="501"/>
      <c r="AD56" s="502"/>
      <c r="AE56" s="503"/>
      <c r="AF56" s="503"/>
      <c r="AG56" s="503"/>
      <c r="AH56" s="503"/>
      <c r="AI56" s="503"/>
      <c r="AJ56" s="503"/>
      <c r="AK56" s="503"/>
      <c r="AL56" s="503"/>
      <c r="AQ56" s="511" t="s">
        <v>400</v>
      </c>
      <c r="AR56" s="511" t="s">
        <v>397</v>
      </c>
      <c r="AS56" s="513">
        <v>1.024</v>
      </c>
      <c r="AT56" s="512">
        <v>0.97099999999999997</v>
      </c>
    </row>
    <row r="57" spans="2:46" ht="18" customHeight="1">
      <c r="B57" s="503"/>
      <c r="C57" s="503"/>
      <c r="D57" s="503"/>
      <c r="E57" s="503"/>
      <c r="F57" s="503"/>
      <c r="G57" s="503"/>
      <c r="H57" s="503"/>
      <c r="I57" s="503"/>
      <c r="J57" s="503"/>
      <c r="K57" s="503"/>
      <c r="L57" s="503"/>
      <c r="M57" s="503"/>
      <c r="N57" s="503"/>
      <c r="O57" s="503"/>
      <c r="P57" s="503"/>
      <c r="Q57" s="503"/>
      <c r="R57" s="503"/>
      <c r="S57" s="503"/>
      <c r="T57" s="503"/>
      <c r="U57" s="503"/>
      <c r="V57" s="503"/>
      <c r="W57" s="503"/>
      <c r="X57" s="503"/>
      <c r="Y57" s="503"/>
      <c r="Z57" s="503"/>
      <c r="AA57" s="503"/>
      <c r="AB57" s="503"/>
      <c r="AC57" s="503"/>
      <c r="AD57" s="503"/>
      <c r="AE57" s="503"/>
      <c r="AF57" s="503"/>
      <c r="AG57" s="503"/>
      <c r="AH57" s="503"/>
      <c r="AI57" s="503"/>
      <c r="AJ57" s="503"/>
      <c r="AK57" s="503"/>
      <c r="AL57" s="503"/>
      <c r="AQ57" s="511" t="s">
        <v>401</v>
      </c>
      <c r="AR57" s="511" t="s">
        <v>399</v>
      </c>
      <c r="AS57" s="513" t="s">
        <v>402</v>
      </c>
      <c r="AT57" s="512">
        <v>0.97599999999999998</v>
      </c>
    </row>
    <row r="58" spans="2:46" ht="18" customHeight="1">
      <c r="B58" s="495" t="s">
        <v>403</v>
      </c>
      <c r="C58" s="503"/>
      <c r="D58" s="503"/>
      <c r="S58" s="503"/>
      <c r="T58" s="503"/>
      <c r="U58" s="503"/>
      <c r="V58" s="503"/>
      <c r="W58" s="503"/>
      <c r="X58" s="503"/>
      <c r="Y58" s="503"/>
      <c r="Z58" s="503"/>
      <c r="AA58" s="503"/>
      <c r="AB58" s="503"/>
      <c r="AC58" s="503"/>
      <c r="AD58" s="503"/>
      <c r="AE58" s="503"/>
      <c r="AF58" s="503"/>
      <c r="AG58" s="503"/>
      <c r="AH58" s="503"/>
      <c r="AI58" s="503"/>
      <c r="AJ58" s="503"/>
      <c r="AK58" s="503"/>
      <c r="AL58" s="503"/>
    </row>
    <row r="59" spans="2:46" ht="18" customHeight="1">
      <c r="B59" s="468"/>
      <c r="C59" s="469"/>
      <c r="D59" s="470"/>
      <c r="E59" s="514" t="s">
        <v>404</v>
      </c>
      <c r="F59" s="515"/>
      <c r="G59" s="515"/>
      <c r="H59" s="516"/>
      <c r="I59" s="514" t="s">
        <v>405</v>
      </c>
      <c r="J59" s="515"/>
      <c r="K59" s="515"/>
      <c r="L59" s="516"/>
      <c r="M59" s="514" t="s">
        <v>406</v>
      </c>
      <c r="N59" s="515"/>
      <c r="O59" s="515"/>
      <c r="P59" s="516"/>
      <c r="Q59" s="514" t="s">
        <v>407</v>
      </c>
      <c r="R59" s="515"/>
      <c r="S59" s="515"/>
      <c r="T59" s="516"/>
      <c r="U59" s="503"/>
      <c r="V59" s="503"/>
      <c r="W59" s="503"/>
      <c r="X59" s="503"/>
      <c r="Y59" s="503"/>
      <c r="Z59" s="503"/>
      <c r="AA59" s="503"/>
      <c r="AB59" s="503"/>
      <c r="AC59" s="503"/>
      <c r="AD59" s="503"/>
      <c r="AE59" s="503"/>
      <c r="AF59" s="503"/>
      <c r="AG59" s="503"/>
      <c r="AH59" s="503"/>
      <c r="AI59" s="503"/>
      <c r="AJ59" s="503"/>
      <c r="AK59" s="503"/>
      <c r="AL59" s="503"/>
    </row>
    <row r="60" spans="2:46" ht="18" customHeight="1">
      <c r="B60" s="468" t="s">
        <v>358</v>
      </c>
      <c r="C60" s="469"/>
      <c r="D60" s="470"/>
      <c r="E60" s="614">
        <v>3.649</v>
      </c>
      <c r="F60" s="615"/>
      <c r="G60" s="615"/>
      <c r="H60" s="616"/>
      <c r="I60" s="614">
        <v>7.5209999999999999</v>
      </c>
      <c r="J60" s="615"/>
      <c r="K60" s="615"/>
      <c r="L60" s="616"/>
      <c r="M60" s="614">
        <v>0.50700000000000001</v>
      </c>
      <c r="N60" s="615"/>
      <c r="O60" s="615"/>
      <c r="P60" s="616"/>
      <c r="Q60" s="614">
        <v>0.53900000000000003</v>
      </c>
      <c r="R60" s="615"/>
      <c r="S60" s="615"/>
      <c r="T60" s="616"/>
      <c r="U60" s="503"/>
      <c r="V60" s="503"/>
      <c r="W60" s="503"/>
      <c r="X60" s="503"/>
      <c r="Y60" s="503"/>
      <c r="Z60" s="503"/>
      <c r="AA60" s="503"/>
      <c r="AB60" s="503"/>
      <c r="AC60" s="503"/>
      <c r="AD60" s="503"/>
      <c r="AE60" s="503"/>
      <c r="AF60" s="503"/>
      <c r="AG60" s="503"/>
      <c r="AH60" s="503"/>
      <c r="AI60" s="503"/>
      <c r="AJ60" s="503"/>
      <c r="AK60" s="503"/>
      <c r="AL60" s="503"/>
    </row>
    <row r="61" spans="2:46" ht="18" customHeight="1">
      <c r="B61" s="468" t="s">
        <v>359</v>
      </c>
      <c r="C61" s="469"/>
      <c r="D61" s="470"/>
      <c r="E61" s="614">
        <v>3.7149999999999999</v>
      </c>
      <c r="F61" s="615"/>
      <c r="G61" s="615"/>
      <c r="H61" s="616"/>
      <c r="I61" s="614">
        <v>7.556</v>
      </c>
      <c r="J61" s="615"/>
      <c r="K61" s="615"/>
      <c r="L61" s="616"/>
      <c r="M61" s="614">
        <v>0.47599999999999998</v>
      </c>
      <c r="N61" s="615"/>
      <c r="O61" s="615"/>
      <c r="P61" s="616"/>
      <c r="Q61" s="614">
        <v>0.50800000000000001</v>
      </c>
      <c r="R61" s="615"/>
      <c r="S61" s="615"/>
      <c r="T61" s="616"/>
      <c r="U61" s="503"/>
      <c r="V61" s="503"/>
      <c r="W61" s="503"/>
      <c r="X61" s="503"/>
      <c r="Y61" s="503"/>
      <c r="Z61" s="503"/>
      <c r="AA61" s="503"/>
      <c r="AB61" s="503"/>
      <c r="AC61" s="503"/>
      <c r="AD61" s="503"/>
      <c r="AE61" s="503"/>
      <c r="AI61" s="503"/>
      <c r="AJ61" s="503"/>
      <c r="AK61" s="503"/>
      <c r="AL61" s="503"/>
    </row>
    <row r="62" spans="2:46" ht="18" customHeight="1">
      <c r="B62" s="468" t="s">
        <v>360</v>
      </c>
      <c r="C62" s="469"/>
      <c r="D62" s="470"/>
      <c r="E62" s="614">
        <v>3.7120000000000002</v>
      </c>
      <c r="F62" s="615"/>
      <c r="G62" s="615"/>
      <c r="H62" s="616"/>
      <c r="I62" s="614">
        <v>7.6150000000000002</v>
      </c>
      <c r="J62" s="615"/>
      <c r="K62" s="615"/>
      <c r="L62" s="616"/>
      <c r="M62" s="614">
        <v>0.44400000000000001</v>
      </c>
      <c r="N62" s="615"/>
      <c r="O62" s="615"/>
      <c r="P62" s="616"/>
      <c r="Q62" s="617">
        <v>0.47499999999999998</v>
      </c>
      <c r="R62" s="618"/>
      <c r="S62" s="618"/>
      <c r="T62" s="619"/>
      <c r="U62" s="503"/>
      <c r="V62" s="503"/>
      <c r="W62" s="503"/>
      <c r="X62" s="503"/>
      <c r="Y62" s="503"/>
      <c r="Z62" s="503"/>
      <c r="AA62" s="503"/>
      <c r="AB62" s="503"/>
      <c r="AC62" s="503"/>
      <c r="AD62" s="503"/>
      <c r="AE62" s="503"/>
      <c r="AI62" s="503"/>
      <c r="AJ62" s="503"/>
      <c r="AK62" s="503"/>
      <c r="AL62" s="503"/>
    </row>
    <row r="63" spans="2:46">
      <c r="C63" s="503"/>
      <c r="D63" s="503"/>
      <c r="E63" s="503"/>
      <c r="F63" s="503"/>
      <c r="G63" s="503"/>
      <c r="H63" s="503"/>
      <c r="I63" s="503"/>
      <c r="J63" s="503"/>
      <c r="K63" s="503"/>
      <c r="L63" s="503"/>
      <c r="M63" s="503"/>
      <c r="N63" s="503"/>
      <c r="O63" s="503"/>
      <c r="P63" s="503"/>
      <c r="Q63" s="503"/>
      <c r="R63" s="503"/>
      <c r="S63" s="503"/>
      <c r="T63" s="503"/>
      <c r="U63" s="503"/>
      <c r="V63" s="503"/>
      <c r="W63" s="503"/>
      <c r="X63" s="503"/>
      <c r="Y63" s="503"/>
      <c r="Z63" s="503"/>
      <c r="AA63" s="503"/>
      <c r="AB63" s="503"/>
      <c r="AC63" s="503"/>
      <c r="AD63" s="503"/>
      <c r="AE63" s="503"/>
      <c r="AI63" s="503"/>
      <c r="AJ63" s="503"/>
      <c r="AK63" s="503"/>
      <c r="AL63" s="503"/>
    </row>
    <row r="64" spans="2:46">
      <c r="C64" s="503"/>
      <c r="D64" s="503"/>
      <c r="E64" s="503"/>
      <c r="F64" s="503"/>
      <c r="G64" s="503"/>
      <c r="H64" s="503"/>
      <c r="I64" s="503"/>
      <c r="J64" s="503"/>
      <c r="K64" s="503"/>
      <c r="L64" s="503"/>
      <c r="M64" s="503"/>
      <c r="N64" s="503"/>
      <c r="O64" s="503"/>
      <c r="P64" s="503"/>
      <c r="Q64" s="503"/>
      <c r="R64" s="503"/>
      <c r="S64" s="503"/>
      <c r="T64" s="503"/>
      <c r="U64" s="503"/>
      <c r="V64" s="503"/>
      <c r="W64" s="503"/>
      <c r="X64" s="503"/>
      <c r="Y64" s="503"/>
      <c r="Z64" s="503"/>
      <c r="AA64" s="503"/>
      <c r="AB64" s="503"/>
      <c r="AC64" s="503"/>
      <c r="AD64" s="503"/>
      <c r="AE64" s="503"/>
      <c r="AI64" s="503"/>
      <c r="AJ64" s="503"/>
      <c r="AK64" s="503"/>
      <c r="AL64" s="503"/>
    </row>
    <row r="65" spans="2:38">
      <c r="C65" s="450"/>
      <c r="D65" s="503"/>
      <c r="E65" s="503"/>
      <c r="F65" s="503"/>
      <c r="G65" s="503"/>
      <c r="H65" s="503"/>
      <c r="I65" s="503"/>
      <c r="J65" s="503"/>
      <c r="K65" s="503"/>
      <c r="L65" s="503"/>
      <c r="M65" s="503"/>
      <c r="N65" s="503"/>
      <c r="O65" s="503"/>
      <c r="P65" s="503"/>
      <c r="Q65" s="503"/>
      <c r="R65" s="503"/>
      <c r="S65" s="503"/>
      <c r="T65" s="503"/>
      <c r="U65" s="503"/>
      <c r="V65" s="503"/>
      <c r="W65" s="503"/>
      <c r="X65" s="503"/>
      <c r="Y65" s="503"/>
      <c r="Z65" s="503"/>
      <c r="AA65" s="503"/>
      <c r="AB65" s="503"/>
      <c r="AC65" s="503"/>
      <c r="AD65" s="503"/>
      <c r="AE65" s="503"/>
      <c r="AI65" s="503"/>
      <c r="AJ65" s="503"/>
      <c r="AK65" s="503"/>
      <c r="AL65" s="503"/>
    </row>
    <row r="66" spans="2:38">
      <c r="C66" s="450"/>
      <c r="D66" s="503"/>
      <c r="E66" s="503"/>
      <c r="F66" s="503"/>
      <c r="G66" s="503"/>
      <c r="H66" s="503"/>
      <c r="I66" s="503"/>
      <c r="J66" s="503"/>
      <c r="K66" s="503"/>
      <c r="L66" s="503"/>
      <c r="M66" s="503"/>
      <c r="N66" s="503"/>
      <c r="O66" s="503"/>
      <c r="P66" s="503"/>
      <c r="Q66" s="503"/>
      <c r="R66" s="503"/>
      <c r="S66" s="503"/>
      <c r="T66" s="503"/>
      <c r="U66" s="503"/>
      <c r="V66" s="503"/>
      <c r="W66" s="503"/>
      <c r="X66" s="503"/>
      <c r="Y66" s="503"/>
      <c r="Z66" s="503"/>
      <c r="AA66" s="503"/>
      <c r="AB66" s="503"/>
      <c r="AC66" s="503"/>
      <c r="AD66" s="503"/>
      <c r="AE66" s="503"/>
      <c r="AF66" s="503"/>
      <c r="AG66" s="503"/>
      <c r="AH66" s="503"/>
      <c r="AI66" s="503"/>
      <c r="AJ66" s="503"/>
      <c r="AK66" s="503"/>
      <c r="AL66" s="503"/>
    </row>
    <row r="67" spans="2:38">
      <c r="B67" s="450"/>
      <c r="C67" s="503"/>
      <c r="D67" s="503"/>
      <c r="E67" s="503"/>
      <c r="F67" s="503"/>
      <c r="G67" s="503"/>
      <c r="H67" s="503"/>
      <c r="I67" s="503"/>
      <c r="J67" s="503"/>
      <c r="K67" s="503"/>
      <c r="L67" s="503"/>
      <c r="M67" s="503"/>
      <c r="N67" s="503"/>
      <c r="O67" s="503"/>
      <c r="P67" s="503"/>
      <c r="Q67" s="503"/>
      <c r="R67" s="503"/>
      <c r="S67" s="503"/>
      <c r="T67" s="503"/>
      <c r="U67" s="503"/>
      <c r="V67" s="503"/>
      <c r="W67" s="503"/>
      <c r="X67" s="503"/>
      <c r="Y67" s="503"/>
      <c r="Z67" s="503"/>
      <c r="AA67" s="503"/>
      <c r="AB67" s="503"/>
      <c r="AC67" s="503"/>
      <c r="AD67" s="503"/>
      <c r="AE67" s="503"/>
      <c r="AF67" s="503"/>
      <c r="AG67" s="503"/>
      <c r="AH67" s="503"/>
      <c r="AI67" s="503"/>
      <c r="AJ67" s="503"/>
      <c r="AK67" s="503"/>
      <c r="AL67" s="503"/>
    </row>
    <row r="68" spans="2:38">
      <c r="B68" s="450"/>
      <c r="C68" s="517"/>
      <c r="D68" s="503"/>
      <c r="E68" s="503"/>
      <c r="F68" s="503"/>
      <c r="G68" s="503"/>
      <c r="H68" s="503"/>
      <c r="I68" s="503"/>
      <c r="J68" s="503"/>
      <c r="K68" s="503"/>
      <c r="L68" s="503"/>
      <c r="M68" s="503"/>
      <c r="N68" s="503"/>
      <c r="O68" s="503"/>
      <c r="P68" s="503"/>
      <c r="Q68" s="503"/>
      <c r="R68" s="503"/>
      <c r="S68" s="503"/>
      <c r="T68" s="503"/>
      <c r="U68" s="503"/>
      <c r="V68" s="503"/>
      <c r="W68" s="503"/>
      <c r="X68" s="503"/>
      <c r="Y68" s="503"/>
      <c r="Z68" s="503"/>
      <c r="AA68" s="503"/>
      <c r="AB68" s="503"/>
      <c r="AC68" s="503"/>
      <c r="AD68" s="503"/>
      <c r="AE68" s="503"/>
      <c r="AF68" s="503"/>
      <c r="AG68" s="503"/>
      <c r="AH68" s="503"/>
      <c r="AI68" s="503"/>
      <c r="AJ68" s="503"/>
      <c r="AK68" s="503"/>
      <c r="AL68" s="503"/>
    </row>
    <row r="69" spans="2:38">
      <c r="C69" s="503"/>
      <c r="D69" s="503"/>
      <c r="E69" s="503"/>
      <c r="F69" s="503"/>
      <c r="G69" s="503"/>
      <c r="H69" s="503"/>
      <c r="I69" s="503"/>
      <c r="J69" s="503"/>
      <c r="K69" s="503"/>
      <c r="L69" s="503"/>
      <c r="M69" s="503"/>
      <c r="N69" s="503"/>
      <c r="O69" s="503"/>
      <c r="P69" s="503"/>
      <c r="Q69" s="503"/>
      <c r="R69" s="503"/>
      <c r="S69" s="503"/>
      <c r="T69" s="503"/>
      <c r="U69" s="503"/>
      <c r="V69" s="503"/>
      <c r="W69" s="503"/>
      <c r="X69" s="503"/>
      <c r="Y69" s="503"/>
      <c r="Z69" s="503"/>
      <c r="AA69" s="503"/>
      <c r="AB69" s="503"/>
      <c r="AC69" s="503"/>
      <c r="AD69" s="503"/>
      <c r="AE69" s="503"/>
      <c r="AF69" s="503"/>
      <c r="AG69" s="503"/>
      <c r="AH69" s="503"/>
      <c r="AI69" s="503"/>
      <c r="AJ69" s="503"/>
      <c r="AK69" s="503"/>
      <c r="AL69" s="503"/>
    </row>
    <row r="70" spans="2:38">
      <c r="C70" s="503"/>
      <c r="D70" s="503"/>
      <c r="E70" s="503"/>
      <c r="F70" s="503"/>
      <c r="G70" s="503"/>
      <c r="H70" s="503"/>
      <c r="I70" s="503"/>
      <c r="J70" s="503"/>
      <c r="K70" s="503"/>
      <c r="L70" s="503"/>
      <c r="M70" s="503"/>
      <c r="N70" s="503"/>
      <c r="O70" s="503"/>
      <c r="P70" s="503"/>
      <c r="Q70" s="503"/>
      <c r="R70" s="503"/>
      <c r="S70" s="503"/>
      <c r="T70" s="503"/>
      <c r="U70" s="503"/>
      <c r="V70" s="503"/>
      <c r="W70" s="503"/>
      <c r="X70" s="503"/>
      <c r="Y70" s="503"/>
      <c r="Z70" s="503"/>
      <c r="AA70" s="503"/>
      <c r="AB70" s="503"/>
      <c r="AC70" s="503"/>
      <c r="AD70" s="503"/>
      <c r="AE70" s="503"/>
      <c r="AF70" s="503"/>
      <c r="AG70" s="503"/>
      <c r="AH70" s="503"/>
      <c r="AI70" s="503"/>
      <c r="AJ70" s="503"/>
      <c r="AK70" s="503"/>
      <c r="AL70" s="503"/>
    </row>
    <row r="71" spans="2:38">
      <c r="C71" s="503"/>
      <c r="D71" s="503"/>
      <c r="E71" s="503"/>
      <c r="F71" s="503"/>
      <c r="G71" s="503"/>
      <c r="H71" s="503"/>
      <c r="I71" s="503"/>
      <c r="J71" s="503"/>
      <c r="K71" s="503"/>
      <c r="L71" s="503"/>
      <c r="M71" s="503"/>
      <c r="N71" s="503"/>
      <c r="O71" s="503"/>
      <c r="P71" s="503"/>
      <c r="Q71" s="503"/>
      <c r="R71" s="503"/>
      <c r="S71" s="503"/>
      <c r="T71" s="503"/>
      <c r="U71" s="503"/>
      <c r="V71" s="503"/>
      <c r="W71" s="503"/>
      <c r="X71" s="503"/>
      <c r="Y71" s="503"/>
      <c r="Z71" s="503"/>
      <c r="AA71" s="503"/>
      <c r="AB71" s="503"/>
      <c r="AC71" s="503"/>
      <c r="AD71" s="503"/>
      <c r="AE71" s="503"/>
      <c r="AF71" s="503"/>
      <c r="AG71" s="503"/>
      <c r="AH71" s="503"/>
      <c r="AI71" s="503"/>
      <c r="AJ71" s="503"/>
      <c r="AK71" s="503"/>
      <c r="AL71" s="503"/>
    </row>
    <row r="72" spans="2:38">
      <c r="C72" s="503"/>
      <c r="D72" s="503"/>
      <c r="E72" s="503"/>
      <c r="F72" s="503"/>
      <c r="G72" s="503"/>
      <c r="H72" s="503"/>
      <c r="I72" s="503"/>
      <c r="J72" s="503"/>
      <c r="K72" s="503"/>
      <c r="L72" s="503"/>
      <c r="M72" s="503"/>
      <c r="N72" s="503"/>
      <c r="O72" s="503"/>
      <c r="P72" s="503"/>
      <c r="Q72" s="503"/>
      <c r="R72" s="503"/>
      <c r="S72" s="503"/>
      <c r="T72" s="503"/>
      <c r="U72" s="503"/>
      <c r="V72" s="503"/>
      <c r="W72" s="503"/>
      <c r="X72" s="503"/>
      <c r="Y72" s="503"/>
      <c r="Z72" s="503"/>
      <c r="AA72" s="503"/>
      <c r="AB72" s="503"/>
      <c r="AC72" s="503"/>
      <c r="AD72" s="503"/>
      <c r="AE72" s="503"/>
      <c r="AF72" s="503"/>
      <c r="AG72" s="503"/>
      <c r="AH72" s="503"/>
      <c r="AI72" s="503"/>
      <c r="AJ72" s="503"/>
      <c r="AK72" s="503"/>
      <c r="AL72" s="503"/>
    </row>
    <row r="73" spans="2:38">
      <c r="C73" s="503"/>
      <c r="D73" s="503"/>
      <c r="E73" s="503"/>
      <c r="F73" s="503"/>
      <c r="G73" s="503"/>
      <c r="H73" s="503"/>
      <c r="I73" s="503"/>
      <c r="J73" s="503"/>
      <c r="K73" s="503"/>
      <c r="L73" s="503"/>
      <c r="M73" s="503"/>
      <c r="N73" s="503"/>
      <c r="O73" s="503"/>
      <c r="P73" s="503"/>
      <c r="Q73" s="503"/>
      <c r="R73" s="503"/>
      <c r="S73" s="503"/>
      <c r="T73" s="503"/>
      <c r="U73" s="503"/>
      <c r="V73" s="503"/>
      <c r="W73" s="503"/>
      <c r="X73" s="503"/>
      <c r="Y73" s="503"/>
      <c r="Z73" s="503"/>
      <c r="AA73" s="503"/>
      <c r="AB73" s="503"/>
      <c r="AC73" s="503"/>
      <c r="AD73" s="503"/>
      <c r="AE73" s="503"/>
      <c r="AF73" s="503"/>
      <c r="AG73" s="503"/>
      <c r="AH73" s="503"/>
      <c r="AI73" s="503"/>
      <c r="AJ73" s="503"/>
      <c r="AK73" s="503"/>
      <c r="AL73" s="503"/>
    </row>
    <row r="74" spans="2:38">
      <c r="C74" s="503"/>
      <c r="D74" s="503"/>
      <c r="E74" s="503"/>
      <c r="F74" s="503"/>
      <c r="G74" s="503"/>
      <c r="H74" s="503"/>
      <c r="I74" s="503"/>
      <c r="J74" s="503"/>
      <c r="K74" s="503"/>
      <c r="L74" s="503"/>
      <c r="M74" s="503"/>
      <c r="N74" s="503"/>
      <c r="O74" s="503"/>
      <c r="P74" s="503"/>
      <c r="Q74" s="503"/>
      <c r="R74" s="503"/>
      <c r="S74" s="503"/>
      <c r="T74" s="503"/>
      <c r="U74" s="503"/>
      <c r="V74" s="503"/>
      <c r="W74" s="503"/>
      <c r="X74" s="503"/>
      <c r="Y74" s="503"/>
      <c r="Z74" s="503"/>
      <c r="AA74" s="503"/>
      <c r="AB74" s="503"/>
      <c r="AC74" s="503"/>
      <c r="AD74" s="503"/>
      <c r="AE74" s="503"/>
      <c r="AF74" s="503"/>
      <c r="AG74" s="503"/>
      <c r="AH74" s="503"/>
      <c r="AI74" s="503"/>
      <c r="AJ74" s="503"/>
      <c r="AK74" s="503"/>
      <c r="AL74" s="503"/>
    </row>
  </sheetData>
  <sheetProtection formatCells="0"/>
  <mergeCells count="92">
    <mergeCell ref="E24:H24"/>
    <mergeCell ref="B13:H13"/>
    <mergeCell ref="B14:D14"/>
    <mergeCell ref="E14:H14"/>
    <mergeCell ref="B15:D15"/>
    <mergeCell ref="E15:H15"/>
    <mergeCell ref="B16:D16"/>
    <mergeCell ref="E16:H16"/>
    <mergeCell ref="E18:H18"/>
    <mergeCell ref="E19:H19"/>
    <mergeCell ref="E20:H20"/>
    <mergeCell ref="E21:H21"/>
    <mergeCell ref="E22:H22"/>
    <mergeCell ref="E38:H38"/>
    <mergeCell ref="E25:H25"/>
    <mergeCell ref="E26:H26"/>
    <mergeCell ref="E27:H27"/>
    <mergeCell ref="E28:H28"/>
    <mergeCell ref="E30:H30"/>
    <mergeCell ref="E31:H31"/>
    <mergeCell ref="E32:H32"/>
    <mergeCell ref="E33:H33"/>
    <mergeCell ref="E34:H34"/>
    <mergeCell ref="E36:H36"/>
    <mergeCell ref="E37:H37"/>
    <mergeCell ref="E39:H39"/>
    <mergeCell ref="E42:H42"/>
    <mergeCell ref="I42:L42"/>
    <mergeCell ref="M42:P42"/>
    <mergeCell ref="Q42:T42"/>
    <mergeCell ref="Y44:AB44"/>
    <mergeCell ref="Y42:AB42"/>
    <mergeCell ref="E43:H43"/>
    <mergeCell ref="I43:L43"/>
    <mergeCell ref="M43:P43"/>
    <mergeCell ref="Q43:T43"/>
    <mergeCell ref="U43:X43"/>
    <mergeCell ref="Y43:AB43"/>
    <mergeCell ref="U42:X42"/>
    <mergeCell ref="E44:H44"/>
    <mergeCell ref="I44:L44"/>
    <mergeCell ref="M44:P44"/>
    <mergeCell ref="Q44:T44"/>
    <mergeCell ref="U44:X44"/>
    <mergeCell ref="Y46:AB46"/>
    <mergeCell ref="E45:H45"/>
    <mergeCell ref="I45:L45"/>
    <mergeCell ref="M45:P45"/>
    <mergeCell ref="Q45:T45"/>
    <mergeCell ref="U45:X45"/>
    <mergeCell ref="Y45:AB45"/>
    <mergeCell ref="E46:H46"/>
    <mergeCell ref="I46:L46"/>
    <mergeCell ref="M46:P46"/>
    <mergeCell ref="Q46:T46"/>
    <mergeCell ref="U46:X46"/>
    <mergeCell ref="Y54:AB54"/>
    <mergeCell ref="E47:H47"/>
    <mergeCell ref="I47:L47"/>
    <mergeCell ref="M47:P47"/>
    <mergeCell ref="Q47:T47"/>
    <mergeCell ref="U47:X47"/>
    <mergeCell ref="Y47:AB47"/>
    <mergeCell ref="E54:H54"/>
    <mergeCell ref="I54:L54"/>
    <mergeCell ref="M54:P54"/>
    <mergeCell ref="Q54:T54"/>
    <mergeCell ref="U54:X54"/>
    <mergeCell ref="Y56:AB56"/>
    <mergeCell ref="E55:H55"/>
    <mergeCell ref="I55:L55"/>
    <mergeCell ref="M55:P55"/>
    <mergeCell ref="Q55:T55"/>
    <mergeCell ref="U55:X55"/>
    <mergeCell ref="Y55:AB55"/>
    <mergeCell ref="E56:H56"/>
    <mergeCell ref="I56:L56"/>
    <mergeCell ref="M56:P56"/>
    <mergeCell ref="Q56:T56"/>
    <mergeCell ref="U56:X56"/>
    <mergeCell ref="E62:H62"/>
    <mergeCell ref="I62:L62"/>
    <mergeCell ref="M62:P62"/>
    <mergeCell ref="Q62:T62"/>
    <mergeCell ref="E60:H60"/>
    <mergeCell ref="I60:L60"/>
    <mergeCell ref="M60:P60"/>
    <mergeCell ref="Q60:T60"/>
    <mergeCell ref="E61:H61"/>
    <mergeCell ref="I61:L61"/>
    <mergeCell ref="M61:P61"/>
    <mergeCell ref="Q61:T61"/>
  </mergeCells>
  <phoneticPr fontId="24"/>
  <dataValidations count="3">
    <dataValidation type="list" allowBlank="1" showInputMessage="1" sqref="E16:H16 JA16:JD16 SW16:SZ16 ACS16:ACV16 AMO16:AMR16 AWK16:AWN16 BGG16:BGJ16 BQC16:BQF16 BZY16:CAB16 CJU16:CJX16 CTQ16:CTT16 DDM16:DDP16 DNI16:DNL16 DXE16:DXH16 EHA16:EHD16 EQW16:EQZ16 FAS16:FAV16 FKO16:FKR16 FUK16:FUN16 GEG16:GEJ16 GOC16:GOF16 GXY16:GYB16 HHU16:HHX16 HRQ16:HRT16 IBM16:IBP16 ILI16:ILL16 IVE16:IVH16 JFA16:JFD16 JOW16:JOZ16 JYS16:JYV16 KIO16:KIR16 KSK16:KSN16 LCG16:LCJ16 LMC16:LMF16 LVY16:LWB16 MFU16:MFX16 MPQ16:MPT16 MZM16:MZP16 NJI16:NJL16 NTE16:NTH16 ODA16:ODD16 OMW16:OMZ16 OWS16:OWV16 PGO16:PGR16 PQK16:PQN16 QAG16:QAJ16 QKC16:QKF16 QTY16:QUB16 RDU16:RDX16 RNQ16:RNT16 RXM16:RXP16 SHI16:SHL16 SRE16:SRH16 TBA16:TBD16 TKW16:TKZ16 TUS16:TUV16 UEO16:UER16 UOK16:UON16 UYG16:UYJ16 VIC16:VIF16 VRY16:VSB16 WBU16:WBX16 WLQ16:WLT16 WVM16:WVP16 E65552:H65552 JA65552:JD65552 SW65552:SZ65552 ACS65552:ACV65552 AMO65552:AMR65552 AWK65552:AWN65552 BGG65552:BGJ65552 BQC65552:BQF65552 BZY65552:CAB65552 CJU65552:CJX65552 CTQ65552:CTT65552 DDM65552:DDP65552 DNI65552:DNL65552 DXE65552:DXH65552 EHA65552:EHD65552 EQW65552:EQZ65552 FAS65552:FAV65552 FKO65552:FKR65552 FUK65552:FUN65552 GEG65552:GEJ65552 GOC65552:GOF65552 GXY65552:GYB65552 HHU65552:HHX65552 HRQ65552:HRT65552 IBM65552:IBP65552 ILI65552:ILL65552 IVE65552:IVH65552 JFA65552:JFD65552 JOW65552:JOZ65552 JYS65552:JYV65552 KIO65552:KIR65552 KSK65552:KSN65552 LCG65552:LCJ65552 LMC65552:LMF65552 LVY65552:LWB65552 MFU65552:MFX65552 MPQ65552:MPT65552 MZM65552:MZP65552 NJI65552:NJL65552 NTE65552:NTH65552 ODA65552:ODD65552 OMW65552:OMZ65552 OWS65552:OWV65552 PGO65552:PGR65552 PQK65552:PQN65552 QAG65552:QAJ65552 QKC65552:QKF65552 QTY65552:QUB65552 RDU65552:RDX65552 RNQ65552:RNT65552 RXM65552:RXP65552 SHI65552:SHL65552 SRE65552:SRH65552 TBA65552:TBD65552 TKW65552:TKZ65552 TUS65552:TUV65552 UEO65552:UER65552 UOK65552:UON65552 UYG65552:UYJ65552 VIC65552:VIF65552 VRY65552:VSB65552 WBU65552:WBX65552 WLQ65552:WLT65552 WVM65552:WVP65552 E131088:H131088 JA131088:JD131088 SW131088:SZ131088 ACS131088:ACV131088 AMO131088:AMR131088 AWK131088:AWN131088 BGG131088:BGJ131088 BQC131088:BQF131088 BZY131088:CAB131088 CJU131088:CJX131088 CTQ131088:CTT131088 DDM131088:DDP131088 DNI131088:DNL131088 DXE131088:DXH131088 EHA131088:EHD131088 EQW131088:EQZ131088 FAS131088:FAV131088 FKO131088:FKR131088 FUK131088:FUN131088 GEG131088:GEJ131088 GOC131088:GOF131088 GXY131088:GYB131088 HHU131088:HHX131088 HRQ131088:HRT131088 IBM131088:IBP131088 ILI131088:ILL131088 IVE131088:IVH131088 JFA131088:JFD131088 JOW131088:JOZ131088 JYS131088:JYV131088 KIO131088:KIR131088 KSK131088:KSN131088 LCG131088:LCJ131088 LMC131088:LMF131088 LVY131088:LWB131088 MFU131088:MFX131088 MPQ131088:MPT131088 MZM131088:MZP131088 NJI131088:NJL131088 NTE131088:NTH131088 ODA131088:ODD131088 OMW131088:OMZ131088 OWS131088:OWV131088 PGO131088:PGR131088 PQK131088:PQN131088 QAG131088:QAJ131088 QKC131088:QKF131088 QTY131088:QUB131088 RDU131088:RDX131088 RNQ131088:RNT131088 RXM131088:RXP131088 SHI131088:SHL131088 SRE131088:SRH131088 TBA131088:TBD131088 TKW131088:TKZ131088 TUS131088:TUV131088 UEO131088:UER131088 UOK131088:UON131088 UYG131088:UYJ131088 VIC131088:VIF131088 VRY131088:VSB131088 WBU131088:WBX131088 WLQ131088:WLT131088 WVM131088:WVP131088 E196624:H196624 JA196624:JD196624 SW196624:SZ196624 ACS196624:ACV196624 AMO196624:AMR196624 AWK196624:AWN196624 BGG196624:BGJ196624 BQC196624:BQF196624 BZY196624:CAB196624 CJU196624:CJX196624 CTQ196624:CTT196624 DDM196624:DDP196624 DNI196624:DNL196624 DXE196624:DXH196624 EHA196624:EHD196624 EQW196624:EQZ196624 FAS196624:FAV196624 FKO196624:FKR196624 FUK196624:FUN196624 GEG196624:GEJ196624 GOC196624:GOF196624 GXY196624:GYB196624 HHU196624:HHX196624 HRQ196624:HRT196624 IBM196624:IBP196624 ILI196624:ILL196624 IVE196624:IVH196624 JFA196624:JFD196624 JOW196624:JOZ196624 JYS196624:JYV196624 KIO196624:KIR196624 KSK196624:KSN196624 LCG196624:LCJ196624 LMC196624:LMF196624 LVY196624:LWB196624 MFU196624:MFX196624 MPQ196624:MPT196624 MZM196624:MZP196624 NJI196624:NJL196624 NTE196624:NTH196624 ODA196624:ODD196624 OMW196624:OMZ196624 OWS196624:OWV196624 PGO196624:PGR196624 PQK196624:PQN196624 QAG196624:QAJ196624 QKC196624:QKF196624 QTY196624:QUB196624 RDU196624:RDX196624 RNQ196624:RNT196624 RXM196624:RXP196624 SHI196624:SHL196624 SRE196624:SRH196624 TBA196624:TBD196624 TKW196624:TKZ196624 TUS196624:TUV196624 UEO196624:UER196624 UOK196624:UON196624 UYG196624:UYJ196624 VIC196624:VIF196624 VRY196624:VSB196624 WBU196624:WBX196624 WLQ196624:WLT196624 WVM196624:WVP196624 E262160:H262160 JA262160:JD262160 SW262160:SZ262160 ACS262160:ACV262160 AMO262160:AMR262160 AWK262160:AWN262160 BGG262160:BGJ262160 BQC262160:BQF262160 BZY262160:CAB262160 CJU262160:CJX262160 CTQ262160:CTT262160 DDM262160:DDP262160 DNI262160:DNL262160 DXE262160:DXH262160 EHA262160:EHD262160 EQW262160:EQZ262160 FAS262160:FAV262160 FKO262160:FKR262160 FUK262160:FUN262160 GEG262160:GEJ262160 GOC262160:GOF262160 GXY262160:GYB262160 HHU262160:HHX262160 HRQ262160:HRT262160 IBM262160:IBP262160 ILI262160:ILL262160 IVE262160:IVH262160 JFA262160:JFD262160 JOW262160:JOZ262160 JYS262160:JYV262160 KIO262160:KIR262160 KSK262160:KSN262160 LCG262160:LCJ262160 LMC262160:LMF262160 LVY262160:LWB262160 MFU262160:MFX262160 MPQ262160:MPT262160 MZM262160:MZP262160 NJI262160:NJL262160 NTE262160:NTH262160 ODA262160:ODD262160 OMW262160:OMZ262160 OWS262160:OWV262160 PGO262160:PGR262160 PQK262160:PQN262160 QAG262160:QAJ262160 QKC262160:QKF262160 QTY262160:QUB262160 RDU262160:RDX262160 RNQ262160:RNT262160 RXM262160:RXP262160 SHI262160:SHL262160 SRE262160:SRH262160 TBA262160:TBD262160 TKW262160:TKZ262160 TUS262160:TUV262160 UEO262160:UER262160 UOK262160:UON262160 UYG262160:UYJ262160 VIC262160:VIF262160 VRY262160:VSB262160 WBU262160:WBX262160 WLQ262160:WLT262160 WVM262160:WVP262160 E327696:H327696 JA327696:JD327696 SW327696:SZ327696 ACS327696:ACV327696 AMO327696:AMR327696 AWK327696:AWN327696 BGG327696:BGJ327696 BQC327696:BQF327696 BZY327696:CAB327696 CJU327696:CJX327696 CTQ327696:CTT327696 DDM327696:DDP327696 DNI327696:DNL327696 DXE327696:DXH327696 EHA327696:EHD327696 EQW327696:EQZ327696 FAS327696:FAV327696 FKO327696:FKR327696 FUK327696:FUN327696 GEG327696:GEJ327696 GOC327696:GOF327696 GXY327696:GYB327696 HHU327696:HHX327696 HRQ327696:HRT327696 IBM327696:IBP327696 ILI327696:ILL327696 IVE327696:IVH327696 JFA327696:JFD327696 JOW327696:JOZ327696 JYS327696:JYV327696 KIO327696:KIR327696 KSK327696:KSN327696 LCG327696:LCJ327696 LMC327696:LMF327696 LVY327696:LWB327696 MFU327696:MFX327696 MPQ327696:MPT327696 MZM327696:MZP327696 NJI327696:NJL327696 NTE327696:NTH327696 ODA327696:ODD327696 OMW327696:OMZ327696 OWS327696:OWV327696 PGO327696:PGR327696 PQK327696:PQN327696 QAG327696:QAJ327696 QKC327696:QKF327696 QTY327696:QUB327696 RDU327696:RDX327696 RNQ327696:RNT327696 RXM327696:RXP327696 SHI327696:SHL327696 SRE327696:SRH327696 TBA327696:TBD327696 TKW327696:TKZ327696 TUS327696:TUV327696 UEO327696:UER327696 UOK327696:UON327696 UYG327696:UYJ327696 VIC327696:VIF327696 VRY327696:VSB327696 WBU327696:WBX327696 WLQ327696:WLT327696 WVM327696:WVP327696 E393232:H393232 JA393232:JD393232 SW393232:SZ393232 ACS393232:ACV393232 AMO393232:AMR393232 AWK393232:AWN393232 BGG393232:BGJ393232 BQC393232:BQF393232 BZY393232:CAB393232 CJU393232:CJX393232 CTQ393232:CTT393232 DDM393232:DDP393232 DNI393232:DNL393232 DXE393232:DXH393232 EHA393232:EHD393232 EQW393232:EQZ393232 FAS393232:FAV393232 FKO393232:FKR393232 FUK393232:FUN393232 GEG393232:GEJ393232 GOC393232:GOF393232 GXY393232:GYB393232 HHU393232:HHX393232 HRQ393232:HRT393232 IBM393232:IBP393232 ILI393232:ILL393232 IVE393232:IVH393232 JFA393232:JFD393232 JOW393232:JOZ393232 JYS393232:JYV393232 KIO393232:KIR393232 KSK393232:KSN393232 LCG393232:LCJ393232 LMC393232:LMF393232 LVY393232:LWB393232 MFU393232:MFX393232 MPQ393232:MPT393232 MZM393232:MZP393232 NJI393232:NJL393232 NTE393232:NTH393232 ODA393232:ODD393232 OMW393232:OMZ393232 OWS393232:OWV393232 PGO393232:PGR393232 PQK393232:PQN393232 QAG393232:QAJ393232 QKC393232:QKF393232 QTY393232:QUB393232 RDU393232:RDX393232 RNQ393232:RNT393232 RXM393232:RXP393232 SHI393232:SHL393232 SRE393232:SRH393232 TBA393232:TBD393232 TKW393232:TKZ393232 TUS393232:TUV393232 UEO393232:UER393232 UOK393232:UON393232 UYG393232:UYJ393232 VIC393232:VIF393232 VRY393232:VSB393232 WBU393232:WBX393232 WLQ393232:WLT393232 WVM393232:WVP393232 E458768:H458768 JA458768:JD458768 SW458768:SZ458768 ACS458768:ACV458768 AMO458768:AMR458768 AWK458768:AWN458768 BGG458768:BGJ458768 BQC458768:BQF458768 BZY458768:CAB458768 CJU458768:CJX458768 CTQ458768:CTT458768 DDM458768:DDP458768 DNI458768:DNL458768 DXE458768:DXH458768 EHA458768:EHD458768 EQW458768:EQZ458768 FAS458768:FAV458768 FKO458768:FKR458768 FUK458768:FUN458768 GEG458768:GEJ458768 GOC458768:GOF458768 GXY458768:GYB458768 HHU458768:HHX458768 HRQ458768:HRT458768 IBM458768:IBP458768 ILI458768:ILL458768 IVE458768:IVH458768 JFA458768:JFD458768 JOW458768:JOZ458768 JYS458768:JYV458768 KIO458768:KIR458768 KSK458768:KSN458768 LCG458768:LCJ458768 LMC458768:LMF458768 LVY458768:LWB458768 MFU458768:MFX458768 MPQ458768:MPT458768 MZM458768:MZP458768 NJI458768:NJL458768 NTE458768:NTH458768 ODA458768:ODD458768 OMW458768:OMZ458768 OWS458768:OWV458768 PGO458768:PGR458768 PQK458768:PQN458768 QAG458768:QAJ458768 QKC458768:QKF458768 QTY458768:QUB458768 RDU458768:RDX458768 RNQ458768:RNT458768 RXM458768:RXP458768 SHI458768:SHL458768 SRE458768:SRH458768 TBA458768:TBD458768 TKW458768:TKZ458768 TUS458768:TUV458768 UEO458768:UER458768 UOK458768:UON458768 UYG458768:UYJ458768 VIC458768:VIF458768 VRY458768:VSB458768 WBU458768:WBX458768 WLQ458768:WLT458768 WVM458768:WVP458768 E524304:H524304 JA524304:JD524304 SW524304:SZ524304 ACS524304:ACV524304 AMO524304:AMR524304 AWK524304:AWN524304 BGG524304:BGJ524304 BQC524304:BQF524304 BZY524304:CAB524304 CJU524304:CJX524304 CTQ524304:CTT524304 DDM524304:DDP524304 DNI524304:DNL524304 DXE524304:DXH524304 EHA524304:EHD524304 EQW524304:EQZ524304 FAS524304:FAV524304 FKO524304:FKR524304 FUK524304:FUN524304 GEG524304:GEJ524304 GOC524304:GOF524304 GXY524304:GYB524304 HHU524304:HHX524304 HRQ524304:HRT524304 IBM524304:IBP524304 ILI524304:ILL524304 IVE524304:IVH524304 JFA524304:JFD524304 JOW524304:JOZ524304 JYS524304:JYV524304 KIO524304:KIR524304 KSK524304:KSN524304 LCG524304:LCJ524304 LMC524304:LMF524304 LVY524304:LWB524304 MFU524304:MFX524304 MPQ524304:MPT524304 MZM524304:MZP524304 NJI524304:NJL524304 NTE524304:NTH524304 ODA524304:ODD524304 OMW524304:OMZ524304 OWS524304:OWV524304 PGO524304:PGR524304 PQK524304:PQN524304 QAG524304:QAJ524304 QKC524304:QKF524304 QTY524304:QUB524304 RDU524304:RDX524304 RNQ524304:RNT524304 RXM524304:RXP524304 SHI524304:SHL524304 SRE524304:SRH524304 TBA524304:TBD524304 TKW524304:TKZ524304 TUS524304:TUV524304 UEO524304:UER524304 UOK524304:UON524304 UYG524304:UYJ524304 VIC524304:VIF524304 VRY524304:VSB524304 WBU524304:WBX524304 WLQ524304:WLT524304 WVM524304:WVP524304 E589840:H589840 JA589840:JD589840 SW589840:SZ589840 ACS589840:ACV589840 AMO589840:AMR589840 AWK589840:AWN589840 BGG589840:BGJ589840 BQC589840:BQF589840 BZY589840:CAB589840 CJU589840:CJX589840 CTQ589840:CTT589840 DDM589840:DDP589840 DNI589840:DNL589840 DXE589840:DXH589840 EHA589840:EHD589840 EQW589840:EQZ589840 FAS589840:FAV589840 FKO589840:FKR589840 FUK589840:FUN589840 GEG589840:GEJ589840 GOC589840:GOF589840 GXY589840:GYB589840 HHU589840:HHX589840 HRQ589840:HRT589840 IBM589840:IBP589840 ILI589840:ILL589840 IVE589840:IVH589840 JFA589840:JFD589840 JOW589840:JOZ589840 JYS589840:JYV589840 KIO589840:KIR589840 KSK589840:KSN589840 LCG589840:LCJ589840 LMC589840:LMF589840 LVY589840:LWB589840 MFU589840:MFX589840 MPQ589840:MPT589840 MZM589840:MZP589840 NJI589840:NJL589840 NTE589840:NTH589840 ODA589840:ODD589840 OMW589840:OMZ589840 OWS589840:OWV589840 PGO589840:PGR589840 PQK589840:PQN589840 QAG589840:QAJ589840 QKC589840:QKF589840 QTY589840:QUB589840 RDU589840:RDX589840 RNQ589840:RNT589840 RXM589840:RXP589840 SHI589840:SHL589840 SRE589840:SRH589840 TBA589840:TBD589840 TKW589840:TKZ589840 TUS589840:TUV589840 UEO589840:UER589840 UOK589840:UON589840 UYG589840:UYJ589840 VIC589840:VIF589840 VRY589840:VSB589840 WBU589840:WBX589840 WLQ589840:WLT589840 WVM589840:WVP589840 E655376:H655376 JA655376:JD655376 SW655376:SZ655376 ACS655376:ACV655376 AMO655376:AMR655376 AWK655376:AWN655376 BGG655376:BGJ655376 BQC655376:BQF655376 BZY655376:CAB655376 CJU655376:CJX655376 CTQ655376:CTT655376 DDM655376:DDP655376 DNI655376:DNL655376 DXE655376:DXH655376 EHA655376:EHD655376 EQW655376:EQZ655376 FAS655376:FAV655376 FKO655376:FKR655376 FUK655376:FUN655376 GEG655376:GEJ655376 GOC655376:GOF655376 GXY655376:GYB655376 HHU655376:HHX655376 HRQ655376:HRT655376 IBM655376:IBP655376 ILI655376:ILL655376 IVE655376:IVH655376 JFA655376:JFD655376 JOW655376:JOZ655376 JYS655376:JYV655376 KIO655376:KIR655376 KSK655376:KSN655376 LCG655376:LCJ655376 LMC655376:LMF655376 LVY655376:LWB655376 MFU655376:MFX655376 MPQ655376:MPT655376 MZM655376:MZP655376 NJI655376:NJL655376 NTE655376:NTH655376 ODA655376:ODD655376 OMW655376:OMZ655376 OWS655376:OWV655376 PGO655376:PGR655376 PQK655376:PQN655376 QAG655376:QAJ655376 QKC655376:QKF655376 QTY655376:QUB655376 RDU655376:RDX655376 RNQ655376:RNT655376 RXM655376:RXP655376 SHI655376:SHL655376 SRE655376:SRH655376 TBA655376:TBD655376 TKW655376:TKZ655376 TUS655376:TUV655376 UEO655376:UER655376 UOK655376:UON655376 UYG655376:UYJ655376 VIC655376:VIF655376 VRY655376:VSB655376 WBU655376:WBX655376 WLQ655376:WLT655376 WVM655376:WVP655376 E720912:H720912 JA720912:JD720912 SW720912:SZ720912 ACS720912:ACV720912 AMO720912:AMR720912 AWK720912:AWN720912 BGG720912:BGJ720912 BQC720912:BQF720912 BZY720912:CAB720912 CJU720912:CJX720912 CTQ720912:CTT720912 DDM720912:DDP720912 DNI720912:DNL720912 DXE720912:DXH720912 EHA720912:EHD720912 EQW720912:EQZ720912 FAS720912:FAV720912 FKO720912:FKR720912 FUK720912:FUN720912 GEG720912:GEJ720912 GOC720912:GOF720912 GXY720912:GYB720912 HHU720912:HHX720912 HRQ720912:HRT720912 IBM720912:IBP720912 ILI720912:ILL720912 IVE720912:IVH720912 JFA720912:JFD720912 JOW720912:JOZ720912 JYS720912:JYV720912 KIO720912:KIR720912 KSK720912:KSN720912 LCG720912:LCJ720912 LMC720912:LMF720912 LVY720912:LWB720912 MFU720912:MFX720912 MPQ720912:MPT720912 MZM720912:MZP720912 NJI720912:NJL720912 NTE720912:NTH720912 ODA720912:ODD720912 OMW720912:OMZ720912 OWS720912:OWV720912 PGO720912:PGR720912 PQK720912:PQN720912 QAG720912:QAJ720912 QKC720912:QKF720912 QTY720912:QUB720912 RDU720912:RDX720912 RNQ720912:RNT720912 RXM720912:RXP720912 SHI720912:SHL720912 SRE720912:SRH720912 TBA720912:TBD720912 TKW720912:TKZ720912 TUS720912:TUV720912 UEO720912:UER720912 UOK720912:UON720912 UYG720912:UYJ720912 VIC720912:VIF720912 VRY720912:VSB720912 WBU720912:WBX720912 WLQ720912:WLT720912 WVM720912:WVP720912 E786448:H786448 JA786448:JD786448 SW786448:SZ786448 ACS786448:ACV786448 AMO786448:AMR786448 AWK786448:AWN786448 BGG786448:BGJ786448 BQC786448:BQF786448 BZY786448:CAB786448 CJU786448:CJX786448 CTQ786448:CTT786448 DDM786448:DDP786448 DNI786448:DNL786448 DXE786448:DXH786448 EHA786448:EHD786448 EQW786448:EQZ786448 FAS786448:FAV786448 FKO786448:FKR786448 FUK786448:FUN786448 GEG786448:GEJ786448 GOC786448:GOF786448 GXY786448:GYB786448 HHU786448:HHX786448 HRQ786448:HRT786448 IBM786448:IBP786448 ILI786448:ILL786448 IVE786448:IVH786448 JFA786448:JFD786448 JOW786448:JOZ786448 JYS786448:JYV786448 KIO786448:KIR786448 KSK786448:KSN786448 LCG786448:LCJ786448 LMC786448:LMF786448 LVY786448:LWB786448 MFU786448:MFX786448 MPQ786448:MPT786448 MZM786448:MZP786448 NJI786448:NJL786448 NTE786448:NTH786448 ODA786448:ODD786448 OMW786448:OMZ786448 OWS786448:OWV786448 PGO786448:PGR786448 PQK786448:PQN786448 QAG786448:QAJ786448 QKC786448:QKF786448 QTY786448:QUB786448 RDU786448:RDX786448 RNQ786448:RNT786448 RXM786448:RXP786448 SHI786448:SHL786448 SRE786448:SRH786448 TBA786448:TBD786448 TKW786448:TKZ786448 TUS786448:TUV786448 UEO786448:UER786448 UOK786448:UON786448 UYG786448:UYJ786448 VIC786448:VIF786448 VRY786448:VSB786448 WBU786448:WBX786448 WLQ786448:WLT786448 WVM786448:WVP786448 E851984:H851984 JA851984:JD851984 SW851984:SZ851984 ACS851984:ACV851984 AMO851984:AMR851984 AWK851984:AWN851984 BGG851984:BGJ851984 BQC851984:BQF851984 BZY851984:CAB851984 CJU851984:CJX851984 CTQ851984:CTT851984 DDM851984:DDP851984 DNI851984:DNL851984 DXE851984:DXH851984 EHA851984:EHD851984 EQW851984:EQZ851984 FAS851984:FAV851984 FKO851984:FKR851984 FUK851984:FUN851984 GEG851984:GEJ851984 GOC851984:GOF851984 GXY851984:GYB851984 HHU851984:HHX851984 HRQ851984:HRT851984 IBM851984:IBP851984 ILI851984:ILL851984 IVE851984:IVH851984 JFA851984:JFD851984 JOW851984:JOZ851984 JYS851984:JYV851984 KIO851984:KIR851984 KSK851984:KSN851984 LCG851984:LCJ851984 LMC851984:LMF851984 LVY851984:LWB851984 MFU851984:MFX851984 MPQ851984:MPT851984 MZM851984:MZP851984 NJI851984:NJL851984 NTE851984:NTH851984 ODA851984:ODD851984 OMW851984:OMZ851984 OWS851984:OWV851984 PGO851984:PGR851984 PQK851984:PQN851984 QAG851984:QAJ851984 QKC851984:QKF851984 QTY851984:QUB851984 RDU851984:RDX851984 RNQ851984:RNT851984 RXM851984:RXP851984 SHI851984:SHL851984 SRE851984:SRH851984 TBA851984:TBD851984 TKW851984:TKZ851984 TUS851984:TUV851984 UEO851984:UER851984 UOK851984:UON851984 UYG851984:UYJ851984 VIC851984:VIF851984 VRY851984:VSB851984 WBU851984:WBX851984 WLQ851984:WLT851984 WVM851984:WVP851984 E917520:H917520 JA917520:JD917520 SW917520:SZ917520 ACS917520:ACV917520 AMO917520:AMR917520 AWK917520:AWN917520 BGG917520:BGJ917520 BQC917520:BQF917520 BZY917520:CAB917520 CJU917520:CJX917520 CTQ917520:CTT917520 DDM917520:DDP917520 DNI917520:DNL917520 DXE917520:DXH917520 EHA917520:EHD917520 EQW917520:EQZ917520 FAS917520:FAV917520 FKO917520:FKR917520 FUK917520:FUN917520 GEG917520:GEJ917520 GOC917520:GOF917520 GXY917520:GYB917520 HHU917520:HHX917520 HRQ917520:HRT917520 IBM917520:IBP917520 ILI917520:ILL917520 IVE917520:IVH917520 JFA917520:JFD917520 JOW917520:JOZ917520 JYS917520:JYV917520 KIO917520:KIR917520 KSK917520:KSN917520 LCG917520:LCJ917520 LMC917520:LMF917520 LVY917520:LWB917520 MFU917520:MFX917520 MPQ917520:MPT917520 MZM917520:MZP917520 NJI917520:NJL917520 NTE917520:NTH917520 ODA917520:ODD917520 OMW917520:OMZ917520 OWS917520:OWV917520 PGO917520:PGR917520 PQK917520:PQN917520 QAG917520:QAJ917520 QKC917520:QKF917520 QTY917520:QUB917520 RDU917520:RDX917520 RNQ917520:RNT917520 RXM917520:RXP917520 SHI917520:SHL917520 SRE917520:SRH917520 TBA917520:TBD917520 TKW917520:TKZ917520 TUS917520:TUV917520 UEO917520:UER917520 UOK917520:UON917520 UYG917520:UYJ917520 VIC917520:VIF917520 VRY917520:VSB917520 WBU917520:WBX917520 WLQ917520:WLT917520 WVM917520:WVP917520 E983056:H983056 JA983056:JD983056 SW983056:SZ983056 ACS983056:ACV983056 AMO983056:AMR983056 AWK983056:AWN983056 BGG983056:BGJ983056 BQC983056:BQF983056 BZY983056:CAB983056 CJU983056:CJX983056 CTQ983056:CTT983056 DDM983056:DDP983056 DNI983056:DNL983056 DXE983056:DXH983056 EHA983056:EHD983056 EQW983056:EQZ983056 FAS983056:FAV983056 FKO983056:FKR983056 FUK983056:FUN983056 GEG983056:GEJ983056 GOC983056:GOF983056 GXY983056:GYB983056 HHU983056:HHX983056 HRQ983056:HRT983056 IBM983056:IBP983056 ILI983056:ILL983056 IVE983056:IVH983056 JFA983056:JFD983056 JOW983056:JOZ983056 JYS983056:JYV983056 KIO983056:KIR983056 KSK983056:KSN983056 LCG983056:LCJ983056 LMC983056:LMF983056 LVY983056:LWB983056 MFU983056:MFX983056 MPQ983056:MPT983056 MZM983056:MZP983056 NJI983056:NJL983056 NTE983056:NTH983056 ODA983056:ODD983056 OMW983056:OMZ983056 OWS983056:OWV983056 PGO983056:PGR983056 PQK983056:PQN983056 QAG983056:QAJ983056 QKC983056:QKF983056 QTY983056:QUB983056 RDU983056:RDX983056 RNQ983056:RNT983056 RXM983056:RXP983056 SHI983056:SHL983056 SRE983056:SRH983056 TBA983056:TBD983056 TKW983056:TKZ983056 TUS983056:TUV983056 UEO983056:UER983056 UOK983056:UON983056 UYG983056:UYJ983056 VIC983056:VIF983056 VRY983056:VSB983056 WBU983056:WBX983056 WLQ983056:WLT983056 WVM983056:WVP983056" xr:uid="{00000000-0002-0000-0500-000000000000}">
      <formula1>"大町,佐久間,中西,NAKANISHI,伊澤,西村,HAYAKAWA,浜田,酒井,安藤,鈴木,黒江,七海,浦部"</formula1>
    </dataValidation>
    <dataValidation type="list" allowBlank="1" showInputMessage="1" showErrorMessage="1" sqref="Q5 JM5 TI5 ADE5 ANA5 AWW5 BGS5 BQO5 CAK5 CKG5 CUC5 DDY5 DNU5 DXQ5 EHM5 ERI5 FBE5 FLA5 FUW5 GES5 GOO5 GYK5 HIG5 HSC5 IBY5 ILU5 IVQ5 JFM5 JPI5 JZE5 KJA5 KSW5 LCS5 LMO5 LWK5 MGG5 MQC5 MZY5 NJU5 NTQ5 ODM5 ONI5 OXE5 PHA5 PQW5 QAS5 QKO5 QUK5 REG5 ROC5 RXY5 SHU5 SRQ5 TBM5 TLI5 TVE5 UFA5 UOW5 UYS5 VIO5 VSK5 WCG5 WMC5 WVY5 Q65541 JM65541 TI65541 ADE65541 ANA65541 AWW65541 BGS65541 BQO65541 CAK65541 CKG65541 CUC65541 DDY65541 DNU65541 DXQ65541 EHM65541 ERI65541 FBE65541 FLA65541 FUW65541 GES65541 GOO65541 GYK65541 HIG65541 HSC65541 IBY65541 ILU65541 IVQ65541 JFM65541 JPI65541 JZE65541 KJA65541 KSW65541 LCS65541 LMO65541 LWK65541 MGG65541 MQC65541 MZY65541 NJU65541 NTQ65541 ODM65541 ONI65541 OXE65541 PHA65541 PQW65541 QAS65541 QKO65541 QUK65541 REG65541 ROC65541 RXY65541 SHU65541 SRQ65541 TBM65541 TLI65541 TVE65541 UFA65541 UOW65541 UYS65541 VIO65541 VSK65541 WCG65541 WMC65541 WVY65541 Q131077 JM131077 TI131077 ADE131077 ANA131077 AWW131077 BGS131077 BQO131077 CAK131077 CKG131077 CUC131077 DDY131077 DNU131077 DXQ131077 EHM131077 ERI131077 FBE131077 FLA131077 FUW131077 GES131077 GOO131077 GYK131077 HIG131077 HSC131077 IBY131077 ILU131077 IVQ131077 JFM131077 JPI131077 JZE131077 KJA131077 KSW131077 LCS131077 LMO131077 LWK131077 MGG131077 MQC131077 MZY131077 NJU131077 NTQ131077 ODM131077 ONI131077 OXE131077 PHA131077 PQW131077 QAS131077 QKO131077 QUK131077 REG131077 ROC131077 RXY131077 SHU131077 SRQ131077 TBM131077 TLI131077 TVE131077 UFA131077 UOW131077 UYS131077 VIO131077 VSK131077 WCG131077 WMC131077 WVY131077 Q196613 JM196613 TI196613 ADE196613 ANA196613 AWW196613 BGS196613 BQO196613 CAK196613 CKG196613 CUC196613 DDY196613 DNU196613 DXQ196613 EHM196613 ERI196613 FBE196613 FLA196613 FUW196613 GES196613 GOO196613 GYK196613 HIG196613 HSC196613 IBY196613 ILU196613 IVQ196613 JFM196613 JPI196613 JZE196613 KJA196613 KSW196613 LCS196613 LMO196613 LWK196613 MGG196613 MQC196613 MZY196613 NJU196613 NTQ196613 ODM196613 ONI196613 OXE196613 PHA196613 PQW196613 QAS196613 QKO196613 QUK196613 REG196613 ROC196613 RXY196613 SHU196613 SRQ196613 TBM196613 TLI196613 TVE196613 UFA196613 UOW196613 UYS196613 VIO196613 VSK196613 WCG196613 WMC196613 WVY196613 Q262149 JM262149 TI262149 ADE262149 ANA262149 AWW262149 BGS262149 BQO262149 CAK262149 CKG262149 CUC262149 DDY262149 DNU262149 DXQ262149 EHM262149 ERI262149 FBE262149 FLA262149 FUW262149 GES262149 GOO262149 GYK262149 HIG262149 HSC262149 IBY262149 ILU262149 IVQ262149 JFM262149 JPI262149 JZE262149 KJA262149 KSW262149 LCS262149 LMO262149 LWK262149 MGG262149 MQC262149 MZY262149 NJU262149 NTQ262149 ODM262149 ONI262149 OXE262149 PHA262149 PQW262149 QAS262149 QKO262149 QUK262149 REG262149 ROC262149 RXY262149 SHU262149 SRQ262149 TBM262149 TLI262149 TVE262149 UFA262149 UOW262149 UYS262149 VIO262149 VSK262149 WCG262149 WMC262149 WVY262149 Q327685 JM327685 TI327685 ADE327685 ANA327685 AWW327685 BGS327685 BQO327685 CAK327685 CKG327685 CUC327685 DDY327685 DNU327685 DXQ327685 EHM327685 ERI327685 FBE327685 FLA327685 FUW327685 GES327685 GOO327685 GYK327685 HIG327685 HSC327685 IBY327685 ILU327685 IVQ327685 JFM327685 JPI327685 JZE327685 KJA327685 KSW327685 LCS327685 LMO327685 LWK327685 MGG327685 MQC327685 MZY327685 NJU327685 NTQ327685 ODM327685 ONI327685 OXE327685 PHA327685 PQW327685 QAS327685 QKO327685 QUK327685 REG327685 ROC327685 RXY327685 SHU327685 SRQ327685 TBM327685 TLI327685 TVE327685 UFA327685 UOW327685 UYS327685 VIO327685 VSK327685 WCG327685 WMC327685 WVY327685 Q393221 JM393221 TI393221 ADE393221 ANA393221 AWW393221 BGS393221 BQO393221 CAK393221 CKG393221 CUC393221 DDY393221 DNU393221 DXQ393221 EHM393221 ERI393221 FBE393221 FLA393221 FUW393221 GES393221 GOO393221 GYK393221 HIG393221 HSC393221 IBY393221 ILU393221 IVQ393221 JFM393221 JPI393221 JZE393221 KJA393221 KSW393221 LCS393221 LMO393221 LWK393221 MGG393221 MQC393221 MZY393221 NJU393221 NTQ393221 ODM393221 ONI393221 OXE393221 PHA393221 PQW393221 QAS393221 QKO393221 QUK393221 REG393221 ROC393221 RXY393221 SHU393221 SRQ393221 TBM393221 TLI393221 TVE393221 UFA393221 UOW393221 UYS393221 VIO393221 VSK393221 WCG393221 WMC393221 WVY393221 Q458757 JM458757 TI458757 ADE458757 ANA458757 AWW458757 BGS458757 BQO458757 CAK458757 CKG458757 CUC458757 DDY458757 DNU458757 DXQ458757 EHM458757 ERI458757 FBE458757 FLA458757 FUW458757 GES458757 GOO458757 GYK458757 HIG458757 HSC458757 IBY458757 ILU458757 IVQ458757 JFM458757 JPI458757 JZE458757 KJA458757 KSW458757 LCS458757 LMO458757 LWK458757 MGG458757 MQC458757 MZY458757 NJU458757 NTQ458757 ODM458757 ONI458757 OXE458757 PHA458757 PQW458757 QAS458757 QKO458757 QUK458757 REG458757 ROC458757 RXY458757 SHU458757 SRQ458757 TBM458757 TLI458757 TVE458757 UFA458757 UOW458757 UYS458757 VIO458757 VSK458757 WCG458757 WMC458757 WVY458757 Q524293 JM524293 TI524293 ADE524293 ANA524293 AWW524293 BGS524293 BQO524293 CAK524293 CKG524293 CUC524293 DDY524293 DNU524293 DXQ524293 EHM524293 ERI524293 FBE524293 FLA524293 FUW524293 GES524293 GOO524293 GYK524293 HIG524293 HSC524293 IBY524293 ILU524293 IVQ524293 JFM524293 JPI524293 JZE524293 KJA524293 KSW524293 LCS524293 LMO524293 LWK524293 MGG524293 MQC524293 MZY524293 NJU524293 NTQ524293 ODM524293 ONI524293 OXE524293 PHA524293 PQW524293 QAS524293 QKO524293 QUK524293 REG524293 ROC524293 RXY524293 SHU524293 SRQ524293 TBM524293 TLI524293 TVE524293 UFA524293 UOW524293 UYS524293 VIO524293 VSK524293 WCG524293 WMC524293 WVY524293 Q589829 JM589829 TI589829 ADE589829 ANA589829 AWW589829 BGS589829 BQO589829 CAK589829 CKG589829 CUC589829 DDY589829 DNU589829 DXQ589829 EHM589829 ERI589829 FBE589829 FLA589829 FUW589829 GES589829 GOO589829 GYK589829 HIG589829 HSC589829 IBY589829 ILU589829 IVQ589829 JFM589829 JPI589829 JZE589829 KJA589829 KSW589829 LCS589829 LMO589829 LWK589829 MGG589829 MQC589829 MZY589829 NJU589829 NTQ589829 ODM589829 ONI589829 OXE589829 PHA589829 PQW589829 QAS589829 QKO589829 QUK589829 REG589829 ROC589829 RXY589829 SHU589829 SRQ589829 TBM589829 TLI589829 TVE589829 UFA589829 UOW589829 UYS589829 VIO589829 VSK589829 WCG589829 WMC589829 WVY589829 Q655365 JM655365 TI655365 ADE655365 ANA655365 AWW655365 BGS655365 BQO655365 CAK655365 CKG655365 CUC655365 DDY655365 DNU655365 DXQ655365 EHM655365 ERI655365 FBE655365 FLA655365 FUW655365 GES655365 GOO655365 GYK655365 HIG655365 HSC655365 IBY655365 ILU655365 IVQ655365 JFM655365 JPI655365 JZE655365 KJA655365 KSW655365 LCS655365 LMO655365 LWK655365 MGG655365 MQC655365 MZY655365 NJU655365 NTQ655365 ODM655365 ONI655365 OXE655365 PHA655365 PQW655365 QAS655365 QKO655365 QUK655365 REG655365 ROC655365 RXY655365 SHU655365 SRQ655365 TBM655365 TLI655365 TVE655365 UFA655365 UOW655365 UYS655365 VIO655365 VSK655365 WCG655365 WMC655365 WVY655365 Q720901 JM720901 TI720901 ADE720901 ANA720901 AWW720901 BGS720901 BQO720901 CAK720901 CKG720901 CUC720901 DDY720901 DNU720901 DXQ720901 EHM720901 ERI720901 FBE720901 FLA720901 FUW720901 GES720901 GOO720901 GYK720901 HIG720901 HSC720901 IBY720901 ILU720901 IVQ720901 JFM720901 JPI720901 JZE720901 KJA720901 KSW720901 LCS720901 LMO720901 LWK720901 MGG720901 MQC720901 MZY720901 NJU720901 NTQ720901 ODM720901 ONI720901 OXE720901 PHA720901 PQW720901 QAS720901 QKO720901 QUK720901 REG720901 ROC720901 RXY720901 SHU720901 SRQ720901 TBM720901 TLI720901 TVE720901 UFA720901 UOW720901 UYS720901 VIO720901 VSK720901 WCG720901 WMC720901 WVY720901 Q786437 JM786437 TI786437 ADE786437 ANA786437 AWW786437 BGS786437 BQO786437 CAK786437 CKG786437 CUC786437 DDY786437 DNU786437 DXQ786437 EHM786437 ERI786437 FBE786437 FLA786437 FUW786437 GES786437 GOO786437 GYK786437 HIG786437 HSC786437 IBY786437 ILU786437 IVQ786437 JFM786437 JPI786437 JZE786437 KJA786437 KSW786437 LCS786437 LMO786437 LWK786437 MGG786437 MQC786437 MZY786437 NJU786437 NTQ786437 ODM786437 ONI786437 OXE786437 PHA786437 PQW786437 QAS786437 QKO786437 QUK786437 REG786437 ROC786437 RXY786437 SHU786437 SRQ786437 TBM786437 TLI786437 TVE786437 UFA786437 UOW786437 UYS786437 VIO786437 VSK786437 WCG786437 WMC786437 WVY786437 Q851973 JM851973 TI851973 ADE851973 ANA851973 AWW851973 BGS851973 BQO851973 CAK851973 CKG851973 CUC851973 DDY851973 DNU851973 DXQ851973 EHM851973 ERI851973 FBE851973 FLA851973 FUW851973 GES851973 GOO851973 GYK851973 HIG851973 HSC851973 IBY851973 ILU851973 IVQ851973 JFM851973 JPI851973 JZE851973 KJA851973 KSW851973 LCS851973 LMO851973 LWK851973 MGG851973 MQC851973 MZY851973 NJU851973 NTQ851973 ODM851973 ONI851973 OXE851973 PHA851973 PQW851973 QAS851973 QKO851973 QUK851973 REG851973 ROC851973 RXY851973 SHU851973 SRQ851973 TBM851973 TLI851973 TVE851973 UFA851973 UOW851973 UYS851973 VIO851973 VSK851973 WCG851973 WMC851973 WVY851973 Q917509 JM917509 TI917509 ADE917509 ANA917509 AWW917509 BGS917509 BQO917509 CAK917509 CKG917509 CUC917509 DDY917509 DNU917509 DXQ917509 EHM917509 ERI917509 FBE917509 FLA917509 FUW917509 GES917509 GOO917509 GYK917509 HIG917509 HSC917509 IBY917509 ILU917509 IVQ917509 JFM917509 JPI917509 JZE917509 KJA917509 KSW917509 LCS917509 LMO917509 LWK917509 MGG917509 MQC917509 MZY917509 NJU917509 NTQ917509 ODM917509 ONI917509 OXE917509 PHA917509 PQW917509 QAS917509 QKO917509 QUK917509 REG917509 ROC917509 RXY917509 SHU917509 SRQ917509 TBM917509 TLI917509 TVE917509 UFA917509 UOW917509 UYS917509 VIO917509 VSK917509 WCG917509 WMC917509 WVY917509 Q983045 JM983045 TI983045 ADE983045 ANA983045 AWW983045 BGS983045 BQO983045 CAK983045 CKG983045 CUC983045 DDY983045 DNU983045 DXQ983045 EHM983045 ERI983045 FBE983045 FLA983045 FUW983045 GES983045 GOO983045 GYK983045 HIG983045 HSC983045 IBY983045 ILU983045 IVQ983045 JFM983045 JPI983045 JZE983045 KJA983045 KSW983045 LCS983045 LMO983045 LWK983045 MGG983045 MQC983045 MZY983045 NJU983045 NTQ983045 ODM983045 ONI983045 OXE983045 PHA983045 PQW983045 QAS983045 QKO983045 QUK983045 REG983045 ROC983045 RXY983045 SHU983045 SRQ983045 TBM983045 TLI983045 TVE983045 UFA983045 UOW983045 UYS983045 VIO983045 VSK983045 WCG983045 WMC983045 WVY983045" xr:uid="{00000000-0002-0000-0500-000001000000}">
      <formula1>"選択,#1,#3"</formula1>
    </dataValidation>
    <dataValidation type="list" allowBlank="1" showInputMessage="1" sqref="E11 JA11 SW11 ACS11 AMO11 AWK11 BGG11 BQC11 BZY11 CJU11 CTQ11 DDM11 DNI11 DXE11 EHA11 EQW11 FAS11 FKO11 FUK11 GEG11 GOC11 GXY11 HHU11 HRQ11 IBM11 ILI11 IVE11 JFA11 JOW11 JYS11 KIO11 KSK11 LCG11 LMC11 LVY11 MFU11 MPQ11 MZM11 NJI11 NTE11 ODA11 OMW11 OWS11 PGO11 PQK11 QAG11 QKC11 QTY11 RDU11 RNQ11 RXM11 SHI11 SRE11 TBA11 TKW11 TUS11 UEO11 UOK11 UYG11 VIC11 VRY11 WBU11 WLQ11 WVM11 E65547 JA65547 SW65547 ACS65547 AMO65547 AWK65547 BGG65547 BQC65547 BZY65547 CJU65547 CTQ65547 DDM65547 DNI65547 DXE65547 EHA65547 EQW65547 FAS65547 FKO65547 FUK65547 GEG65547 GOC65547 GXY65547 HHU65547 HRQ65547 IBM65547 ILI65547 IVE65547 JFA65547 JOW65547 JYS65547 KIO65547 KSK65547 LCG65547 LMC65547 LVY65547 MFU65547 MPQ65547 MZM65547 NJI65547 NTE65547 ODA65547 OMW65547 OWS65547 PGO65547 PQK65547 QAG65547 QKC65547 QTY65547 RDU65547 RNQ65547 RXM65547 SHI65547 SRE65547 TBA65547 TKW65547 TUS65547 UEO65547 UOK65547 UYG65547 VIC65547 VRY65547 WBU65547 WLQ65547 WVM65547 E131083 JA131083 SW131083 ACS131083 AMO131083 AWK131083 BGG131083 BQC131083 BZY131083 CJU131083 CTQ131083 DDM131083 DNI131083 DXE131083 EHA131083 EQW131083 FAS131083 FKO131083 FUK131083 GEG131083 GOC131083 GXY131083 HHU131083 HRQ131083 IBM131083 ILI131083 IVE131083 JFA131083 JOW131083 JYS131083 KIO131083 KSK131083 LCG131083 LMC131083 LVY131083 MFU131083 MPQ131083 MZM131083 NJI131083 NTE131083 ODA131083 OMW131083 OWS131083 PGO131083 PQK131083 QAG131083 QKC131083 QTY131083 RDU131083 RNQ131083 RXM131083 SHI131083 SRE131083 TBA131083 TKW131083 TUS131083 UEO131083 UOK131083 UYG131083 VIC131083 VRY131083 WBU131083 WLQ131083 WVM131083 E196619 JA196619 SW196619 ACS196619 AMO196619 AWK196619 BGG196619 BQC196619 BZY196619 CJU196619 CTQ196619 DDM196619 DNI196619 DXE196619 EHA196619 EQW196619 FAS196619 FKO196619 FUK196619 GEG196619 GOC196619 GXY196619 HHU196619 HRQ196619 IBM196619 ILI196619 IVE196619 JFA196619 JOW196619 JYS196619 KIO196619 KSK196619 LCG196619 LMC196619 LVY196619 MFU196619 MPQ196619 MZM196619 NJI196619 NTE196619 ODA196619 OMW196619 OWS196619 PGO196619 PQK196619 QAG196619 QKC196619 QTY196619 RDU196619 RNQ196619 RXM196619 SHI196619 SRE196619 TBA196619 TKW196619 TUS196619 UEO196619 UOK196619 UYG196619 VIC196619 VRY196619 WBU196619 WLQ196619 WVM196619 E262155 JA262155 SW262155 ACS262155 AMO262155 AWK262155 BGG262155 BQC262155 BZY262155 CJU262155 CTQ262155 DDM262155 DNI262155 DXE262155 EHA262155 EQW262155 FAS262155 FKO262155 FUK262155 GEG262155 GOC262155 GXY262155 HHU262155 HRQ262155 IBM262155 ILI262155 IVE262155 JFA262155 JOW262155 JYS262155 KIO262155 KSK262155 LCG262155 LMC262155 LVY262155 MFU262155 MPQ262155 MZM262155 NJI262155 NTE262155 ODA262155 OMW262155 OWS262155 PGO262155 PQK262155 QAG262155 QKC262155 QTY262155 RDU262155 RNQ262155 RXM262155 SHI262155 SRE262155 TBA262155 TKW262155 TUS262155 UEO262155 UOK262155 UYG262155 VIC262155 VRY262155 WBU262155 WLQ262155 WVM262155 E327691 JA327691 SW327691 ACS327691 AMO327691 AWK327691 BGG327691 BQC327691 BZY327691 CJU327691 CTQ327691 DDM327691 DNI327691 DXE327691 EHA327691 EQW327691 FAS327691 FKO327691 FUK327691 GEG327691 GOC327691 GXY327691 HHU327691 HRQ327691 IBM327691 ILI327691 IVE327691 JFA327691 JOW327691 JYS327691 KIO327691 KSK327691 LCG327691 LMC327691 LVY327691 MFU327691 MPQ327691 MZM327691 NJI327691 NTE327691 ODA327691 OMW327691 OWS327691 PGO327691 PQK327691 QAG327691 QKC327691 QTY327691 RDU327691 RNQ327691 RXM327691 SHI327691 SRE327691 TBA327691 TKW327691 TUS327691 UEO327691 UOK327691 UYG327691 VIC327691 VRY327691 WBU327691 WLQ327691 WVM327691 E393227 JA393227 SW393227 ACS393227 AMO393227 AWK393227 BGG393227 BQC393227 BZY393227 CJU393227 CTQ393227 DDM393227 DNI393227 DXE393227 EHA393227 EQW393227 FAS393227 FKO393227 FUK393227 GEG393227 GOC393227 GXY393227 HHU393227 HRQ393227 IBM393227 ILI393227 IVE393227 JFA393227 JOW393227 JYS393227 KIO393227 KSK393227 LCG393227 LMC393227 LVY393227 MFU393227 MPQ393227 MZM393227 NJI393227 NTE393227 ODA393227 OMW393227 OWS393227 PGO393227 PQK393227 QAG393227 QKC393227 QTY393227 RDU393227 RNQ393227 RXM393227 SHI393227 SRE393227 TBA393227 TKW393227 TUS393227 UEO393227 UOK393227 UYG393227 VIC393227 VRY393227 WBU393227 WLQ393227 WVM393227 E458763 JA458763 SW458763 ACS458763 AMO458763 AWK458763 BGG458763 BQC458763 BZY458763 CJU458763 CTQ458763 DDM458763 DNI458763 DXE458763 EHA458763 EQW458763 FAS458763 FKO458763 FUK458763 GEG458763 GOC458763 GXY458763 HHU458763 HRQ458763 IBM458763 ILI458763 IVE458763 JFA458763 JOW458763 JYS458763 KIO458763 KSK458763 LCG458763 LMC458763 LVY458763 MFU458763 MPQ458763 MZM458763 NJI458763 NTE458763 ODA458763 OMW458763 OWS458763 PGO458763 PQK458763 QAG458763 QKC458763 QTY458763 RDU458763 RNQ458763 RXM458763 SHI458763 SRE458763 TBA458763 TKW458763 TUS458763 UEO458763 UOK458763 UYG458763 VIC458763 VRY458763 WBU458763 WLQ458763 WVM458763 E524299 JA524299 SW524299 ACS524299 AMO524299 AWK524299 BGG524299 BQC524299 BZY524299 CJU524299 CTQ524299 DDM524299 DNI524299 DXE524299 EHA524299 EQW524299 FAS524299 FKO524299 FUK524299 GEG524299 GOC524299 GXY524299 HHU524299 HRQ524299 IBM524299 ILI524299 IVE524299 JFA524299 JOW524299 JYS524299 KIO524299 KSK524299 LCG524299 LMC524299 LVY524299 MFU524299 MPQ524299 MZM524299 NJI524299 NTE524299 ODA524299 OMW524299 OWS524299 PGO524299 PQK524299 QAG524299 QKC524299 QTY524299 RDU524299 RNQ524299 RXM524299 SHI524299 SRE524299 TBA524299 TKW524299 TUS524299 UEO524299 UOK524299 UYG524299 VIC524299 VRY524299 WBU524299 WLQ524299 WVM524299 E589835 JA589835 SW589835 ACS589835 AMO589835 AWK589835 BGG589835 BQC589835 BZY589835 CJU589835 CTQ589835 DDM589835 DNI589835 DXE589835 EHA589835 EQW589835 FAS589835 FKO589835 FUK589835 GEG589835 GOC589835 GXY589835 HHU589835 HRQ589835 IBM589835 ILI589835 IVE589835 JFA589835 JOW589835 JYS589835 KIO589835 KSK589835 LCG589835 LMC589835 LVY589835 MFU589835 MPQ589835 MZM589835 NJI589835 NTE589835 ODA589835 OMW589835 OWS589835 PGO589835 PQK589835 QAG589835 QKC589835 QTY589835 RDU589835 RNQ589835 RXM589835 SHI589835 SRE589835 TBA589835 TKW589835 TUS589835 UEO589835 UOK589835 UYG589835 VIC589835 VRY589835 WBU589835 WLQ589835 WVM589835 E655371 JA655371 SW655371 ACS655371 AMO655371 AWK655371 BGG655371 BQC655371 BZY655371 CJU655371 CTQ655371 DDM655371 DNI655371 DXE655371 EHA655371 EQW655371 FAS655371 FKO655371 FUK655371 GEG655371 GOC655371 GXY655371 HHU655371 HRQ655371 IBM655371 ILI655371 IVE655371 JFA655371 JOW655371 JYS655371 KIO655371 KSK655371 LCG655371 LMC655371 LVY655371 MFU655371 MPQ655371 MZM655371 NJI655371 NTE655371 ODA655371 OMW655371 OWS655371 PGO655371 PQK655371 QAG655371 QKC655371 QTY655371 RDU655371 RNQ655371 RXM655371 SHI655371 SRE655371 TBA655371 TKW655371 TUS655371 UEO655371 UOK655371 UYG655371 VIC655371 VRY655371 WBU655371 WLQ655371 WVM655371 E720907 JA720907 SW720907 ACS720907 AMO720907 AWK720907 BGG720907 BQC720907 BZY720907 CJU720907 CTQ720907 DDM720907 DNI720907 DXE720907 EHA720907 EQW720907 FAS720907 FKO720907 FUK720907 GEG720907 GOC720907 GXY720907 HHU720907 HRQ720907 IBM720907 ILI720907 IVE720907 JFA720907 JOW720907 JYS720907 KIO720907 KSK720907 LCG720907 LMC720907 LVY720907 MFU720907 MPQ720907 MZM720907 NJI720907 NTE720907 ODA720907 OMW720907 OWS720907 PGO720907 PQK720907 QAG720907 QKC720907 QTY720907 RDU720907 RNQ720907 RXM720907 SHI720907 SRE720907 TBA720907 TKW720907 TUS720907 UEO720907 UOK720907 UYG720907 VIC720907 VRY720907 WBU720907 WLQ720907 WVM720907 E786443 JA786443 SW786443 ACS786443 AMO786443 AWK786443 BGG786443 BQC786443 BZY786443 CJU786443 CTQ786443 DDM786443 DNI786443 DXE786443 EHA786443 EQW786443 FAS786443 FKO786443 FUK786443 GEG786443 GOC786443 GXY786443 HHU786443 HRQ786443 IBM786443 ILI786443 IVE786443 JFA786443 JOW786443 JYS786443 KIO786443 KSK786443 LCG786443 LMC786443 LVY786443 MFU786443 MPQ786443 MZM786443 NJI786443 NTE786443 ODA786443 OMW786443 OWS786443 PGO786443 PQK786443 QAG786443 QKC786443 QTY786443 RDU786443 RNQ786443 RXM786443 SHI786443 SRE786443 TBA786443 TKW786443 TUS786443 UEO786443 UOK786443 UYG786443 VIC786443 VRY786443 WBU786443 WLQ786443 WVM786443 E851979 JA851979 SW851979 ACS851979 AMO851979 AWK851979 BGG851979 BQC851979 BZY851979 CJU851979 CTQ851979 DDM851979 DNI851979 DXE851979 EHA851979 EQW851979 FAS851979 FKO851979 FUK851979 GEG851979 GOC851979 GXY851979 HHU851979 HRQ851979 IBM851979 ILI851979 IVE851979 JFA851979 JOW851979 JYS851979 KIO851979 KSK851979 LCG851979 LMC851979 LVY851979 MFU851979 MPQ851979 MZM851979 NJI851979 NTE851979 ODA851979 OMW851979 OWS851979 PGO851979 PQK851979 QAG851979 QKC851979 QTY851979 RDU851979 RNQ851979 RXM851979 SHI851979 SRE851979 TBA851979 TKW851979 TUS851979 UEO851979 UOK851979 UYG851979 VIC851979 VRY851979 WBU851979 WLQ851979 WVM851979 E917515 JA917515 SW917515 ACS917515 AMO917515 AWK917515 BGG917515 BQC917515 BZY917515 CJU917515 CTQ917515 DDM917515 DNI917515 DXE917515 EHA917515 EQW917515 FAS917515 FKO917515 FUK917515 GEG917515 GOC917515 GXY917515 HHU917515 HRQ917515 IBM917515 ILI917515 IVE917515 JFA917515 JOW917515 JYS917515 KIO917515 KSK917515 LCG917515 LMC917515 LVY917515 MFU917515 MPQ917515 MZM917515 NJI917515 NTE917515 ODA917515 OMW917515 OWS917515 PGO917515 PQK917515 QAG917515 QKC917515 QTY917515 RDU917515 RNQ917515 RXM917515 SHI917515 SRE917515 TBA917515 TKW917515 TUS917515 UEO917515 UOK917515 UYG917515 VIC917515 VRY917515 WBU917515 WLQ917515 WVM917515 E983051 JA983051 SW983051 ACS983051 AMO983051 AWK983051 BGG983051 BQC983051 BZY983051 CJU983051 CTQ983051 DDM983051 DNI983051 DXE983051 EHA983051 EQW983051 FAS983051 FKO983051 FUK983051 GEG983051 GOC983051 GXY983051 HHU983051 HRQ983051 IBM983051 ILI983051 IVE983051 JFA983051 JOW983051 JYS983051 KIO983051 KSK983051 LCG983051 LMC983051 LVY983051 MFU983051 MPQ983051 MZM983051 NJI983051 NTE983051 ODA983051 OMW983051 OWS983051 PGO983051 PQK983051 QAG983051 QKC983051 QTY983051 RDU983051 RNQ983051 RXM983051 SHI983051 SRE983051 TBA983051 TKW983051 TUS983051 UEO983051 UOK983051 UYG983051 VIC983051 VRY983051 WBU983051 WLQ983051 WVM983051 G11:H11 JC11:JD11 SY11:SZ11 ACU11:ACV11 AMQ11:AMR11 AWM11:AWN11 BGI11:BGJ11 BQE11:BQF11 CAA11:CAB11 CJW11:CJX11 CTS11:CTT11 DDO11:DDP11 DNK11:DNL11 DXG11:DXH11 EHC11:EHD11 EQY11:EQZ11 FAU11:FAV11 FKQ11:FKR11 FUM11:FUN11 GEI11:GEJ11 GOE11:GOF11 GYA11:GYB11 HHW11:HHX11 HRS11:HRT11 IBO11:IBP11 ILK11:ILL11 IVG11:IVH11 JFC11:JFD11 JOY11:JOZ11 JYU11:JYV11 KIQ11:KIR11 KSM11:KSN11 LCI11:LCJ11 LME11:LMF11 LWA11:LWB11 MFW11:MFX11 MPS11:MPT11 MZO11:MZP11 NJK11:NJL11 NTG11:NTH11 ODC11:ODD11 OMY11:OMZ11 OWU11:OWV11 PGQ11:PGR11 PQM11:PQN11 QAI11:QAJ11 QKE11:QKF11 QUA11:QUB11 RDW11:RDX11 RNS11:RNT11 RXO11:RXP11 SHK11:SHL11 SRG11:SRH11 TBC11:TBD11 TKY11:TKZ11 TUU11:TUV11 UEQ11:UER11 UOM11:UON11 UYI11:UYJ11 VIE11:VIF11 VSA11:VSB11 WBW11:WBX11 WLS11:WLT11 WVO11:WVP11 G65547:H65547 JC65547:JD65547 SY65547:SZ65547 ACU65547:ACV65547 AMQ65547:AMR65547 AWM65547:AWN65547 BGI65547:BGJ65547 BQE65547:BQF65547 CAA65547:CAB65547 CJW65547:CJX65547 CTS65547:CTT65547 DDO65547:DDP65547 DNK65547:DNL65547 DXG65547:DXH65547 EHC65547:EHD65547 EQY65547:EQZ65547 FAU65547:FAV65547 FKQ65547:FKR65547 FUM65547:FUN65547 GEI65547:GEJ65547 GOE65547:GOF65547 GYA65547:GYB65547 HHW65547:HHX65547 HRS65547:HRT65547 IBO65547:IBP65547 ILK65547:ILL65547 IVG65547:IVH65547 JFC65547:JFD65547 JOY65547:JOZ65547 JYU65547:JYV65547 KIQ65547:KIR65547 KSM65547:KSN65547 LCI65547:LCJ65547 LME65547:LMF65547 LWA65547:LWB65547 MFW65547:MFX65547 MPS65547:MPT65547 MZO65547:MZP65547 NJK65547:NJL65547 NTG65547:NTH65547 ODC65547:ODD65547 OMY65547:OMZ65547 OWU65547:OWV65547 PGQ65547:PGR65547 PQM65547:PQN65547 QAI65547:QAJ65547 QKE65547:QKF65547 QUA65547:QUB65547 RDW65547:RDX65547 RNS65547:RNT65547 RXO65547:RXP65547 SHK65547:SHL65547 SRG65547:SRH65547 TBC65547:TBD65547 TKY65547:TKZ65547 TUU65547:TUV65547 UEQ65547:UER65547 UOM65547:UON65547 UYI65547:UYJ65547 VIE65547:VIF65547 VSA65547:VSB65547 WBW65547:WBX65547 WLS65547:WLT65547 WVO65547:WVP65547 G131083:H131083 JC131083:JD131083 SY131083:SZ131083 ACU131083:ACV131083 AMQ131083:AMR131083 AWM131083:AWN131083 BGI131083:BGJ131083 BQE131083:BQF131083 CAA131083:CAB131083 CJW131083:CJX131083 CTS131083:CTT131083 DDO131083:DDP131083 DNK131083:DNL131083 DXG131083:DXH131083 EHC131083:EHD131083 EQY131083:EQZ131083 FAU131083:FAV131083 FKQ131083:FKR131083 FUM131083:FUN131083 GEI131083:GEJ131083 GOE131083:GOF131083 GYA131083:GYB131083 HHW131083:HHX131083 HRS131083:HRT131083 IBO131083:IBP131083 ILK131083:ILL131083 IVG131083:IVH131083 JFC131083:JFD131083 JOY131083:JOZ131083 JYU131083:JYV131083 KIQ131083:KIR131083 KSM131083:KSN131083 LCI131083:LCJ131083 LME131083:LMF131083 LWA131083:LWB131083 MFW131083:MFX131083 MPS131083:MPT131083 MZO131083:MZP131083 NJK131083:NJL131083 NTG131083:NTH131083 ODC131083:ODD131083 OMY131083:OMZ131083 OWU131083:OWV131083 PGQ131083:PGR131083 PQM131083:PQN131083 QAI131083:QAJ131083 QKE131083:QKF131083 QUA131083:QUB131083 RDW131083:RDX131083 RNS131083:RNT131083 RXO131083:RXP131083 SHK131083:SHL131083 SRG131083:SRH131083 TBC131083:TBD131083 TKY131083:TKZ131083 TUU131083:TUV131083 UEQ131083:UER131083 UOM131083:UON131083 UYI131083:UYJ131083 VIE131083:VIF131083 VSA131083:VSB131083 WBW131083:WBX131083 WLS131083:WLT131083 WVO131083:WVP131083 G196619:H196619 JC196619:JD196619 SY196619:SZ196619 ACU196619:ACV196619 AMQ196619:AMR196619 AWM196619:AWN196619 BGI196619:BGJ196619 BQE196619:BQF196619 CAA196619:CAB196619 CJW196619:CJX196619 CTS196619:CTT196619 DDO196619:DDP196619 DNK196619:DNL196619 DXG196619:DXH196619 EHC196619:EHD196619 EQY196619:EQZ196619 FAU196619:FAV196619 FKQ196619:FKR196619 FUM196619:FUN196619 GEI196619:GEJ196619 GOE196619:GOF196619 GYA196619:GYB196619 HHW196619:HHX196619 HRS196619:HRT196619 IBO196619:IBP196619 ILK196619:ILL196619 IVG196619:IVH196619 JFC196619:JFD196619 JOY196619:JOZ196619 JYU196619:JYV196619 KIQ196619:KIR196619 KSM196619:KSN196619 LCI196619:LCJ196619 LME196619:LMF196619 LWA196619:LWB196619 MFW196619:MFX196619 MPS196619:MPT196619 MZO196619:MZP196619 NJK196619:NJL196619 NTG196619:NTH196619 ODC196619:ODD196619 OMY196619:OMZ196619 OWU196619:OWV196619 PGQ196619:PGR196619 PQM196619:PQN196619 QAI196619:QAJ196619 QKE196619:QKF196619 QUA196619:QUB196619 RDW196619:RDX196619 RNS196619:RNT196619 RXO196619:RXP196619 SHK196619:SHL196619 SRG196619:SRH196619 TBC196619:TBD196619 TKY196619:TKZ196619 TUU196619:TUV196619 UEQ196619:UER196619 UOM196619:UON196619 UYI196619:UYJ196619 VIE196619:VIF196619 VSA196619:VSB196619 WBW196619:WBX196619 WLS196619:WLT196619 WVO196619:WVP196619 G262155:H262155 JC262155:JD262155 SY262155:SZ262155 ACU262155:ACV262155 AMQ262155:AMR262155 AWM262155:AWN262155 BGI262155:BGJ262155 BQE262155:BQF262155 CAA262155:CAB262155 CJW262155:CJX262155 CTS262155:CTT262155 DDO262155:DDP262155 DNK262155:DNL262155 DXG262155:DXH262155 EHC262155:EHD262155 EQY262155:EQZ262155 FAU262155:FAV262155 FKQ262155:FKR262155 FUM262155:FUN262155 GEI262155:GEJ262155 GOE262155:GOF262155 GYA262155:GYB262155 HHW262155:HHX262155 HRS262155:HRT262155 IBO262155:IBP262155 ILK262155:ILL262155 IVG262155:IVH262155 JFC262155:JFD262155 JOY262155:JOZ262155 JYU262155:JYV262155 KIQ262155:KIR262155 KSM262155:KSN262155 LCI262155:LCJ262155 LME262155:LMF262155 LWA262155:LWB262155 MFW262155:MFX262155 MPS262155:MPT262155 MZO262155:MZP262155 NJK262155:NJL262155 NTG262155:NTH262155 ODC262155:ODD262155 OMY262155:OMZ262155 OWU262155:OWV262155 PGQ262155:PGR262155 PQM262155:PQN262155 QAI262155:QAJ262155 QKE262155:QKF262155 QUA262155:QUB262155 RDW262155:RDX262155 RNS262155:RNT262155 RXO262155:RXP262155 SHK262155:SHL262155 SRG262155:SRH262155 TBC262155:TBD262155 TKY262155:TKZ262155 TUU262155:TUV262155 UEQ262155:UER262155 UOM262155:UON262155 UYI262155:UYJ262155 VIE262155:VIF262155 VSA262155:VSB262155 WBW262155:WBX262155 WLS262155:WLT262155 WVO262155:WVP262155 G327691:H327691 JC327691:JD327691 SY327691:SZ327691 ACU327691:ACV327691 AMQ327691:AMR327691 AWM327691:AWN327691 BGI327691:BGJ327691 BQE327691:BQF327691 CAA327691:CAB327691 CJW327691:CJX327691 CTS327691:CTT327691 DDO327691:DDP327691 DNK327691:DNL327691 DXG327691:DXH327691 EHC327691:EHD327691 EQY327691:EQZ327691 FAU327691:FAV327691 FKQ327691:FKR327691 FUM327691:FUN327691 GEI327691:GEJ327691 GOE327691:GOF327691 GYA327691:GYB327691 HHW327691:HHX327691 HRS327691:HRT327691 IBO327691:IBP327691 ILK327691:ILL327691 IVG327691:IVH327691 JFC327691:JFD327691 JOY327691:JOZ327691 JYU327691:JYV327691 KIQ327691:KIR327691 KSM327691:KSN327691 LCI327691:LCJ327691 LME327691:LMF327691 LWA327691:LWB327691 MFW327691:MFX327691 MPS327691:MPT327691 MZO327691:MZP327691 NJK327691:NJL327691 NTG327691:NTH327691 ODC327691:ODD327691 OMY327691:OMZ327691 OWU327691:OWV327691 PGQ327691:PGR327691 PQM327691:PQN327691 QAI327691:QAJ327691 QKE327691:QKF327691 QUA327691:QUB327691 RDW327691:RDX327691 RNS327691:RNT327691 RXO327691:RXP327691 SHK327691:SHL327691 SRG327691:SRH327691 TBC327691:TBD327691 TKY327691:TKZ327691 TUU327691:TUV327691 UEQ327691:UER327691 UOM327691:UON327691 UYI327691:UYJ327691 VIE327691:VIF327691 VSA327691:VSB327691 WBW327691:WBX327691 WLS327691:WLT327691 WVO327691:WVP327691 G393227:H393227 JC393227:JD393227 SY393227:SZ393227 ACU393227:ACV393227 AMQ393227:AMR393227 AWM393227:AWN393227 BGI393227:BGJ393227 BQE393227:BQF393227 CAA393227:CAB393227 CJW393227:CJX393227 CTS393227:CTT393227 DDO393227:DDP393227 DNK393227:DNL393227 DXG393227:DXH393227 EHC393227:EHD393227 EQY393227:EQZ393227 FAU393227:FAV393227 FKQ393227:FKR393227 FUM393227:FUN393227 GEI393227:GEJ393227 GOE393227:GOF393227 GYA393227:GYB393227 HHW393227:HHX393227 HRS393227:HRT393227 IBO393227:IBP393227 ILK393227:ILL393227 IVG393227:IVH393227 JFC393227:JFD393227 JOY393227:JOZ393227 JYU393227:JYV393227 KIQ393227:KIR393227 KSM393227:KSN393227 LCI393227:LCJ393227 LME393227:LMF393227 LWA393227:LWB393227 MFW393227:MFX393227 MPS393227:MPT393227 MZO393227:MZP393227 NJK393227:NJL393227 NTG393227:NTH393227 ODC393227:ODD393227 OMY393227:OMZ393227 OWU393227:OWV393227 PGQ393227:PGR393227 PQM393227:PQN393227 QAI393227:QAJ393227 QKE393227:QKF393227 QUA393227:QUB393227 RDW393227:RDX393227 RNS393227:RNT393227 RXO393227:RXP393227 SHK393227:SHL393227 SRG393227:SRH393227 TBC393227:TBD393227 TKY393227:TKZ393227 TUU393227:TUV393227 UEQ393227:UER393227 UOM393227:UON393227 UYI393227:UYJ393227 VIE393227:VIF393227 VSA393227:VSB393227 WBW393227:WBX393227 WLS393227:WLT393227 WVO393227:WVP393227 G458763:H458763 JC458763:JD458763 SY458763:SZ458763 ACU458763:ACV458763 AMQ458763:AMR458763 AWM458763:AWN458763 BGI458763:BGJ458763 BQE458763:BQF458763 CAA458763:CAB458763 CJW458763:CJX458763 CTS458763:CTT458763 DDO458763:DDP458763 DNK458763:DNL458763 DXG458763:DXH458763 EHC458763:EHD458763 EQY458763:EQZ458763 FAU458763:FAV458763 FKQ458763:FKR458763 FUM458763:FUN458763 GEI458763:GEJ458763 GOE458763:GOF458763 GYA458763:GYB458763 HHW458763:HHX458763 HRS458763:HRT458763 IBO458763:IBP458763 ILK458763:ILL458763 IVG458763:IVH458763 JFC458763:JFD458763 JOY458763:JOZ458763 JYU458763:JYV458763 KIQ458763:KIR458763 KSM458763:KSN458763 LCI458763:LCJ458763 LME458763:LMF458763 LWA458763:LWB458763 MFW458763:MFX458763 MPS458763:MPT458763 MZO458763:MZP458763 NJK458763:NJL458763 NTG458763:NTH458763 ODC458763:ODD458763 OMY458763:OMZ458763 OWU458763:OWV458763 PGQ458763:PGR458763 PQM458763:PQN458763 QAI458763:QAJ458763 QKE458763:QKF458763 QUA458763:QUB458763 RDW458763:RDX458763 RNS458763:RNT458763 RXO458763:RXP458763 SHK458763:SHL458763 SRG458763:SRH458763 TBC458763:TBD458763 TKY458763:TKZ458763 TUU458763:TUV458763 UEQ458763:UER458763 UOM458763:UON458763 UYI458763:UYJ458763 VIE458763:VIF458763 VSA458763:VSB458763 WBW458763:WBX458763 WLS458763:WLT458763 WVO458763:WVP458763 G524299:H524299 JC524299:JD524299 SY524299:SZ524299 ACU524299:ACV524299 AMQ524299:AMR524299 AWM524299:AWN524299 BGI524299:BGJ524299 BQE524299:BQF524299 CAA524299:CAB524299 CJW524299:CJX524299 CTS524299:CTT524299 DDO524299:DDP524299 DNK524299:DNL524299 DXG524299:DXH524299 EHC524299:EHD524299 EQY524299:EQZ524299 FAU524299:FAV524299 FKQ524299:FKR524299 FUM524299:FUN524299 GEI524299:GEJ524299 GOE524299:GOF524299 GYA524299:GYB524299 HHW524299:HHX524299 HRS524299:HRT524299 IBO524299:IBP524299 ILK524299:ILL524299 IVG524299:IVH524299 JFC524299:JFD524299 JOY524299:JOZ524299 JYU524299:JYV524299 KIQ524299:KIR524299 KSM524299:KSN524299 LCI524299:LCJ524299 LME524299:LMF524299 LWA524299:LWB524299 MFW524299:MFX524299 MPS524299:MPT524299 MZO524299:MZP524299 NJK524299:NJL524299 NTG524299:NTH524299 ODC524299:ODD524299 OMY524299:OMZ524299 OWU524299:OWV524299 PGQ524299:PGR524299 PQM524299:PQN524299 QAI524299:QAJ524299 QKE524299:QKF524299 QUA524299:QUB524299 RDW524299:RDX524299 RNS524299:RNT524299 RXO524299:RXP524299 SHK524299:SHL524299 SRG524299:SRH524299 TBC524299:TBD524299 TKY524299:TKZ524299 TUU524299:TUV524299 UEQ524299:UER524299 UOM524299:UON524299 UYI524299:UYJ524299 VIE524299:VIF524299 VSA524299:VSB524299 WBW524299:WBX524299 WLS524299:WLT524299 WVO524299:WVP524299 G589835:H589835 JC589835:JD589835 SY589835:SZ589835 ACU589835:ACV589835 AMQ589835:AMR589835 AWM589835:AWN589835 BGI589835:BGJ589835 BQE589835:BQF589835 CAA589835:CAB589835 CJW589835:CJX589835 CTS589835:CTT589835 DDO589835:DDP589835 DNK589835:DNL589835 DXG589835:DXH589835 EHC589835:EHD589835 EQY589835:EQZ589835 FAU589835:FAV589835 FKQ589835:FKR589835 FUM589835:FUN589835 GEI589835:GEJ589835 GOE589835:GOF589835 GYA589835:GYB589835 HHW589835:HHX589835 HRS589835:HRT589835 IBO589835:IBP589835 ILK589835:ILL589835 IVG589835:IVH589835 JFC589835:JFD589835 JOY589835:JOZ589835 JYU589835:JYV589835 KIQ589835:KIR589835 KSM589835:KSN589835 LCI589835:LCJ589835 LME589835:LMF589835 LWA589835:LWB589835 MFW589835:MFX589835 MPS589835:MPT589835 MZO589835:MZP589835 NJK589835:NJL589835 NTG589835:NTH589835 ODC589835:ODD589835 OMY589835:OMZ589835 OWU589835:OWV589835 PGQ589835:PGR589835 PQM589835:PQN589835 QAI589835:QAJ589835 QKE589835:QKF589835 QUA589835:QUB589835 RDW589835:RDX589835 RNS589835:RNT589835 RXO589835:RXP589835 SHK589835:SHL589835 SRG589835:SRH589835 TBC589835:TBD589835 TKY589835:TKZ589835 TUU589835:TUV589835 UEQ589835:UER589835 UOM589835:UON589835 UYI589835:UYJ589835 VIE589835:VIF589835 VSA589835:VSB589835 WBW589835:WBX589835 WLS589835:WLT589835 WVO589835:WVP589835 G655371:H655371 JC655371:JD655371 SY655371:SZ655371 ACU655371:ACV655371 AMQ655371:AMR655371 AWM655371:AWN655371 BGI655371:BGJ655371 BQE655371:BQF655371 CAA655371:CAB655371 CJW655371:CJX655371 CTS655371:CTT655371 DDO655371:DDP655371 DNK655371:DNL655371 DXG655371:DXH655371 EHC655371:EHD655371 EQY655371:EQZ655371 FAU655371:FAV655371 FKQ655371:FKR655371 FUM655371:FUN655371 GEI655371:GEJ655371 GOE655371:GOF655371 GYA655371:GYB655371 HHW655371:HHX655371 HRS655371:HRT655371 IBO655371:IBP655371 ILK655371:ILL655371 IVG655371:IVH655371 JFC655371:JFD655371 JOY655371:JOZ655371 JYU655371:JYV655371 KIQ655371:KIR655371 KSM655371:KSN655371 LCI655371:LCJ655371 LME655371:LMF655371 LWA655371:LWB655371 MFW655371:MFX655371 MPS655371:MPT655371 MZO655371:MZP655371 NJK655371:NJL655371 NTG655371:NTH655371 ODC655371:ODD655371 OMY655371:OMZ655371 OWU655371:OWV655371 PGQ655371:PGR655371 PQM655371:PQN655371 QAI655371:QAJ655371 QKE655371:QKF655371 QUA655371:QUB655371 RDW655371:RDX655371 RNS655371:RNT655371 RXO655371:RXP655371 SHK655371:SHL655371 SRG655371:SRH655371 TBC655371:TBD655371 TKY655371:TKZ655371 TUU655371:TUV655371 UEQ655371:UER655371 UOM655371:UON655371 UYI655371:UYJ655371 VIE655371:VIF655371 VSA655371:VSB655371 WBW655371:WBX655371 WLS655371:WLT655371 WVO655371:WVP655371 G720907:H720907 JC720907:JD720907 SY720907:SZ720907 ACU720907:ACV720907 AMQ720907:AMR720907 AWM720907:AWN720907 BGI720907:BGJ720907 BQE720907:BQF720907 CAA720907:CAB720907 CJW720907:CJX720907 CTS720907:CTT720907 DDO720907:DDP720907 DNK720907:DNL720907 DXG720907:DXH720907 EHC720907:EHD720907 EQY720907:EQZ720907 FAU720907:FAV720907 FKQ720907:FKR720907 FUM720907:FUN720907 GEI720907:GEJ720907 GOE720907:GOF720907 GYA720907:GYB720907 HHW720907:HHX720907 HRS720907:HRT720907 IBO720907:IBP720907 ILK720907:ILL720907 IVG720907:IVH720907 JFC720907:JFD720907 JOY720907:JOZ720907 JYU720907:JYV720907 KIQ720907:KIR720907 KSM720907:KSN720907 LCI720907:LCJ720907 LME720907:LMF720907 LWA720907:LWB720907 MFW720907:MFX720907 MPS720907:MPT720907 MZO720907:MZP720907 NJK720907:NJL720907 NTG720907:NTH720907 ODC720907:ODD720907 OMY720907:OMZ720907 OWU720907:OWV720907 PGQ720907:PGR720907 PQM720907:PQN720907 QAI720907:QAJ720907 QKE720907:QKF720907 QUA720907:QUB720907 RDW720907:RDX720907 RNS720907:RNT720907 RXO720907:RXP720907 SHK720907:SHL720907 SRG720907:SRH720907 TBC720907:TBD720907 TKY720907:TKZ720907 TUU720907:TUV720907 UEQ720907:UER720907 UOM720907:UON720907 UYI720907:UYJ720907 VIE720907:VIF720907 VSA720907:VSB720907 WBW720907:WBX720907 WLS720907:WLT720907 WVO720907:WVP720907 G786443:H786443 JC786443:JD786443 SY786443:SZ786443 ACU786443:ACV786443 AMQ786443:AMR786443 AWM786443:AWN786443 BGI786443:BGJ786443 BQE786443:BQF786443 CAA786443:CAB786443 CJW786443:CJX786443 CTS786443:CTT786443 DDO786443:DDP786443 DNK786443:DNL786443 DXG786443:DXH786443 EHC786443:EHD786443 EQY786443:EQZ786443 FAU786443:FAV786443 FKQ786443:FKR786443 FUM786443:FUN786443 GEI786443:GEJ786443 GOE786443:GOF786443 GYA786443:GYB786443 HHW786443:HHX786443 HRS786443:HRT786443 IBO786443:IBP786443 ILK786443:ILL786443 IVG786443:IVH786443 JFC786443:JFD786443 JOY786443:JOZ786443 JYU786443:JYV786443 KIQ786443:KIR786443 KSM786443:KSN786443 LCI786443:LCJ786443 LME786443:LMF786443 LWA786443:LWB786443 MFW786443:MFX786443 MPS786443:MPT786443 MZO786443:MZP786443 NJK786443:NJL786443 NTG786443:NTH786443 ODC786443:ODD786443 OMY786443:OMZ786443 OWU786443:OWV786443 PGQ786443:PGR786443 PQM786443:PQN786443 QAI786443:QAJ786443 QKE786443:QKF786443 QUA786443:QUB786443 RDW786443:RDX786443 RNS786443:RNT786443 RXO786443:RXP786443 SHK786443:SHL786443 SRG786443:SRH786443 TBC786443:TBD786443 TKY786443:TKZ786443 TUU786443:TUV786443 UEQ786443:UER786443 UOM786443:UON786443 UYI786443:UYJ786443 VIE786443:VIF786443 VSA786443:VSB786443 WBW786443:WBX786443 WLS786443:WLT786443 WVO786443:WVP786443 G851979:H851979 JC851979:JD851979 SY851979:SZ851979 ACU851979:ACV851979 AMQ851979:AMR851979 AWM851979:AWN851979 BGI851979:BGJ851979 BQE851979:BQF851979 CAA851979:CAB851979 CJW851979:CJX851979 CTS851979:CTT851979 DDO851979:DDP851979 DNK851979:DNL851979 DXG851979:DXH851979 EHC851979:EHD851979 EQY851979:EQZ851979 FAU851979:FAV851979 FKQ851979:FKR851979 FUM851979:FUN851979 GEI851979:GEJ851979 GOE851979:GOF851979 GYA851979:GYB851979 HHW851979:HHX851979 HRS851979:HRT851979 IBO851979:IBP851979 ILK851979:ILL851979 IVG851979:IVH851979 JFC851979:JFD851979 JOY851979:JOZ851979 JYU851979:JYV851979 KIQ851979:KIR851979 KSM851979:KSN851979 LCI851979:LCJ851979 LME851979:LMF851979 LWA851979:LWB851979 MFW851979:MFX851979 MPS851979:MPT851979 MZO851979:MZP851979 NJK851979:NJL851979 NTG851979:NTH851979 ODC851979:ODD851979 OMY851979:OMZ851979 OWU851979:OWV851979 PGQ851979:PGR851979 PQM851979:PQN851979 QAI851979:QAJ851979 QKE851979:QKF851979 QUA851979:QUB851979 RDW851979:RDX851979 RNS851979:RNT851979 RXO851979:RXP851979 SHK851979:SHL851979 SRG851979:SRH851979 TBC851979:TBD851979 TKY851979:TKZ851979 TUU851979:TUV851979 UEQ851979:UER851979 UOM851979:UON851979 UYI851979:UYJ851979 VIE851979:VIF851979 VSA851979:VSB851979 WBW851979:WBX851979 WLS851979:WLT851979 WVO851979:WVP851979 G917515:H917515 JC917515:JD917515 SY917515:SZ917515 ACU917515:ACV917515 AMQ917515:AMR917515 AWM917515:AWN917515 BGI917515:BGJ917515 BQE917515:BQF917515 CAA917515:CAB917515 CJW917515:CJX917515 CTS917515:CTT917515 DDO917515:DDP917515 DNK917515:DNL917515 DXG917515:DXH917515 EHC917515:EHD917515 EQY917515:EQZ917515 FAU917515:FAV917515 FKQ917515:FKR917515 FUM917515:FUN917515 GEI917515:GEJ917515 GOE917515:GOF917515 GYA917515:GYB917515 HHW917515:HHX917515 HRS917515:HRT917515 IBO917515:IBP917515 ILK917515:ILL917515 IVG917515:IVH917515 JFC917515:JFD917515 JOY917515:JOZ917515 JYU917515:JYV917515 KIQ917515:KIR917515 KSM917515:KSN917515 LCI917515:LCJ917515 LME917515:LMF917515 LWA917515:LWB917515 MFW917515:MFX917515 MPS917515:MPT917515 MZO917515:MZP917515 NJK917515:NJL917515 NTG917515:NTH917515 ODC917515:ODD917515 OMY917515:OMZ917515 OWU917515:OWV917515 PGQ917515:PGR917515 PQM917515:PQN917515 QAI917515:QAJ917515 QKE917515:QKF917515 QUA917515:QUB917515 RDW917515:RDX917515 RNS917515:RNT917515 RXO917515:RXP917515 SHK917515:SHL917515 SRG917515:SRH917515 TBC917515:TBD917515 TKY917515:TKZ917515 TUU917515:TUV917515 UEQ917515:UER917515 UOM917515:UON917515 UYI917515:UYJ917515 VIE917515:VIF917515 VSA917515:VSB917515 WBW917515:WBX917515 WLS917515:WLT917515 WVO917515:WVP917515 G983051:H983051 JC983051:JD983051 SY983051:SZ983051 ACU983051:ACV983051 AMQ983051:AMR983051 AWM983051:AWN983051 BGI983051:BGJ983051 BQE983051:BQF983051 CAA983051:CAB983051 CJW983051:CJX983051 CTS983051:CTT983051 DDO983051:DDP983051 DNK983051:DNL983051 DXG983051:DXH983051 EHC983051:EHD983051 EQY983051:EQZ983051 FAU983051:FAV983051 FKQ983051:FKR983051 FUM983051:FUN983051 GEI983051:GEJ983051 GOE983051:GOF983051 GYA983051:GYB983051 HHW983051:HHX983051 HRS983051:HRT983051 IBO983051:IBP983051 ILK983051:ILL983051 IVG983051:IVH983051 JFC983051:JFD983051 JOY983051:JOZ983051 JYU983051:JYV983051 KIQ983051:KIR983051 KSM983051:KSN983051 LCI983051:LCJ983051 LME983051:LMF983051 LWA983051:LWB983051 MFW983051:MFX983051 MPS983051:MPT983051 MZO983051:MZP983051 NJK983051:NJL983051 NTG983051:NTH983051 ODC983051:ODD983051 OMY983051:OMZ983051 OWU983051:OWV983051 PGQ983051:PGR983051 PQM983051:PQN983051 QAI983051:QAJ983051 QKE983051:QKF983051 QUA983051:QUB983051 RDW983051:RDX983051 RNS983051:RNT983051 RXO983051:RXP983051 SHK983051:SHL983051 SRG983051:SRH983051 TBC983051:TBD983051 TKY983051:TKZ983051 TUU983051:TUV983051 UEQ983051:UER983051 UOM983051:UON983051 UYI983051:UYJ983051 VIE983051:VIF983051 VSA983051:VSB983051 WBW983051:WBX983051 WLS983051:WLT983051 WVO983051:WVP983051" xr:uid="{00000000-0002-0000-0500-000002000000}">
      <formula1>"武田"</formula1>
    </dataValidation>
  </dataValidations>
  <printOptions gridLinesSet="0"/>
  <pageMargins left="0.65" right="0.31496062992125984" top="0.39370078740157483" bottom="0.31496062992125984" header="0.11811023622047245" footer="0.51181102362204722"/>
  <pageSetup paperSize="9" orientation="portrait" horizontalDpi="4294967293"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AT74"/>
  <sheetViews>
    <sheetView showGridLines="0" zoomScale="85" zoomScaleNormal="85" workbookViewId="0">
      <selection activeCell="K25" sqref="K25"/>
    </sheetView>
  </sheetViews>
  <sheetFormatPr defaultColWidth="8.875" defaultRowHeight="13.5"/>
  <cols>
    <col min="1" max="1" width="3.375" style="429" customWidth="1"/>
    <col min="2" max="7" width="3.125" style="429" customWidth="1"/>
    <col min="8" max="8" width="4.5" style="429" customWidth="1"/>
    <col min="9" max="9" width="3.125" style="429" customWidth="1"/>
    <col min="10" max="10" width="4.125" style="429" customWidth="1"/>
    <col min="11" max="24" width="4.5" style="429" customWidth="1"/>
    <col min="25" max="43" width="4.125" style="429" customWidth="1"/>
    <col min="44" max="44" width="5.75" style="429" customWidth="1"/>
    <col min="45" max="46" width="6.5" style="429" customWidth="1"/>
    <col min="47" max="55" width="4.125" style="429" customWidth="1"/>
    <col min="56" max="256" width="8.875" style="429"/>
    <col min="257" max="257" width="3.375" style="429" customWidth="1"/>
    <col min="258" max="263" width="3.125" style="429" customWidth="1"/>
    <col min="264" max="264" width="4.5" style="429" customWidth="1"/>
    <col min="265" max="265" width="3.125" style="429" customWidth="1"/>
    <col min="266" max="266" width="4.125" style="429" customWidth="1"/>
    <col min="267" max="280" width="4.5" style="429" customWidth="1"/>
    <col min="281" max="299" width="4.125" style="429" customWidth="1"/>
    <col min="300" max="300" width="5.75" style="429" customWidth="1"/>
    <col min="301" max="302" width="6.5" style="429" customWidth="1"/>
    <col min="303" max="311" width="4.125" style="429" customWidth="1"/>
    <col min="312" max="512" width="8.875" style="429"/>
    <col min="513" max="513" width="3.375" style="429" customWidth="1"/>
    <col min="514" max="519" width="3.125" style="429" customWidth="1"/>
    <col min="520" max="520" width="4.5" style="429" customWidth="1"/>
    <col min="521" max="521" width="3.125" style="429" customWidth="1"/>
    <col min="522" max="522" width="4.125" style="429" customWidth="1"/>
    <col min="523" max="536" width="4.5" style="429" customWidth="1"/>
    <col min="537" max="555" width="4.125" style="429" customWidth="1"/>
    <col min="556" max="556" width="5.75" style="429" customWidth="1"/>
    <col min="557" max="558" width="6.5" style="429" customWidth="1"/>
    <col min="559" max="567" width="4.125" style="429" customWidth="1"/>
    <col min="568" max="768" width="8.875" style="429"/>
    <col min="769" max="769" width="3.375" style="429" customWidth="1"/>
    <col min="770" max="775" width="3.125" style="429" customWidth="1"/>
    <col min="776" max="776" width="4.5" style="429" customWidth="1"/>
    <col min="777" max="777" width="3.125" style="429" customWidth="1"/>
    <col min="778" max="778" width="4.125" style="429" customWidth="1"/>
    <col min="779" max="792" width="4.5" style="429" customWidth="1"/>
    <col min="793" max="811" width="4.125" style="429" customWidth="1"/>
    <col min="812" max="812" width="5.75" style="429" customWidth="1"/>
    <col min="813" max="814" width="6.5" style="429" customWidth="1"/>
    <col min="815" max="823" width="4.125" style="429" customWidth="1"/>
    <col min="824" max="1024" width="8.875" style="429"/>
    <col min="1025" max="1025" width="3.375" style="429" customWidth="1"/>
    <col min="1026" max="1031" width="3.125" style="429" customWidth="1"/>
    <col min="1032" max="1032" width="4.5" style="429" customWidth="1"/>
    <col min="1033" max="1033" width="3.125" style="429" customWidth="1"/>
    <col min="1034" max="1034" width="4.125" style="429" customWidth="1"/>
    <col min="1035" max="1048" width="4.5" style="429" customWidth="1"/>
    <col min="1049" max="1067" width="4.125" style="429" customWidth="1"/>
    <col min="1068" max="1068" width="5.75" style="429" customWidth="1"/>
    <col min="1069" max="1070" width="6.5" style="429" customWidth="1"/>
    <col min="1071" max="1079" width="4.125" style="429" customWidth="1"/>
    <col min="1080" max="1280" width="8.875" style="429"/>
    <col min="1281" max="1281" width="3.375" style="429" customWidth="1"/>
    <col min="1282" max="1287" width="3.125" style="429" customWidth="1"/>
    <col min="1288" max="1288" width="4.5" style="429" customWidth="1"/>
    <col min="1289" max="1289" width="3.125" style="429" customWidth="1"/>
    <col min="1290" max="1290" width="4.125" style="429" customWidth="1"/>
    <col min="1291" max="1304" width="4.5" style="429" customWidth="1"/>
    <col min="1305" max="1323" width="4.125" style="429" customWidth="1"/>
    <col min="1324" max="1324" width="5.75" style="429" customWidth="1"/>
    <col min="1325" max="1326" width="6.5" style="429" customWidth="1"/>
    <col min="1327" max="1335" width="4.125" style="429" customWidth="1"/>
    <col min="1336" max="1536" width="8.875" style="429"/>
    <col min="1537" max="1537" width="3.375" style="429" customWidth="1"/>
    <col min="1538" max="1543" width="3.125" style="429" customWidth="1"/>
    <col min="1544" max="1544" width="4.5" style="429" customWidth="1"/>
    <col min="1545" max="1545" width="3.125" style="429" customWidth="1"/>
    <col min="1546" max="1546" width="4.125" style="429" customWidth="1"/>
    <col min="1547" max="1560" width="4.5" style="429" customWidth="1"/>
    <col min="1561" max="1579" width="4.125" style="429" customWidth="1"/>
    <col min="1580" max="1580" width="5.75" style="429" customWidth="1"/>
    <col min="1581" max="1582" width="6.5" style="429" customWidth="1"/>
    <col min="1583" max="1591" width="4.125" style="429" customWidth="1"/>
    <col min="1592" max="1792" width="8.875" style="429"/>
    <col min="1793" max="1793" width="3.375" style="429" customWidth="1"/>
    <col min="1794" max="1799" width="3.125" style="429" customWidth="1"/>
    <col min="1800" max="1800" width="4.5" style="429" customWidth="1"/>
    <col min="1801" max="1801" width="3.125" style="429" customWidth="1"/>
    <col min="1802" max="1802" width="4.125" style="429" customWidth="1"/>
    <col min="1803" max="1816" width="4.5" style="429" customWidth="1"/>
    <col min="1817" max="1835" width="4.125" style="429" customWidth="1"/>
    <col min="1836" max="1836" width="5.75" style="429" customWidth="1"/>
    <col min="1837" max="1838" width="6.5" style="429" customWidth="1"/>
    <col min="1839" max="1847" width="4.125" style="429" customWidth="1"/>
    <col min="1848" max="2048" width="8.875" style="429"/>
    <col min="2049" max="2049" width="3.375" style="429" customWidth="1"/>
    <col min="2050" max="2055" width="3.125" style="429" customWidth="1"/>
    <col min="2056" max="2056" width="4.5" style="429" customWidth="1"/>
    <col min="2057" max="2057" width="3.125" style="429" customWidth="1"/>
    <col min="2058" max="2058" width="4.125" style="429" customWidth="1"/>
    <col min="2059" max="2072" width="4.5" style="429" customWidth="1"/>
    <col min="2073" max="2091" width="4.125" style="429" customWidth="1"/>
    <col min="2092" max="2092" width="5.75" style="429" customWidth="1"/>
    <col min="2093" max="2094" width="6.5" style="429" customWidth="1"/>
    <col min="2095" max="2103" width="4.125" style="429" customWidth="1"/>
    <col min="2104" max="2304" width="8.875" style="429"/>
    <col min="2305" max="2305" width="3.375" style="429" customWidth="1"/>
    <col min="2306" max="2311" width="3.125" style="429" customWidth="1"/>
    <col min="2312" max="2312" width="4.5" style="429" customWidth="1"/>
    <col min="2313" max="2313" width="3.125" style="429" customWidth="1"/>
    <col min="2314" max="2314" width="4.125" style="429" customWidth="1"/>
    <col min="2315" max="2328" width="4.5" style="429" customWidth="1"/>
    <col min="2329" max="2347" width="4.125" style="429" customWidth="1"/>
    <col min="2348" max="2348" width="5.75" style="429" customWidth="1"/>
    <col min="2349" max="2350" width="6.5" style="429" customWidth="1"/>
    <col min="2351" max="2359" width="4.125" style="429" customWidth="1"/>
    <col min="2360" max="2560" width="8.875" style="429"/>
    <col min="2561" max="2561" width="3.375" style="429" customWidth="1"/>
    <col min="2562" max="2567" width="3.125" style="429" customWidth="1"/>
    <col min="2568" max="2568" width="4.5" style="429" customWidth="1"/>
    <col min="2569" max="2569" width="3.125" style="429" customWidth="1"/>
    <col min="2570" max="2570" width="4.125" style="429" customWidth="1"/>
    <col min="2571" max="2584" width="4.5" style="429" customWidth="1"/>
    <col min="2585" max="2603" width="4.125" style="429" customWidth="1"/>
    <col min="2604" max="2604" width="5.75" style="429" customWidth="1"/>
    <col min="2605" max="2606" width="6.5" style="429" customWidth="1"/>
    <col min="2607" max="2615" width="4.125" style="429" customWidth="1"/>
    <col min="2616" max="2816" width="8.875" style="429"/>
    <col min="2817" max="2817" width="3.375" style="429" customWidth="1"/>
    <col min="2818" max="2823" width="3.125" style="429" customWidth="1"/>
    <col min="2824" max="2824" width="4.5" style="429" customWidth="1"/>
    <col min="2825" max="2825" width="3.125" style="429" customWidth="1"/>
    <col min="2826" max="2826" width="4.125" style="429" customWidth="1"/>
    <col min="2827" max="2840" width="4.5" style="429" customWidth="1"/>
    <col min="2841" max="2859" width="4.125" style="429" customWidth="1"/>
    <col min="2860" max="2860" width="5.75" style="429" customWidth="1"/>
    <col min="2861" max="2862" width="6.5" style="429" customWidth="1"/>
    <col min="2863" max="2871" width="4.125" style="429" customWidth="1"/>
    <col min="2872" max="3072" width="8.875" style="429"/>
    <col min="3073" max="3073" width="3.375" style="429" customWidth="1"/>
    <col min="3074" max="3079" width="3.125" style="429" customWidth="1"/>
    <col min="3080" max="3080" width="4.5" style="429" customWidth="1"/>
    <col min="3081" max="3081" width="3.125" style="429" customWidth="1"/>
    <col min="3082" max="3082" width="4.125" style="429" customWidth="1"/>
    <col min="3083" max="3096" width="4.5" style="429" customWidth="1"/>
    <col min="3097" max="3115" width="4.125" style="429" customWidth="1"/>
    <col min="3116" max="3116" width="5.75" style="429" customWidth="1"/>
    <col min="3117" max="3118" width="6.5" style="429" customWidth="1"/>
    <col min="3119" max="3127" width="4.125" style="429" customWidth="1"/>
    <col min="3128" max="3328" width="8.875" style="429"/>
    <col min="3329" max="3329" width="3.375" style="429" customWidth="1"/>
    <col min="3330" max="3335" width="3.125" style="429" customWidth="1"/>
    <col min="3336" max="3336" width="4.5" style="429" customWidth="1"/>
    <col min="3337" max="3337" width="3.125" style="429" customWidth="1"/>
    <col min="3338" max="3338" width="4.125" style="429" customWidth="1"/>
    <col min="3339" max="3352" width="4.5" style="429" customWidth="1"/>
    <col min="3353" max="3371" width="4.125" style="429" customWidth="1"/>
    <col min="3372" max="3372" width="5.75" style="429" customWidth="1"/>
    <col min="3373" max="3374" width="6.5" style="429" customWidth="1"/>
    <col min="3375" max="3383" width="4.125" style="429" customWidth="1"/>
    <col min="3384" max="3584" width="8.875" style="429"/>
    <col min="3585" max="3585" width="3.375" style="429" customWidth="1"/>
    <col min="3586" max="3591" width="3.125" style="429" customWidth="1"/>
    <col min="3592" max="3592" width="4.5" style="429" customWidth="1"/>
    <col min="3593" max="3593" width="3.125" style="429" customWidth="1"/>
    <col min="3594" max="3594" width="4.125" style="429" customWidth="1"/>
    <col min="3595" max="3608" width="4.5" style="429" customWidth="1"/>
    <col min="3609" max="3627" width="4.125" style="429" customWidth="1"/>
    <col min="3628" max="3628" width="5.75" style="429" customWidth="1"/>
    <col min="3629" max="3630" width="6.5" style="429" customWidth="1"/>
    <col min="3631" max="3639" width="4.125" style="429" customWidth="1"/>
    <col min="3640" max="3840" width="8.875" style="429"/>
    <col min="3841" max="3841" width="3.375" style="429" customWidth="1"/>
    <col min="3842" max="3847" width="3.125" style="429" customWidth="1"/>
    <col min="3848" max="3848" width="4.5" style="429" customWidth="1"/>
    <col min="3849" max="3849" width="3.125" style="429" customWidth="1"/>
    <col min="3850" max="3850" width="4.125" style="429" customWidth="1"/>
    <col min="3851" max="3864" width="4.5" style="429" customWidth="1"/>
    <col min="3865" max="3883" width="4.125" style="429" customWidth="1"/>
    <col min="3884" max="3884" width="5.75" style="429" customWidth="1"/>
    <col min="3885" max="3886" width="6.5" style="429" customWidth="1"/>
    <col min="3887" max="3895" width="4.125" style="429" customWidth="1"/>
    <col min="3896" max="4096" width="8.875" style="429"/>
    <col min="4097" max="4097" width="3.375" style="429" customWidth="1"/>
    <col min="4098" max="4103" width="3.125" style="429" customWidth="1"/>
    <col min="4104" max="4104" width="4.5" style="429" customWidth="1"/>
    <col min="4105" max="4105" width="3.125" style="429" customWidth="1"/>
    <col min="4106" max="4106" width="4.125" style="429" customWidth="1"/>
    <col min="4107" max="4120" width="4.5" style="429" customWidth="1"/>
    <col min="4121" max="4139" width="4.125" style="429" customWidth="1"/>
    <col min="4140" max="4140" width="5.75" style="429" customWidth="1"/>
    <col min="4141" max="4142" width="6.5" style="429" customWidth="1"/>
    <col min="4143" max="4151" width="4.125" style="429" customWidth="1"/>
    <col min="4152" max="4352" width="8.875" style="429"/>
    <col min="4353" max="4353" width="3.375" style="429" customWidth="1"/>
    <col min="4354" max="4359" width="3.125" style="429" customWidth="1"/>
    <col min="4360" max="4360" width="4.5" style="429" customWidth="1"/>
    <col min="4361" max="4361" width="3.125" style="429" customWidth="1"/>
    <col min="4362" max="4362" width="4.125" style="429" customWidth="1"/>
    <col min="4363" max="4376" width="4.5" style="429" customWidth="1"/>
    <col min="4377" max="4395" width="4.125" style="429" customWidth="1"/>
    <col min="4396" max="4396" width="5.75" style="429" customWidth="1"/>
    <col min="4397" max="4398" width="6.5" style="429" customWidth="1"/>
    <col min="4399" max="4407" width="4.125" style="429" customWidth="1"/>
    <col min="4408" max="4608" width="8.875" style="429"/>
    <col min="4609" max="4609" width="3.375" style="429" customWidth="1"/>
    <col min="4610" max="4615" width="3.125" style="429" customWidth="1"/>
    <col min="4616" max="4616" width="4.5" style="429" customWidth="1"/>
    <col min="4617" max="4617" width="3.125" style="429" customWidth="1"/>
    <col min="4618" max="4618" width="4.125" style="429" customWidth="1"/>
    <col min="4619" max="4632" width="4.5" style="429" customWidth="1"/>
    <col min="4633" max="4651" width="4.125" style="429" customWidth="1"/>
    <col min="4652" max="4652" width="5.75" style="429" customWidth="1"/>
    <col min="4653" max="4654" width="6.5" style="429" customWidth="1"/>
    <col min="4655" max="4663" width="4.125" style="429" customWidth="1"/>
    <col min="4664" max="4864" width="8.875" style="429"/>
    <col min="4865" max="4865" width="3.375" style="429" customWidth="1"/>
    <col min="4866" max="4871" width="3.125" style="429" customWidth="1"/>
    <col min="4872" max="4872" width="4.5" style="429" customWidth="1"/>
    <col min="4873" max="4873" width="3.125" style="429" customWidth="1"/>
    <col min="4874" max="4874" width="4.125" style="429" customWidth="1"/>
    <col min="4875" max="4888" width="4.5" style="429" customWidth="1"/>
    <col min="4889" max="4907" width="4.125" style="429" customWidth="1"/>
    <col min="4908" max="4908" width="5.75" style="429" customWidth="1"/>
    <col min="4909" max="4910" width="6.5" style="429" customWidth="1"/>
    <col min="4911" max="4919" width="4.125" style="429" customWidth="1"/>
    <col min="4920" max="5120" width="8.875" style="429"/>
    <col min="5121" max="5121" width="3.375" style="429" customWidth="1"/>
    <col min="5122" max="5127" width="3.125" style="429" customWidth="1"/>
    <col min="5128" max="5128" width="4.5" style="429" customWidth="1"/>
    <col min="5129" max="5129" width="3.125" style="429" customWidth="1"/>
    <col min="5130" max="5130" width="4.125" style="429" customWidth="1"/>
    <col min="5131" max="5144" width="4.5" style="429" customWidth="1"/>
    <col min="5145" max="5163" width="4.125" style="429" customWidth="1"/>
    <col min="5164" max="5164" width="5.75" style="429" customWidth="1"/>
    <col min="5165" max="5166" width="6.5" style="429" customWidth="1"/>
    <col min="5167" max="5175" width="4.125" style="429" customWidth="1"/>
    <col min="5176" max="5376" width="8.875" style="429"/>
    <col min="5377" max="5377" width="3.375" style="429" customWidth="1"/>
    <col min="5378" max="5383" width="3.125" style="429" customWidth="1"/>
    <col min="5384" max="5384" width="4.5" style="429" customWidth="1"/>
    <col min="5385" max="5385" width="3.125" style="429" customWidth="1"/>
    <col min="5386" max="5386" width="4.125" style="429" customWidth="1"/>
    <col min="5387" max="5400" width="4.5" style="429" customWidth="1"/>
    <col min="5401" max="5419" width="4.125" style="429" customWidth="1"/>
    <col min="5420" max="5420" width="5.75" style="429" customWidth="1"/>
    <col min="5421" max="5422" width="6.5" style="429" customWidth="1"/>
    <col min="5423" max="5431" width="4.125" style="429" customWidth="1"/>
    <col min="5432" max="5632" width="8.875" style="429"/>
    <col min="5633" max="5633" width="3.375" style="429" customWidth="1"/>
    <col min="5634" max="5639" width="3.125" style="429" customWidth="1"/>
    <col min="5640" max="5640" width="4.5" style="429" customWidth="1"/>
    <col min="5641" max="5641" width="3.125" style="429" customWidth="1"/>
    <col min="5642" max="5642" width="4.125" style="429" customWidth="1"/>
    <col min="5643" max="5656" width="4.5" style="429" customWidth="1"/>
    <col min="5657" max="5675" width="4.125" style="429" customWidth="1"/>
    <col min="5676" max="5676" width="5.75" style="429" customWidth="1"/>
    <col min="5677" max="5678" width="6.5" style="429" customWidth="1"/>
    <col min="5679" max="5687" width="4.125" style="429" customWidth="1"/>
    <col min="5688" max="5888" width="8.875" style="429"/>
    <col min="5889" max="5889" width="3.375" style="429" customWidth="1"/>
    <col min="5890" max="5895" width="3.125" style="429" customWidth="1"/>
    <col min="5896" max="5896" width="4.5" style="429" customWidth="1"/>
    <col min="5897" max="5897" width="3.125" style="429" customWidth="1"/>
    <col min="5898" max="5898" width="4.125" style="429" customWidth="1"/>
    <col min="5899" max="5912" width="4.5" style="429" customWidth="1"/>
    <col min="5913" max="5931" width="4.125" style="429" customWidth="1"/>
    <col min="5932" max="5932" width="5.75" style="429" customWidth="1"/>
    <col min="5933" max="5934" width="6.5" style="429" customWidth="1"/>
    <col min="5935" max="5943" width="4.125" style="429" customWidth="1"/>
    <col min="5944" max="6144" width="8.875" style="429"/>
    <col min="6145" max="6145" width="3.375" style="429" customWidth="1"/>
    <col min="6146" max="6151" width="3.125" style="429" customWidth="1"/>
    <col min="6152" max="6152" width="4.5" style="429" customWidth="1"/>
    <col min="6153" max="6153" width="3.125" style="429" customWidth="1"/>
    <col min="6154" max="6154" width="4.125" style="429" customWidth="1"/>
    <col min="6155" max="6168" width="4.5" style="429" customWidth="1"/>
    <col min="6169" max="6187" width="4.125" style="429" customWidth="1"/>
    <col min="6188" max="6188" width="5.75" style="429" customWidth="1"/>
    <col min="6189" max="6190" width="6.5" style="429" customWidth="1"/>
    <col min="6191" max="6199" width="4.125" style="429" customWidth="1"/>
    <col min="6200" max="6400" width="8.875" style="429"/>
    <col min="6401" max="6401" width="3.375" style="429" customWidth="1"/>
    <col min="6402" max="6407" width="3.125" style="429" customWidth="1"/>
    <col min="6408" max="6408" width="4.5" style="429" customWidth="1"/>
    <col min="6409" max="6409" width="3.125" style="429" customWidth="1"/>
    <col min="6410" max="6410" width="4.125" style="429" customWidth="1"/>
    <col min="6411" max="6424" width="4.5" style="429" customWidth="1"/>
    <col min="6425" max="6443" width="4.125" style="429" customWidth="1"/>
    <col min="6444" max="6444" width="5.75" style="429" customWidth="1"/>
    <col min="6445" max="6446" width="6.5" style="429" customWidth="1"/>
    <col min="6447" max="6455" width="4.125" style="429" customWidth="1"/>
    <col min="6456" max="6656" width="8.875" style="429"/>
    <col min="6657" max="6657" width="3.375" style="429" customWidth="1"/>
    <col min="6658" max="6663" width="3.125" style="429" customWidth="1"/>
    <col min="6664" max="6664" width="4.5" style="429" customWidth="1"/>
    <col min="6665" max="6665" width="3.125" style="429" customWidth="1"/>
    <col min="6666" max="6666" width="4.125" style="429" customWidth="1"/>
    <col min="6667" max="6680" width="4.5" style="429" customWidth="1"/>
    <col min="6681" max="6699" width="4.125" style="429" customWidth="1"/>
    <col min="6700" max="6700" width="5.75" style="429" customWidth="1"/>
    <col min="6701" max="6702" width="6.5" style="429" customWidth="1"/>
    <col min="6703" max="6711" width="4.125" style="429" customWidth="1"/>
    <col min="6712" max="6912" width="8.875" style="429"/>
    <col min="6913" max="6913" width="3.375" style="429" customWidth="1"/>
    <col min="6914" max="6919" width="3.125" style="429" customWidth="1"/>
    <col min="6920" max="6920" width="4.5" style="429" customWidth="1"/>
    <col min="6921" max="6921" width="3.125" style="429" customWidth="1"/>
    <col min="6922" max="6922" width="4.125" style="429" customWidth="1"/>
    <col min="6923" max="6936" width="4.5" style="429" customWidth="1"/>
    <col min="6937" max="6955" width="4.125" style="429" customWidth="1"/>
    <col min="6956" max="6956" width="5.75" style="429" customWidth="1"/>
    <col min="6957" max="6958" width="6.5" style="429" customWidth="1"/>
    <col min="6959" max="6967" width="4.125" style="429" customWidth="1"/>
    <col min="6968" max="7168" width="8.875" style="429"/>
    <col min="7169" max="7169" width="3.375" style="429" customWidth="1"/>
    <col min="7170" max="7175" width="3.125" style="429" customWidth="1"/>
    <col min="7176" max="7176" width="4.5" style="429" customWidth="1"/>
    <col min="7177" max="7177" width="3.125" style="429" customWidth="1"/>
    <col min="7178" max="7178" width="4.125" style="429" customWidth="1"/>
    <col min="7179" max="7192" width="4.5" style="429" customWidth="1"/>
    <col min="7193" max="7211" width="4.125" style="429" customWidth="1"/>
    <col min="7212" max="7212" width="5.75" style="429" customWidth="1"/>
    <col min="7213" max="7214" width="6.5" style="429" customWidth="1"/>
    <col min="7215" max="7223" width="4.125" style="429" customWidth="1"/>
    <col min="7224" max="7424" width="8.875" style="429"/>
    <col min="7425" max="7425" width="3.375" style="429" customWidth="1"/>
    <col min="7426" max="7431" width="3.125" style="429" customWidth="1"/>
    <col min="7432" max="7432" width="4.5" style="429" customWidth="1"/>
    <col min="7433" max="7433" width="3.125" style="429" customWidth="1"/>
    <col min="7434" max="7434" width="4.125" style="429" customWidth="1"/>
    <col min="7435" max="7448" width="4.5" style="429" customWidth="1"/>
    <col min="7449" max="7467" width="4.125" style="429" customWidth="1"/>
    <col min="7468" max="7468" width="5.75" style="429" customWidth="1"/>
    <col min="7469" max="7470" width="6.5" style="429" customWidth="1"/>
    <col min="7471" max="7479" width="4.125" style="429" customWidth="1"/>
    <col min="7480" max="7680" width="8.875" style="429"/>
    <col min="7681" max="7681" width="3.375" style="429" customWidth="1"/>
    <col min="7682" max="7687" width="3.125" style="429" customWidth="1"/>
    <col min="7688" max="7688" width="4.5" style="429" customWidth="1"/>
    <col min="7689" max="7689" width="3.125" style="429" customWidth="1"/>
    <col min="7690" max="7690" width="4.125" style="429" customWidth="1"/>
    <col min="7691" max="7704" width="4.5" style="429" customWidth="1"/>
    <col min="7705" max="7723" width="4.125" style="429" customWidth="1"/>
    <col min="7724" max="7724" width="5.75" style="429" customWidth="1"/>
    <col min="7725" max="7726" width="6.5" style="429" customWidth="1"/>
    <col min="7727" max="7735" width="4.125" style="429" customWidth="1"/>
    <col min="7736" max="7936" width="8.875" style="429"/>
    <col min="7937" max="7937" width="3.375" style="429" customWidth="1"/>
    <col min="7938" max="7943" width="3.125" style="429" customWidth="1"/>
    <col min="7944" max="7944" width="4.5" style="429" customWidth="1"/>
    <col min="7945" max="7945" width="3.125" style="429" customWidth="1"/>
    <col min="7946" max="7946" width="4.125" style="429" customWidth="1"/>
    <col min="7947" max="7960" width="4.5" style="429" customWidth="1"/>
    <col min="7961" max="7979" width="4.125" style="429" customWidth="1"/>
    <col min="7980" max="7980" width="5.75" style="429" customWidth="1"/>
    <col min="7981" max="7982" width="6.5" style="429" customWidth="1"/>
    <col min="7983" max="7991" width="4.125" style="429" customWidth="1"/>
    <col min="7992" max="8192" width="8.875" style="429"/>
    <col min="8193" max="8193" width="3.375" style="429" customWidth="1"/>
    <col min="8194" max="8199" width="3.125" style="429" customWidth="1"/>
    <col min="8200" max="8200" width="4.5" style="429" customWidth="1"/>
    <col min="8201" max="8201" width="3.125" style="429" customWidth="1"/>
    <col min="8202" max="8202" width="4.125" style="429" customWidth="1"/>
    <col min="8203" max="8216" width="4.5" style="429" customWidth="1"/>
    <col min="8217" max="8235" width="4.125" style="429" customWidth="1"/>
    <col min="8236" max="8236" width="5.75" style="429" customWidth="1"/>
    <col min="8237" max="8238" width="6.5" style="429" customWidth="1"/>
    <col min="8239" max="8247" width="4.125" style="429" customWidth="1"/>
    <col min="8248" max="8448" width="8.875" style="429"/>
    <col min="8449" max="8449" width="3.375" style="429" customWidth="1"/>
    <col min="8450" max="8455" width="3.125" style="429" customWidth="1"/>
    <col min="8456" max="8456" width="4.5" style="429" customWidth="1"/>
    <col min="8457" max="8457" width="3.125" style="429" customWidth="1"/>
    <col min="8458" max="8458" width="4.125" style="429" customWidth="1"/>
    <col min="8459" max="8472" width="4.5" style="429" customWidth="1"/>
    <col min="8473" max="8491" width="4.125" style="429" customWidth="1"/>
    <col min="8492" max="8492" width="5.75" style="429" customWidth="1"/>
    <col min="8493" max="8494" width="6.5" style="429" customWidth="1"/>
    <col min="8495" max="8503" width="4.125" style="429" customWidth="1"/>
    <col min="8504" max="8704" width="8.875" style="429"/>
    <col min="8705" max="8705" width="3.375" style="429" customWidth="1"/>
    <col min="8706" max="8711" width="3.125" style="429" customWidth="1"/>
    <col min="8712" max="8712" width="4.5" style="429" customWidth="1"/>
    <col min="8713" max="8713" width="3.125" style="429" customWidth="1"/>
    <col min="8714" max="8714" width="4.125" style="429" customWidth="1"/>
    <col min="8715" max="8728" width="4.5" style="429" customWidth="1"/>
    <col min="8729" max="8747" width="4.125" style="429" customWidth="1"/>
    <col min="8748" max="8748" width="5.75" style="429" customWidth="1"/>
    <col min="8749" max="8750" width="6.5" style="429" customWidth="1"/>
    <col min="8751" max="8759" width="4.125" style="429" customWidth="1"/>
    <col min="8760" max="8960" width="8.875" style="429"/>
    <col min="8961" max="8961" width="3.375" style="429" customWidth="1"/>
    <col min="8962" max="8967" width="3.125" style="429" customWidth="1"/>
    <col min="8968" max="8968" width="4.5" style="429" customWidth="1"/>
    <col min="8969" max="8969" width="3.125" style="429" customWidth="1"/>
    <col min="8970" max="8970" width="4.125" style="429" customWidth="1"/>
    <col min="8971" max="8984" width="4.5" style="429" customWidth="1"/>
    <col min="8985" max="9003" width="4.125" style="429" customWidth="1"/>
    <col min="9004" max="9004" width="5.75" style="429" customWidth="1"/>
    <col min="9005" max="9006" width="6.5" style="429" customWidth="1"/>
    <col min="9007" max="9015" width="4.125" style="429" customWidth="1"/>
    <col min="9016" max="9216" width="8.875" style="429"/>
    <col min="9217" max="9217" width="3.375" style="429" customWidth="1"/>
    <col min="9218" max="9223" width="3.125" style="429" customWidth="1"/>
    <col min="9224" max="9224" width="4.5" style="429" customWidth="1"/>
    <col min="9225" max="9225" width="3.125" style="429" customWidth="1"/>
    <col min="9226" max="9226" width="4.125" style="429" customWidth="1"/>
    <col min="9227" max="9240" width="4.5" style="429" customWidth="1"/>
    <col min="9241" max="9259" width="4.125" style="429" customWidth="1"/>
    <col min="9260" max="9260" width="5.75" style="429" customWidth="1"/>
    <col min="9261" max="9262" width="6.5" style="429" customWidth="1"/>
    <col min="9263" max="9271" width="4.125" style="429" customWidth="1"/>
    <col min="9272" max="9472" width="8.875" style="429"/>
    <col min="9473" max="9473" width="3.375" style="429" customWidth="1"/>
    <col min="9474" max="9479" width="3.125" style="429" customWidth="1"/>
    <col min="9480" max="9480" width="4.5" style="429" customWidth="1"/>
    <col min="9481" max="9481" width="3.125" style="429" customWidth="1"/>
    <col min="9482" max="9482" width="4.125" style="429" customWidth="1"/>
    <col min="9483" max="9496" width="4.5" style="429" customWidth="1"/>
    <col min="9497" max="9515" width="4.125" style="429" customWidth="1"/>
    <col min="9516" max="9516" width="5.75" style="429" customWidth="1"/>
    <col min="9517" max="9518" width="6.5" style="429" customWidth="1"/>
    <col min="9519" max="9527" width="4.125" style="429" customWidth="1"/>
    <col min="9528" max="9728" width="8.875" style="429"/>
    <col min="9729" max="9729" width="3.375" style="429" customWidth="1"/>
    <col min="9730" max="9735" width="3.125" style="429" customWidth="1"/>
    <col min="9736" max="9736" width="4.5" style="429" customWidth="1"/>
    <col min="9737" max="9737" width="3.125" style="429" customWidth="1"/>
    <col min="9738" max="9738" width="4.125" style="429" customWidth="1"/>
    <col min="9739" max="9752" width="4.5" style="429" customWidth="1"/>
    <col min="9753" max="9771" width="4.125" style="429" customWidth="1"/>
    <col min="9772" max="9772" width="5.75" style="429" customWidth="1"/>
    <col min="9773" max="9774" width="6.5" style="429" customWidth="1"/>
    <col min="9775" max="9783" width="4.125" style="429" customWidth="1"/>
    <col min="9784" max="9984" width="8.875" style="429"/>
    <col min="9985" max="9985" width="3.375" style="429" customWidth="1"/>
    <col min="9986" max="9991" width="3.125" style="429" customWidth="1"/>
    <col min="9992" max="9992" width="4.5" style="429" customWidth="1"/>
    <col min="9993" max="9993" width="3.125" style="429" customWidth="1"/>
    <col min="9994" max="9994" width="4.125" style="429" customWidth="1"/>
    <col min="9995" max="10008" width="4.5" style="429" customWidth="1"/>
    <col min="10009" max="10027" width="4.125" style="429" customWidth="1"/>
    <col min="10028" max="10028" width="5.75" style="429" customWidth="1"/>
    <col min="10029" max="10030" width="6.5" style="429" customWidth="1"/>
    <col min="10031" max="10039" width="4.125" style="429" customWidth="1"/>
    <col min="10040" max="10240" width="8.875" style="429"/>
    <col min="10241" max="10241" width="3.375" style="429" customWidth="1"/>
    <col min="10242" max="10247" width="3.125" style="429" customWidth="1"/>
    <col min="10248" max="10248" width="4.5" style="429" customWidth="1"/>
    <col min="10249" max="10249" width="3.125" style="429" customWidth="1"/>
    <col min="10250" max="10250" width="4.125" style="429" customWidth="1"/>
    <col min="10251" max="10264" width="4.5" style="429" customWidth="1"/>
    <col min="10265" max="10283" width="4.125" style="429" customWidth="1"/>
    <col min="10284" max="10284" width="5.75" style="429" customWidth="1"/>
    <col min="10285" max="10286" width="6.5" style="429" customWidth="1"/>
    <col min="10287" max="10295" width="4.125" style="429" customWidth="1"/>
    <col min="10296" max="10496" width="8.875" style="429"/>
    <col min="10497" max="10497" width="3.375" style="429" customWidth="1"/>
    <col min="10498" max="10503" width="3.125" style="429" customWidth="1"/>
    <col min="10504" max="10504" width="4.5" style="429" customWidth="1"/>
    <col min="10505" max="10505" width="3.125" style="429" customWidth="1"/>
    <col min="10506" max="10506" width="4.125" style="429" customWidth="1"/>
    <col min="10507" max="10520" width="4.5" style="429" customWidth="1"/>
    <col min="10521" max="10539" width="4.125" style="429" customWidth="1"/>
    <col min="10540" max="10540" width="5.75" style="429" customWidth="1"/>
    <col min="10541" max="10542" width="6.5" style="429" customWidth="1"/>
    <col min="10543" max="10551" width="4.125" style="429" customWidth="1"/>
    <col min="10552" max="10752" width="8.875" style="429"/>
    <col min="10753" max="10753" width="3.375" style="429" customWidth="1"/>
    <col min="10754" max="10759" width="3.125" style="429" customWidth="1"/>
    <col min="10760" max="10760" width="4.5" style="429" customWidth="1"/>
    <col min="10761" max="10761" width="3.125" style="429" customWidth="1"/>
    <col min="10762" max="10762" width="4.125" style="429" customWidth="1"/>
    <col min="10763" max="10776" width="4.5" style="429" customWidth="1"/>
    <col min="10777" max="10795" width="4.125" style="429" customWidth="1"/>
    <col min="10796" max="10796" width="5.75" style="429" customWidth="1"/>
    <col min="10797" max="10798" width="6.5" style="429" customWidth="1"/>
    <col min="10799" max="10807" width="4.125" style="429" customWidth="1"/>
    <col min="10808" max="11008" width="8.875" style="429"/>
    <col min="11009" max="11009" width="3.375" style="429" customWidth="1"/>
    <col min="11010" max="11015" width="3.125" style="429" customWidth="1"/>
    <col min="11016" max="11016" width="4.5" style="429" customWidth="1"/>
    <col min="11017" max="11017" width="3.125" style="429" customWidth="1"/>
    <col min="11018" max="11018" width="4.125" style="429" customWidth="1"/>
    <col min="11019" max="11032" width="4.5" style="429" customWidth="1"/>
    <col min="11033" max="11051" width="4.125" style="429" customWidth="1"/>
    <col min="11052" max="11052" width="5.75" style="429" customWidth="1"/>
    <col min="11053" max="11054" width="6.5" style="429" customWidth="1"/>
    <col min="11055" max="11063" width="4.125" style="429" customWidth="1"/>
    <col min="11064" max="11264" width="8.875" style="429"/>
    <col min="11265" max="11265" width="3.375" style="429" customWidth="1"/>
    <col min="11266" max="11271" width="3.125" style="429" customWidth="1"/>
    <col min="11272" max="11272" width="4.5" style="429" customWidth="1"/>
    <col min="11273" max="11273" width="3.125" style="429" customWidth="1"/>
    <col min="11274" max="11274" width="4.125" style="429" customWidth="1"/>
    <col min="11275" max="11288" width="4.5" style="429" customWidth="1"/>
    <col min="11289" max="11307" width="4.125" style="429" customWidth="1"/>
    <col min="11308" max="11308" width="5.75" style="429" customWidth="1"/>
    <col min="11309" max="11310" width="6.5" style="429" customWidth="1"/>
    <col min="11311" max="11319" width="4.125" style="429" customWidth="1"/>
    <col min="11320" max="11520" width="8.875" style="429"/>
    <col min="11521" max="11521" width="3.375" style="429" customWidth="1"/>
    <col min="11522" max="11527" width="3.125" style="429" customWidth="1"/>
    <col min="11528" max="11528" width="4.5" style="429" customWidth="1"/>
    <col min="11529" max="11529" width="3.125" style="429" customWidth="1"/>
    <col min="11530" max="11530" width="4.125" style="429" customWidth="1"/>
    <col min="11531" max="11544" width="4.5" style="429" customWidth="1"/>
    <col min="11545" max="11563" width="4.125" style="429" customWidth="1"/>
    <col min="11564" max="11564" width="5.75" style="429" customWidth="1"/>
    <col min="11565" max="11566" width="6.5" style="429" customWidth="1"/>
    <col min="11567" max="11575" width="4.125" style="429" customWidth="1"/>
    <col min="11576" max="11776" width="8.875" style="429"/>
    <col min="11777" max="11777" width="3.375" style="429" customWidth="1"/>
    <col min="11778" max="11783" width="3.125" style="429" customWidth="1"/>
    <col min="11784" max="11784" width="4.5" style="429" customWidth="1"/>
    <col min="11785" max="11785" width="3.125" style="429" customWidth="1"/>
    <col min="11786" max="11786" width="4.125" style="429" customWidth="1"/>
    <col min="11787" max="11800" width="4.5" style="429" customWidth="1"/>
    <col min="11801" max="11819" width="4.125" style="429" customWidth="1"/>
    <col min="11820" max="11820" width="5.75" style="429" customWidth="1"/>
    <col min="11821" max="11822" width="6.5" style="429" customWidth="1"/>
    <col min="11823" max="11831" width="4.125" style="429" customWidth="1"/>
    <col min="11832" max="12032" width="8.875" style="429"/>
    <col min="12033" max="12033" width="3.375" style="429" customWidth="1"/>
    <col min="12034" max="12039" width="3.125" style="429" customWidth="1"/>
    <col min="12040" max="12040" width="4.5" style="429" customWidth="1"/>
    <col min="12041" max="12041" width="3.125" style="429" customWidth="1"/>
    <col min="12042" max="12042" width="4.125" style="429" customWidth="1"/>
    <col min="12043" max="12056" width="4.5" style="429" customWidth="1"/>
    <col min="12057" max="12075" width="4.125" style="429" customWidth="1"/>
    <col min="12076" max="12076" width="5.75" style="429" customWidth="1"/>
    <col min="12077" max="12078" width="6.5" style="429" customWidth="1"/>
    <col min="12079" max="12087" width="4.125" style="429" customWidth="1"/>
    <col min="12088" max="12288" width="8.875" style="429"/>
    <col min="12289" max="12289" width="3.375" style="429" customWidth="1"/>
    <col min="12290" max="12295" width="3.125" style="429" customWidth="1"/>
    <col min="12296" max="12296" width="4.5" style="429" customWidth="1"/>
    <col min="12297" max="12297" width="3.125" style="429" customWidth="1"/>
    <col min="12298" max="12298" width="4.125" style="429" customWidth="1"/>
    <col min="12299" max="12312" width="4.5" style="429" customWidth="1"/>
    <col min="12313" max="12331" width="4.125" style="429" customWidth="1"/>
    <col min="12332" max="12332" width="5.75" style="429" customWidth="1"/>
    <col min="12333" max="12334" width="6.5" style="429" customWidth="1"/>
    <col min="12335" max="12343" width="4.125" style="429" customWidth="1"/>
    <col min="12344" max="12544" width="8.875" style="429"/>
    <col min="12545" max="12545" width="3.375" style="429" customWidth="1"/>
    <col min="12546" max="12551" width="3.125" style="429" customWidth="1"/>
    <col min="12552" max="12552" width="4.5" style="429" customWidth="1"/>
    <col min="12553" max="12553" width="3.125" style="429" customWidth="1"/>
    <col min="12554" max="12554" width="4.125" style="429" customWidth="1"/>
    <col min="12555" max="12568" width="4.5" style="429" customWidth="1"/>
    <col min="12569" max="12587" width="4.125" style="429" customWidth="1"/>
    <col min="12588" max="12588" width="5.75" style="429" customWidth="1"/>
    <col min="12589" max="12590" width="6.5" style="429" customWidth="1"/>
    <col min="12591" max="12599" width="4.125" style="429" customWidth="1"/>
    <col min="12600" max="12800" width="8.875" style="429"/>
    <col min="12801" max="12801" width="3.375" style="429" customWidth="1"/>
    <col min="12802" max="12807" width="3.125" style="429" customWidth="1"/>
    <col min="12808" max="12808" width="4.5" style="429" customWidth="1"/>
    <col min="12809" max="12809" width="3.125" style="429" customWidth="1"/>
    <col min="12810" max="12810" width="4.125" style="429" customWidth="1"/>
    <col min="12811" max="12824" width="4.5" style="429" customWidth="1"/>
    <col min="12825" max="12843" width="4.125" style="429" customWidth="1"/>
    <col min="12844" max="12844" width="5.75" style="429" customWidth="1"/>
    <col min="12845" max="12846" width="6.5" style="429" customWidth="1"/>
    <col min="12847" max="12855" width="4.125" style="429" customWidth="1"/>
    <col min="12856" max="13056" width="8.875" style="429"/>
    <col min="13057" max="13057" width="3.375" style="429" customWidth="1"/>
    <col min="13058" max="13063" width="3.125" style="429" customWidth="1"/>
    <col min="13064" max="13064" width="4.5" style="429" customWidth="1"/>
    <col min="13065" max="13065" width="3.125" style="429" customWidth="1"/>
    <col min="13066" max="13066" width="4.125" style="429" customWidth="1"/>
    <col min="13067" max="13080" width="4.5" style="429" customWidth="1"/>
    <col min="13081" max="13099" width="4.125" style="429" customWidth="1"/>
    <col min="13100" max="13100" width="5.75" style="429" customWidth="1"/>
    <col min="13101" max="13102" width="6.5" style="429" customWidth="1"/>
    <col min="13103" max="13111" width="4.125" style="429" customWidth="1"/>
    <col min="13112" max="13312" width="8.875" style="429"/>
    <col min="13313" max="13313" width="3.375" style="429" customWidth="1"/>
    <col min="13314" max="13319" width="3.125" style="429" customWidth="1"/>
    <col min="13320" max="13320" width="4.5" style="429" customWidth="1"/>
    <col min="13321" max="13321" width="3.125" style="429" customWidth="1"/>
    <col min="13322" max="13322" width="4.125" style="429" customWidth="1"/>
    <col min="13323" max="13336" width="4.5" style="429" customWidth="1"/>
    <col min="13337" max="13355" width="4.125" style="429" customWidth="1"/>
    <col min="13356" max="13356" width="5.75" style="429" customWidth="1"/>
    <col min="13357" max="13358" width="6.5" style="429" customWidth="1"/>
    <col min="13359" max="13367" width="4.125" style="429" customWidth="1"/>
    <col min="13368" max="13568" width="8.875" style="429"/>
    <col min="13569" max="13569" width="3.375" style="429" customWidth="1"/>
    <col min="13570" max="13575" width="3.125" style="429" customWidth="1"/>
    <col min="13576" max="13576" width="4.5" style="429" customWidth="1"/>
    <col min="13577" max="13577" width="3.125" style="429" customWidth="1"/>
    <col min="13578" max="13578" width="4.125" style="429" customWidth="1"/>
    <col min="13579" max="13592" width="4.5" style="429" customWidth="1"/>
    <col min="13593" max="13611" width="4.125" style="429" customWidth="1"/>
    <col min="13612" max="13612" width="5.75" style="429" customWidth="1"/>
    <col min="13613" max="13614" width="6.5" style="429" customWidth="1"/>
    <col min="13615" max="13623" width="4.125" style="429" customWidth="1"/>
    <col min="13624" max="13824" width="8.875" style="429"/>
    <col min="13825" max="13825" width="3.375" style="429" customWidth="1"/>
    <col min="13826" max="13831" width="3.125" style="429" customWidth="1"/>
    <col min="13832" max="13832" width="4.5" style="429" customWidth="1"/>
    <col min="13833" max="13833" width="3.125" style="429" customWidth="1"/>
    <col min="13834" max="13834" width="4.125" style="429" customWidth="1"/>
    <col min="13835" max="13848" width="4.5" style="429" customWidth="1"/>
    <col min="13849" max="13867" width="4.125" style="429" customWidth="1"/>
    <col min="13868" max="13868" width="5.75" style="429" customWidth="1"/>
    <col min="13869" max="13870" width="6.5" style="429" customWidth="1"/>
    <col min="13871" max="13879" width="4.125" style="429" customWidth="1"/>
    <col min="13880" max="14080" width="8.875" style="429"/>
    <col min="14081" max="14081" width="3.375" style="429" customWidth="1"/>
    <col min="14082" max="14087" width="3.125" style="429" customWidth="1"/>
    <col min="14088" max="14088" width="4.5" style="429" customWidth="1"/>
    <col min="14089" max="14089" width="3.125" style="429" customWidth="1"/>
    <col min="14090" max="14090" width="4.125" style="429" customWidth="1"/>
    <col min="14091" max="14104" width="4.5" style="429" customWidth="1"/>
    <col min="14105" max="14123" width="4.125" style="429" customWidth="1"/>
    <col min="14124" max="14124" width="5.75" style="429" customWidth="1"/>
    <col min="14125" max="14126" width="6.5" style="429" customWidth="1"/>
    <col min="14127" max="14135" width="4.125" style="429" customWidth="1"/>
    <col min="14136" max="14336" width="8.875" style="429"/>
    <col min="14337" max="14337" width="3.375" style="429" customWidth="1"/>
    <col min="14338" max="14343" width="3.125" style="429" customWidth="1"/>
    <col min="14344" max="14344" width="4.5" style="429" customWidth="1"/>
    <col min="14345" max="14345" width="3.125" style="429" customWidth="1"/>
    <col min="14346" max="14346" width="4.125" style="429" customWidth="1"/>
    <col min="14347" max="14360" width="4.5" style="429" customWidth="1"/>
    <col min="14361" max="14379" width="4.125" style="429" customWidth="1"/>
    <col min="14380" max="14380" width="5.75" style="429" customWidth="1"/>
    <col min="14381" max="14382" width="6.5" style="429" customWidth="1"/>
    <col min="14383" max="14391" width="4.125" style="429" customWidth="1"/>
    <col min="14392" max="14592" width="8.875" style="429"/>
    <col min="14593" max="14593" width="3.375" style="429" customWidth="1"/>
    <col min="14594" max="14599" width="3.125" style="429" customWidth="1"/>
    <col min="14600" max="14600" width="4.5" style="429" customWidth="1"/>
    <col min="14601" max="14601" width="3.125" style="429" customWidth="1"/>
    <col min="14602" max="14602" width="4.125" style="429" customWidth="1"/>
    <col min="14603" max="14616" width="4.5" style="429" customWidth="1"/>
    <col min="14617" max="14635" width="4.125" style="429" customWidth="1"/>
    <col min="14636" max="14636" width="5.75" style="429" customWidth="1"/>
    <col min="14637" max="14638" width="6.5" style="429" customWidth="1"/>
    <col min="14639" max="14647" width="4.125" style="429" customWidth="1"/>
    <col min="14648" max="14848" width="8.875" style="429"/>
    <col min="14849" max="14849" width="3.375" style="429" customWidth="1"/>
    <col min="14850" max="14855" width="3.125" style="429" customWidth="1"/>
    <col min="14856" max="14856" width="4.5" style="429" customWidth="1"/>
    <col min="14857" max="14857" width="3.125" style="429" customWidth="1"/>
    <col min="14858" max="14858" width="4.125" style="429" customWidth="1"/>
    <col min="14859" max="14872" width="4.5" style="429" customWidth="1"/>
    <col min="14873" max="14891" width="4.125" style="429" customWidth="1"/>
    <col min="14892" max="14892" width="5.75" style="429" customWidth="1"/>
    <col min="14893" max="14894" width="6.5" style="429" customWidth="1"/>
    <col min="14895" max="14903" width="4.125" style="429" customWidth="1"/>
    <col min="14904" max="15104" width="8.875" style="429"/>
    <col min="15105" max="15105" width="3.375" style="429" customWidth="1"/>
    <col min="15106" max="15111" width="3.125" style="429" customWidth="1"/>
    <col min="15112" max="15112" width="4.5" style="429" customWidth="1"/>
    <col min="15113" max="15113" width="3.125" style="429" customWidth="1"/>
    <col min="15114" max="15114" width="4.125" style="429" customWidth="1"/>
    <col min="15115" max="15128" width="4.5" style="429" customWidth="1"/>
    <col min="15129" max="15147" width="4.125" style="429" customWidth="1"/>
    <col min="15148" max="15148" width="5.75" style="429" customWidth="1"/>
    <col min="15149" max="15150" width="6.5" style="429" customWidth="1"/>
    <col min="15151" max="15159" width="4.125" style="429" customWidth="1"/>
    <col min="15160" max="15360" width="8.875" style="429"/>
    <col min="15361" max="15361" width="3.375" style="429" customWidth="1"/>
    <col min="15362" max="15367" width="3.125" style="429" customWidth="1"/>
    <col min="15368" max="15368" width="4.5" style="429" customWidth="1"/>
    <col min="15369" max="15369" width="3.125" style="429" customWidth="1"/>
    <col min="15370" max="15370" width="4.125" style="429" customWidth="1"/>
    <col min="15371" max="15384" width="4.5" style="429" customWidth="1"/>
    <col min="15385" max="15403" width="4.125" style="429" customWidth="1"/>
    <col min="15404" max="15404" width="5.75" style="429" customWidth="1"/>
    <col min="15405" max="15406" width="6.5" style="429" customWidth="1"/>
    <col min="15407" max="15415" width="4.125" style="429" customWidth="1"/>
    <col min="15416" max="15616" width="8.875" style="429"/>
    <col min="15617" max="15617" width="3.375" style="429" customWidth="1"/>
    <col min="15618" max="15623" width="3.125" style="429" customWidth="1"/>
    <col min="15624" max="15624" width="4.5" style="429" customWidth="1"/>
    <col min="15625" max="15625" width="3.125" style="429" customWidth="1"/>
    <col min="15626" max="15626" width="4.125" style="429" customWidth="1"/>
    <col min="15627" max="15640" width="4.5" style="429" customWidth="1"/>
    <col min="15641" max="15659" width="4.125" style="429" customWidth="1"/>
    <col min="15660" max="15660" width="5.75" style="429" customWidth="1"/>
    <col min="15661" max="15662" width="6.5" style="429" customWidth="1"/>
    <col min="15663" max="15671" width="4.125" style="429" customWidth="1"/>
    <col min="15672" max="15872" width="8.875" style="429"/>
    <col min="15873" max="15873" width="3.375" style="429" customWidth="1"/>
    <col min="15874" max="15879" width="3.125" style="429" customWidth="1"/>
    <col min="15880" max="15880" width="4.5" style="429" customWidth="1"/>
    <col min="15881" max="15881" width="3.125" style="429" customWidth="1"/>
    <col min="15882" max="15882" width="4.125" style="429" customWidth="1"/>
    <col min="15883" max="15896" width="4.5" style="429" customWidth="1"/>
    <col min="15897" max="15915" width="4.125" style="429" customWidth="1"/>
    <col min="15916" max="15916" width="5.75" style="429" customWidth="1"/>
    <col min="15917" max="15918" width="6.5" style="429" customWidth="1"/>
    <col min="15919" max="15927" width="4.125" style="429" customWidth="1"/>
    <col min="15928" max="16128" width="8.875" style="429"/>
    <col min="16129" max="16129" width="3.375" style="429" customWidth="1"/>
    <col min="16130" max="16135" width="3.125" style="429" customWidth="1"/>
    <col min="16136" max="16136" width="4.5" style="429" customWidth="1"/>
    <col min="16137" max="16137" width="3.125" style="429" customWidth="1"/>
    <col min="16138" max="16138" width="4.125" style="429" customWidth="1"/>
    <col min="16139" max="16152" width="4.5" style="429" customWidth="1"/>
    <col min="16153" max="16171" width="4.125" style="429" customWidth="1"/>
    <col min="16172" max="16172" width="5.75" style="429" customWidth="1"/>
    <col min="16173" max="16174" width="6.5" style="429" customWidth="1"/>
    <col min="16175" max="16183" width="4.125" style="429" customWidth="1"/>
    <col min="16184" max="16384" width="8.875" style="429"/>
  </cols>
  <sheetData>
    <row r="1" spans="1:31" ht="5.25" customHeight="1"/>
    <row r="2" spans="1:31" ht="17.25" customHeight="1">
      <c r="B2" s="430"/>
      <c r="D2" s="430"/>
    </row>
    <row r="3" spans="1:31" ht="18" customHeight="1">
      <c r="B3" s="431" t="s">
        <v>344</v>
      </c>
      <c r="D3" s="430"/>
    </row>
    <row r="4" spans="1:31" ht="18" customHeight="1"/>
    <row r="5" spans="1:31" ht="18" customHeight="1">
      <c r="B5" s="432" t="s">
        <v>345</v>
      </c>
      <c r="C5" s="433"/>
      <c r="D5" s="433"/>
      <c r="E5" s="434"/>
      <c r="F5" s="435" t="s">
        <v>346</v>
      </c>
      <c r="G5" s="436"/>
      <c r="H5" s="436"/>
      <c r="I5" s="437"/>
      <c r="J5" s="436"/>
      <c r="K5" s="436"/>
      <c r="L5" s="436"/>
      <c r="M5" s="438"/>
      <c r="O5" s="439" t="s">
        <v>347</v>
      </c>
      <c r="P5" s="440"/>
      <c r="Q5" s="441" t="s">
        <v>348</v>
      </c>
      <c r="S5" s="442"/>
      <c r="T5" s="442"/>
    </row>
    <row r="6" spans="1:31" ht="18" customHeight="1"/>
    <row r="7" spans="1:31" ht="18" customHeight="1">
      <c r="J7" s="443"/>
      <c r="K7" s="444"/>
      <c r="L7" s="444"/>
      <c r="M7" s="444"/>
      <c r="N7" s="444"/>
      <c r="O7" s="444"/>
      <c r="P7" s="444"/>
      <c r="Q7" s="444"/>
      <c r="R7" s="444"/>
      <c r="S7" s="444"/>
      <c r="T7" s="444"/>
      <c r="U7" s="444"/>
      <c r="V7" s="444"/>
      <c r="W7" s="445"/>
    </row>
    <row r="8" spans="1:31" ht="18" customHeight="1">
      <c r="J8" s="446"/>
      <c r="K8" s="447"/>
      <c r="L8" s="448"/>
      <c r="M8" s="448"/>
      <c r="N8" s="447"/>
      <c r="O8" s="447"/>
      <c r="P8" s="448"/>
      <c r="Q8" s="448"/>
      <c r="R8" s="448"/>
      <c r="S8" s="448"/>
      <c r="T8" s="448"/>
      <c r="U8" s="442"/>
      <c r="V8" s="442"/>
      <c r="W8" s="449"/>
      <c r="X8" s="442"/>
      <c r="AE8" s="450"/>
    </row>
    <row r="9" spans="1:31" ht="18" customHeight="1">
      <c r="J9" s="451"/>
      <c r="K9" s="442"/>
      <c r="L9" s="442"/>
      <c r="M9" s="442"/>
      <c r="N9" s="442"/>
      <c r="O9" s="442"/>
      <c r="P9" s="442"/>
      <c r="Q9" s="442"/>
      <c r="R9" s="442"/>
      <c r="S9" s="442"/>
      <c r="T9" s="442"/>
      <c r="U9" s="442"/>
      <c r="V9" s="442"/>
      <c r="W9" s="449"/>
      <c r="X9" s="442"/>
    </row>
    <row r="10" spans="1:31" ht="18" customHeight="1">
      <c r="J10" s="452"/>
      <c r="K10" s="442"/>
      <c r="L10" s="442"/>
      <c r="M10" s="442"/>
      <c r="N10" s="453"/>
      <c r="O10" s="453"/>
      <c r="P10" s="453"/>
      <c r="Q10" s="442"/>
      <c r="R10" s="442"/>
      <c r="S10" s="442"/>
      <c r="T10" s="442"/>
      <c r="U10" s="442"/>
      <c r="V10" s="442"/>
      <c r="W10" s="449"/>
      <c r="X10" s="442"/>
    </row>
    <row r="11" spans="1:31" ht="18" customHeight="1">
      <c r="J11" s="452"/>
      <c r="K11" s="442"/>
      <c r="L11" s="453"/>
      <c r="M11" s="442"/>
      <c r="N11" s="454"/>
      <c r="O11" s="454"/>
      <c r="P11" s="454"/>
      <c r="Q11" s="454"/>
      <c r="R11" s="454"/>
      <c r="S11" s="454"/>
      <c r="T11" s="453"/>
      <c r="U11" s="455"/>
      <c r="V11" s="455"/>
      <c r="W11" s="449"/>
      <c r="X11" s="442"/>
    </row>
    <row r="12" spans="1:31" ht="18" customHeight="1">
      <c r="J12" s="452"/>
      <c r="K12" s="442"/>
      <c r="L12" s="453"/>
      <c r="M12" s="442"/>
      <c r="N12" s="456"/>
      <c r="O12" s="456"/>
      <c r="P12" s="456"/>
      <c r="Q12" s="456"/>
      <c r="R12" s="456"/>
      <c r="S12" s="456"/>
      <c r="T12" s="453"/>
      <c r="U12" s="453"/>
      <c r="V12" s="453"/>
      <c r="W12" s="449"/>
      <c r="X12" s="442"/>
    </row>
    <row r="13" spans="1:31" ht="18" customHeight="1">
      <c r="A13" s="457"/>
      <c r="B13" s="635" t="s">
        <v>349</v>
      </c>
      <c r="C13" s="636"/>
      <c r="D13" s="636"/>
      <c r="E13" s="636"/>
      <c r="F13" s="636"/>
      <c r="G13" s="636"/>
      <c r="H13" s="637"/>
      <c r="I13" s="458"/>
      <c r="J13" s="452"/>
      <c r="K13" s="442"/>
      <c r="L13" s="453"/>
      <c r="M13" s="459" t="s">
        <v>350</v>
      </c>
      <c r="N13" s="456"/>
      <c r="O13" s="456"/>
      <c r="P13" s="456"/>
      <c r="Q13" s="456"/>
      <c r="R13" s="456"/>
      <c r="S13" s="456"/>
      <c r="T13" s="453"/>
      <c r="U13" s="453"/>
      <c r="V13" s="453"/>
      <c r="W13" s="449"/>
      <c r="X13" s="442"/>
    </row>
    <row r="14" spans="1:31" ht="18" customHeight="1">
      <c r="A14" s="457"/>
      <c r="B14" s="645" t="s">
        <v>351</v>
      </c>
      <c r="C14" s="646"/>
      <c r="D14" s="646"/>
      <c r="E14" s="647" t="s">
        <v>408</v>
      </c>
      <c r="F14" s="648"/>
      <c r="G14" s="648"/>
      <c r="H14" s="649"/>
      <c r="I14" s="460"/>
      <c r="J14" s="452"/>
      <c r="K14" s="442"/>
      <c r="L14" s="453"/>
      <c r="M14" s="459" t="s">
        <v>353</v>
      </c>
      <c r="N14" s="456"/>
      <c r="O14" s="456"/>
      <c r="P14" s="456"/>
      <c r="Q14" s="456"/>
      <c r="R14" s="456"/>
      <c r="S14" s="456"/>
      <c r="T14" s="453"/>
      <c r="U14" s="453"/>
      <c r="V14" s="453"/>
      <c r="W14" s="449"/>
    </row>
    <row r="15" spans="1:31" ht="18" customHeight="1">
      <c r="A15" s="457"/>
      <c r="B15" s="645" t="s">
        <v>354</v>
      </c>
      <c r="C15" s="646"/>
      <c r="D15" s="646"/>
      <c r="E15" s="650">
        <v>45281</v>
      </c>
      <c r="F15" s="648"/>
      <c r="G15" s="648"/>
      <c r="H15" s="649"/>
      <c r="I15" s="461"/>
      <c r="J15" s="452"/>
      <c r="K15" s="442"/>
      <c r="L15" s="442"/>
      <c r="M15" s="442"/>
      <c r="N15" s="462"/>
      <c r="O15" s="442"/>
      <c r="P15" s="442"/>
      <c r="Q15" s="442"/>
      <c r="R15" s="442"/>
      <c r="S15" s="442"/>
      <c r="T15" s="442"/>
      <c r="U15" s="442"/>
      <c r="V15" s="442"/>
      <c r="W15" s="449"/>
      <c r="X15" s="442"/>
      <c r="Y15" s="442"/>
    </row>
    <row r="16" spans="1:31" ht="18" customHeight="1">
      <c r="A16" s="457"/>
      <c r="B16" s="645" t="s">
        <v>355</v>
      </c>
      <c r="C16" s="646"/>
      <c r="D16" s="646"/>
      <c r="E16" s="651" t="s">
        <v>356</v>
      </c>
      <c r="F16" s="648"/>
      <c r="G16" s="648"/>
      <c r="H16" s="649"/>
      <c r="I16" s="461"/>
      <c r="J16" s="452"/>
      <c r="K16" s="442"/>
      <c r="L16" s="442"/>
      <c r="M16" s="442"/>
      <c r="N16" s="462"/>
      <c r="O16" s="442"/>
      <c r="P16" s="442"/>
      <c r="Q16" s="442"/>
      <c r="R16" s="442"/>
      <c r="S16" s="442"/>
      <c r="T16" s="442"/>
      <c r="U16" s="442"/>
      <c r="V16" s="442"/>
      <c r="W16" s="449"/>
      <c r="X16" s="442"/>
      <c r="Y16" s="442"/>
    </row>
    <row r="17" spans="1:44" ht="18" customHeight="1">
      <c r="A17" s="457"/>
      <c r="B17" s="463"/>
      <c r="C17" s="464"/>
      <c r="D17" s="464"/>
      <c r="E17" s="465"/>
      <c r="F17" s="466"/>
      <c r="G17" s="465"/>
      <c r="H17" s="465"/>
      <c r="I17" s="457"/>
      <c r="J17" s="452"/>
      <c r="K17" s="442"/>
      <c r="L17" s="442"/>
      <c r="M17" s="442"/>
      <c r="N17" s="462"/>
      <c r="O17" s="442"/>
      <c r="P17" s="442"/>
      <c r="Q17" s="442"/>
      <c r="R17" s="442"/>
      <c r="S17" s="442"/>
      <c r="T17" s="442"/>
      <c r="U17" s="442"/>
      <c r="V17" s="442"/>
      <c r="W17" s="449"/>
      <c r="X17" s="442"/>
      <c r="Y17" s="442"/>
    </row>
    <row r="18" spans="1:44" ht="18" customHeight="1">
      <c r="A18" s="457"/>
      <c r="B18" s="463"/>
      <c r="C18" s="463"/>
      <c r="D18" s="463"/>
      <c r="E18" s="642" t="s">
        <v>409</v>
      </c>
      <c r="F18" s="643"/>
      <c r="G18" s="643"/>
      <c r="H18" s="644"/>
      <c r="I18" s="467"/>
      <c r="J18" s="452"/>
      <c r="K18" s="442"/>
      <c r="L18" s="442"/>
      <c r="M18" s="442"/>
      <c r="N18" s="462"/>
      <c r="O18" s="442"/>
      <c r="P18" s="442"/>
      <c r="Q18" s="442"/>
      <c r="R18" s="442"/>
      <c r="S18" s="442"/>
      <c r="T18" s="442"/>
      <c r="U18" s="442"/>
      <c r="V18" s="442"/>
      <c r="W18" s="449"/>
      <c r="X18" s="442"/>
      <c r="Y18" s="442"/>
    </row>
    <row r="19" spans="1:44" ht="18" customHeight="1">
      <c r="A19" s="457"/>
      <c r="B19" s="468" t="s">
        <v>358</v>
      </c>
      <c r="C19" s="469"/>
      <c r="D19" s="470"/>
      <c r="E19" s="629">
        <f>IFERROR(IF($Q$5="選択","号機選択",IF($Q$5=$AQ$56,E54*$AS$56,E54)),"")</f>
        <v>1.517568</v>
      </c>
      <c r="F19" s="630"/>
      <c r="G19" s="630"/>
      <c r="H19" s="631"/>
      <c r="I19" s="463"/>
      <c r="J19" s="452"/>
      <c r="K19" s="442"/>
      <c r="L19" s="442"/>
      <c r="M19" s="442"/>
      <c r="N19" s="462"/>
      <c r="O19" s="442"/>
      <c r="P19" s="442"/>
      <c r="Q19" s="442"/>
      <c r="R19" s="442"/>
      <c r="S19" s="442"/>
      <c r="T19" s="442"/>
      <c r="U19" s="442"/>
      <c r="V19" s="442"/>
      <c r="W19" s="449"/>
      <c r="X19" s="442"/>
      <c r="Y19" s="442"/>
    </row>
    <row r="20" spans="1:44" ht="18" customHeight="1">
      <c r="A20" s="457"/>
      <c r="B20" s="468" t="s">
        <v>359</v>
      </c>
      <c r="C20" s="469"/>
      <c r="D20" s="470"/>
      <c r="E20" s="629">
        <f>IFERROR(IF($Q$5="選択","号機選択",IF($Q$5=$AQ$56,E55*$AS$56,E55)),"")</f>
        <v>1.5144960000000001</v>
      </c>
      <c r="F20" s="630"/>
      <c r="G20" s="630"/>
      <c r="H20" s="631"/>
      <c r="I20" s="463"/>
      <c r="J20" s="452"/>
      <c r="K20" s="442"/>
      <c r="L20" s="442"/>
      <c r="M20" s="442"/>
      <c r="N20" s="462"/>
      <c r="O20" s="442"/>
      <c r="P20" s="442"/>
      <c r="Q20" s="442"/>
      <c r="R20" s="442"/>
      <c r="S20" s="442"/>
      <c r="T20" s="442"/>
      <c r="U20" s="442"/>
      <c r="V20" s="442"/>
      <c r="W20" s="449"/>
      <c r="X20" s="442"/>
      <c r="Y20" s="442"/>
      <c r="Z20" s="442"/>
      <c r="AA20" s="442"/>
      <c r="AB20" s="442"/>
      <c r="AC20" s="442"/>
      <c r="AD20" s="442"/>
      <c r="AE20" s="442"/>
      <c r="AF20" s="442"/>
      <c r="AG20" s="442"/>
      <c r="AH20" s="442"/>
      <c r="AI20" s="442"/>
      <c r="AJ20" s="442"/>
      <c r="AK20" s="442"/>
      <c r="AL20" s="442"/>
      <c r="AM20" s="442"/>
      <c r="AN20" s="442"/>
      <c r="AO20" s="442"/>
      <c r="AP20" s="442"/>
      <c r="AQ20" s="442"/>
      <c r="AR20" s="442"/>
    </row>
    <row r="21" spans="1:44" ht="18" customHeight="1" thickBot="1">
      <c r="A21" s="457"/>
      <c r="B21" s="471" t="s">
        <v>360</v>
      </c>
      <c r="C21" s="472"/>
      <c r="D21" s="473"/>
      <c r="E21" s="629">
        <f>IFERROR(IF($Q$5="選択","号機選択",IF($Q$5=$AQ$56,E56*$AS$56,E56)),"")</f>
        <v>1.5144960000000001</v>
      </c>
      <c r="F21" s="630"/>
      <c r="G21" s="630"/>
      <c r="H21" s="631"/>
      <c r="I21" s="463"/>
      <c r="J21" s="451"/>
      <c r="K21" s="442"/>
      <c r="L21" s="442"/>
      <c r="M21" s="442"/>
      <c r="N21" s="442"/>
      <c r="O21" s="442"/>
      <c r="P21" s="442"/>
      <c r="Q21" s="442"/>
      <c r="R21" s="442"/>
      <c r="S21" s="442"/>
      <c r="T21" s="442"/>
      <c r="U21" s="442"/>
      <c r="V21" s="442"/>
      <c r="W21" s="449"/>
      <c r="X21" s="442"/>
      <c r="Y21" s="442"/>
      <c r="Z21" s="442"/>
      <c r="AA21" s="442"/>
      <c r="AB21" s="442"/>
      <c r="AC21" s="442"/>
      <c r="AD21" s="442"/>
      <c r="AE21" s="442"/>
      <c r="AF21" s="442"/>
      <c r="AG21" s="442"/>
      <c r="AH21" s="442"/>
      <c r="AI21" s="442"/>
      <c r="AJ21" s="442"/>
      <c r="AK21" s="442"/>
      <c r="AL21" s="442"/>
      <c r="AM21" s="442"/>
      <c r="AN21" s="442"/>
      <c r="AO21" s="442"/>
      <c r="AP21" s="442"/>
      <c r="AQ21" s="442"/>
      <c r="AR21" s="442"/>
    </row>
    <row r="22" spans="1:44" ht="18" customHeight="1" thickBot="1">
      <c r="A22" s="457"/>
      <c r="B22" s="474" t="s">
        <v>361</v>
      </c>
      <c r="C22" s="475"/>
      <c r="D22" s="476"/>
      <c r="E22" s="623">
        <f>IFERROR(AVERAGE(E19:E21),"")</f>
        <v>1.5155200000000002</v>
      </c>
      <c r="F22" s="652"/>
      <c r="G22" s="652"/>
      <c r="H22" s="653"/>
      <c r="I22" s="463"/>
      <c r="J22" s="477"/>
      <c r="K22" s="478"/>
      <c r="L22" s="478"/>
      <c r="M22" s="478"/>
      <c r="N22" s="478"/>
      <c r="O22" s="478"/>
      <c r="P22" s="478"/>
      <c r="Q22" s="478"/>
      <c r="R22" s="478"/>
      <c r="S22" s="478"/>
      <c r="T22" s="478"/>
      <c r="U22" s="478"/>
      <c r="V22" s="478"/>
      <c r="W22" s="479"/>
      <c r="X22" s="442"/>
      <c r="Y22" s="442"/>
    </row>
    <row r="23" spans="1:44" ht="18" customHeight="1">
      <c r="A23" s="457"/>
      <c r="B23" s="463"/>
      <c r="C23" s="463"/>
      <c r="D23" s="463"/>
      <c r="E23" s="480"/>
      <c r="F23" s="480"/>
      <c r="G23" s="480"/>
      <c r="H23" s="480"/>
      <c r="I23" s="463"/>
      <c r="X23" s="442"/>
      <c r="Y23" s="442"/>
    </row>
    <row r="24" spans="1:44" ht="18" customHeight="1">
      <c r="A24" s="457"/>
      <c r="B24" s="463"/>
      <c r="C24" s="463"/>
      <c r="D24" s="463"/>
      <c r="E24" s="642" t="s">
        <v>362</v>
      </c>
      <c r="F24" s="643"/>
      <c r="G24" s="643"/>
      <c r="H24" s="644"/>
      <c r="I24" s="463"/>
      <c r="J24" s="443"/>
      <c r="K24" s="444"/>
      <c r="L24" s="444"/>
      <c r="M24" s="444"/>
      <c r="N24" s="444"/>
      <c r="O24" s="444"/>
      <c r="P24" s="444"/>
      <c r="Q24" s="444"/>
      <c r="R24" s="444"/>
      <c r="S24" s="444"/>
      <c r="T24" s="444"/>
      <c r="U24" s="444"/>
      <c r="V24" s="444"/>
      <c r="W24" s="445"/>
      <c r="X24" s="442"/>
      <c r="Y24" s="442"/>
    </row>
    <row r="25" spans="1:44" ht="18" customHeight="1">
      <c r="A25" s="457"/>
      <c r="B25" s="468" t="s">
        <v>358</v>
      </c>
      <c r="C25" s="469"/>
      <c r="D25" s="470"/>
      <c r="E25" s="629">
        <f>IFERROR(IF($Q$5="選択","号機選択",IF($Q$5=$AQ$57,E60*$AT$57,E60)),"")</f>
        <v>3.6551200000000001</v>
      </c>
      <c r="F25" s="630"/>
      <c r="G25" s="630"/>
      <c r="H25" s="631"/>
      <c r="I25" s="463"/>
      <c r="J25" s="446"/>
      <c r="K25" s="447"/>
      <c r="L25" s="448"/>
      <c r="M25" s="448"/>
      <c r="N25" s="447"/>
      <c r="O25" s="447"/>
      <c r="P25" s="448"/>
      <c r="Q25" s="448"/>
      <c r="R25" s="448"/>
      <c r="S25" s="448"/>
      <c r="T25" s="448"/>
      <c r="U25" s="442"/>
      <c r="V25" s="442"/>
      <c r="W25" s="449"/>
      <c r="X25" s="442"/>
      <c r="Y25" s="442"/>
    </row>
    <row r="26" spans="1:44" ht="18" customHeight="1">
      <c r="A26" s="457"/>
      <c r="B26" s="468" t="s">
        <v>359</v>
      </c>
      <c r="C26" s="469"/>
      <c r="D26" s="470"/>
      <c r="E26" s="629">
        <f>IFERROR(IF($Q$5="選択","号機選択",IF($Q$5=$AQ$57,E61*$AT$57,E61)),"")</f>
        <v>3.658048</v>
      </c>
      <c r="F26" s="630"/>
      <c r="G26" s="630"/>
      <c r="H26" s="631"/>
      <c r="I26" s="463"/>
      <c r="J26" s="451"/>
      <c r="K26" s="442"/>
      <c r="L26" s="442"/>
      <c r="M26" s="442"/>
      <c r="N26" s="442"/>
      <c r="O26" s="442"/>
      <c r="P26" s="442"/>
      <c r="Q26" s="442"/>
      <c r="R26" s="442"/>
      <c r="S26" s="442"/>
      <c r="T26" s="442"/>
      <c r="U26" s="442"/>
      <c r="V26" s="442"/>
      <c r="W26" s="449"/>
      <c r="X26" s="442"/>
      <c r="Y26" s="442"/>
    </row>
    <row r="27" spans="1:44" ht="18" customHeight="1" thickBot="1">
      <c r="A27" s="457"/>
      <c r="B27" s="471" t="s">
        <v>360</v>
      </c>
      <c r="C27" s="472"/>
      <c r="D27" s="473"/>
      <c r="E27" s="629">
        <f>IFERROR(IF($Q$5="選択","号機選択",IF($Q$5=$AQ$57,E62*$AT$57,E62)),"")</f>
        <v>3.7497919999999998</v>
      </c>
      <c r="F27" s="630"/>
      <c r="G27" s="630"/>
      <c r="H27" s="631"/>
      <c r="I27" s="463"/>
      <c r="J27" s="452"/>
      <c r="K27" s="442"/>
      <c r="L27" s="442"/>
      <c r="M27" s="442"/>
      <c r="N27" s="453"/>
      <c r="O27" s="453"/>
      <c r="P27" s="453"/>
      <c r="Q27" s="442"/>
      <c r="R27" s="442"/>
      <c r="S27" s="442"/>
      <c r="T27" s="442"/>
      <c r="U27" s="442"/>
      <c r="V27" s="442"/>
      <c r="W27" s="449"/>
      <c r="X27" s="442"/>
      <c r="Y27" s="442"/>
    </row>
    <row r="28" spans="1:44" ht="18" customHeight="1" thickBot="1">
      <c r="A28" s="457"/>
      <c r="B28" s="474" t="s">
        <v>361</v>
      </c>
      <c r="C28" s="475"/>
      <c r="D28" s="476"/>
      <c r="E28" s="623">
        <f>IFERROR(AVERAGE(E25:E27),"")</f>
        <v>3.6876533333333334</v>
      </c>
      <c r="F28" s="624"/>
      <c r="G28" s="624"/>
      <c r="H28" s="625"/>
      <c r="I28" s="463"/>
      <c r="J28" s="452"/>
      <c r="K28" s="442"/>
      <c r="L28" s="453"/>
      <c r="M28" s="442"/>
      <c r="N28" s="454"/>
      <c r="O28" s="454"/>
      <c r="P28" s="454"/>
      <c r="Q28" s="454"/>
      <c r="R28" s="454"/>
      <c r="S28" s="454"/>
      <c r="T28" s="453"/>
      <c r="U28" s="455"/>
      <c r="V28" s="455"/>
      <c r="W28" s="449"/>
      <c r="X28" s="442"/>
      <c r="Y28" s="442"/>
    </row>
    <row r="29" spans="1:44" ht="18" customHeight="1">
      <c r="A29" s="457"/>
      <c r="B29" s="457"/>
      <c r="C29" s="457"/>
      <c r="D29" s="457"/>
      <c r="E29" s="481"/>
      <c r="F29" s="481"/>
      <c r="G29" s="481"/>
      <c r="H29" s="481"/>
      <c r="I29" s="463"/>
      <c r="J29" s="452"/>
      <c r="K29" s="442"/>
      <c r="L29" s="453"/>
      <c r="M29" s="442"/>
      <c r="N29" s="456"/>
      <c r="O29" s="456"/>
      <c r="P29" s="456"/>
      <c r="Q29" s="456"/>
      <c r="R29" s="456"/>
      <c r="S29" s="456"/>
      <c r="T29" s="453"/>
      <c r="U29" s="453"/>
      <c r="V29" s="453"/>
      <c r="W29" s="449"/>
      <c r="X29" s="442"/>
      <c r="Y29" s="442"/>
    </row>
    <row r="30" spans="1:44" ht="18" customHeight="1">
      <c r="A30" s="457"/>
      <c r="B30" s="463"/>
      <c r="C30" s="463"/>
      <c r="D30" s="463"/>
      <c r="E30" s="642" t="s">
        <v>363</v>
      </c>
      <c r="F30" s="643"/>
      <c r="G30" s="643"/>
      <c r="H30" s="644"/>
      <c r="I30" s="463"/>
      <c r="J30" s="452"/>
      <c r="K30" s="442"/>
      <c r="L30" s="453"/>
      <c r="M30" s="459" t="s">
        <v>364</v>
      </c>
      <c r="N30" s="456"/>
      <c r="O30" s="456"/>
      <c r="P30" s="456"/>
      <c r="Q30" s="456"/>
      <c r="R30" s="456"/>
      <c r="S30" s="456"/>
      <c r="T30" s="453"/>
      <c r="U30" s="453"/>
      <c r="V30" s="453"/>
      <c r="W30" s="449"/>
      <c r="X30" s="442"/>
      <c r="Y30" s="442"/>
    </row>
    <row r="31" spans="1:44" ht="18" customHeight="1">
      <c r="A31" s="457"/>
      <c r="B31" s="468" t="s">
        <v>358</v>
      </c>
      <c r="C31" s="469"/>
      <c r="D31" s="470"/>
      <c r="E31" s="629">
        <f>IFERROR(IF($Q$5="選択","号機選択",IF($Q$5=$AQ$57,I60*$AT$57,I60)),"")</f>
        <v>7.3424479999999992</v>
      </c>
      <c r="F31" s="630"/>
      <c r="G31" s="630"/>
      <c r="H31" s="631"/>
      <c r="I31" s="463"/>
      <c r="J31" s="452"/>
      <c r="K31" s="442"/>
      <c r="L31" s="453"/>
      <c r="M31" s="459" t="s">
        <v>365</v>
      </c>
      <c r="N31" s="456"/>
      <c r="O31" s="456"/>
      <c r="P31" s="456"/>
      <c r="Q31" s="456"/>
      <c r="R31" s="456"/>
      <c r="S31" s="456"/>
      <c r="T31" s="453"/>
      <c r="U31" s="453"/>
      <c r="V31" s="453"/>
      <c r="W31" s="449"/>
      <c r="X31" s="442"/>
      <c r="Y31" s="442"/>
    </row>
    <row r="32" spans="1:44" ht="18" customHeight="1">
      <c r="A32" s="457"/>
      <c r="B32" s="468" t="s">
        <v>359</v>
      </c>
      <c r="C32" s="469"/>
      <c r="D32" s="470"/>
      <c r="E32" s="629">
        <f>IFERROR(IF($Q$5="選択","号機選択",IF($Q$5=$AQ$57,I61*$AT$57,I61)),"")</f>
        <v>7.3463519999999995</v>
      </c>
      <c r="F32" s="630"/>
      <c r="G32" s="630"/>
      <c r="H32" s="631"/>
      <c r="I32" s="463"/>
      <c r="J32" s="452"/>
      <c r="K32" s="442"/>
      <c r="L32" s="442"/>
      <c r="M32" s="442"/>
      <c r="N32" s="462"/>
      <c r="O32" s="442"/>
      <c r="P32" s="442"/>
      <c r="Q32" s="442"/>
      <c r="R32" s="442"/>
      <c r="S32" s="442"/>
      <c r="T32" s="442"/>
      <c r="U32" s="442"/>
      <c r="V32" s="442"/>
      <c r="W32" s="449"/>
      <c r="X32" s="442"/>
      <c r="Y32" s="442"/>
    </row>
    <row r="33" spans="1:44" ht="18" customHeight="1" thickBot="1">
      <c r="A33" s="457"/>
      <c r="B33" s="471" t="s">
        <v>360</v>
      </c>
      <c r="C33" s="472"/>
      <c r="D33" s="473"/>
      <c r="E33" s="629">
        <f>IFERROR(IF($Q$5="選択","号機選択",IF($Q$5=$AQ$57,I62*$AT$57,I62)),"")</f>
        <v>7.3766080000000001</v>
      </c>
      <c r="F33" s="630"/>
      <c r="G33" s="630"/>
      <c r="H33" s="631"/>
      <c r="I33" s="463"/>
      <c r="J33" s="452"/>
      <c r="K33" s="442"/>
      <c r="L33" s="442"/>
      <c r="M33" s="442"/>
      <c r="N33" s="462"/>
      <c r="O33" s="442"/>
      <c r="P33" s="442"/>
      <c r="Q33" s="442"/>
      <c r="R33" s="442"/>
      <c r="S33" s="442"/>
      <c r="T33" s="442"/>
      <c r="U33" s="442"/>
      <c r="V33" s="442"/>
      <c r="W33" s="449"/>
      <c r="X33" s="442"/>
      <c r="Y33" s="442"/>
    </row>
    <row r="34" spans="1:44" ht="18" customHeight="1" thickBot="1">
      <c r="A34" s="457"/>
      <c r="B34" s="474" t="s">
        <v>361</v>
      </c>
      <c r="C34" s="475"/>
      <c r="D34" s="476"/>
      <c r="E34" s="623">
        <f>IFERROR(AVERAGE(E31:E33),"")</f>
        <v>7.355135999999999</v>
      </c>
      <c r="F34" s="624"/>
      <c r="G34" s="624"/>
      <c r="H34" s="625"/>
      <c r="I34" s="463"/>
      <c r="J34" s="452"/>
      <c r="K34" s="442"/>
      <c r="L34" s="442"/>
      <c r="M34" s="442"/>
      <c r="N34" s="462"/>
      <c r="O34" s="442"/>
      <c r="P34" s="442"/>
      <c r="Q34" s="442"/>
      <c r="R34" s="442"/>
      <c r="S34" s="442"/>
      <c r="T34" s="442"/>
      <c r="U34" s="442"/>
      <c r="V34" s="442"/>
      <c r="W34" s="449"/>
      <c r="X34" s="442"/>
      <c r="Y34" s="442"/>
      <c r="Z34" s="442"/>
      <c r="AA34" s="442"/>
      <c r="AB34" s="442"/>
      <c r="AC34" s="442"/>
      <c r="AD34" s="442"/>
      <c r="AE34" s="442"/>
      <c r="AF34" s="442"/>
      <c r="AG34" s="442"/>
      <c r="AH34" s="442"/>
      <c r="AI34" s="442"/>
      <c r="AJ34" s="442"/>
      <c r="AK34" s="442"/>
      <c r="AL34" s="442"/>
      <c r="AM34" s="442"/>
      <c r="AN34" s="442"/>
      <c r="AO34" s="442"/>
      <c r="AP34" s="442"/>
      <c r="AQ34" s="442"/>
      <c r="AR34" s="442"/>
    </row>
    <row r="35" spans="1:44" ht="18" customHeight="1">
      <c r="A35" s="457"/>
      <c r="B35" s="457"/>
      <c r="C35" s="457"/>
      <c r="D35" s="457"/>
      <c r="E35" s="481"/>
      <c r="F35" s="481"/>
      <c r="G35" s="481"/>
      <c r="H35" s="481"/>
      <c r="I35" s="463"/>
      <c r="J35" s="452"/>
      <c r="K35" s="442"/>
      <c r="L35" s="442"/>
      <c r="M35" s="442"/>
      <c r="N35" s="462"/>
      <c r="O35" s="442"/>
      <c r="P35" s="442"/>
      <c r="Q35" s="442"/>
      <c r="R35" s="442"/>
      <c r="S35" s="442"/>
      <c r="T35" s="442"/>
      <c r="U35" s="442"/>
      <c r="V35" s="442"/>
      <c r="W35" s="449"/>
      <c r="X35" s="442"/>
      <c r="Y35" s="442"/>
      <c r="Z35" s="442"/>
      <c r="AA35" s="442"/>
      <c r="AB35" s="442"/>
      <c r="AC35" s="442"/>
      <c r="AD35" s="442"/>
      <c r="AE35" s="442"/>
      <c r="AF35" s="442"/>
      <c r="AG35" s="442"/>
      <c r="AH35" s="442"/>
      <c r="AI35" s="442"/>
      <c r="AJ35" s="442"/>
      <c r="AK35" s="442"/>
      <c r="AL35" s="442"/>
      <c r="AM35" s="442"/>
      <c r="AN35" s="442"/>
      <c r="AO35" s="442"/>
      <c r="AP35" s="442"/>
      <c r="AQ35" s="442"/>
      <c r="AR35" s="442"/>
    </row>
    <row r="36" spans="1:44" ht="18" customHeight="1">
      <c r="A36" s="457"/>
      <c r="B36" s="463"/>
      <c r="C36" s="463"/>
      <c r="D36" s="463"/>
      <c r="E36" s="642" t="s">
        <v>366</v>
      </c>
      <c r="F36" s="643"/>
      <c r="G36" s="643"/>
      <c r="H36" s="644"/>
      <c r="I36" s="457"/>
      <c r="J36" s="452"/>
      <c r="K36" s="442"/>
      <c r="L36" s="442"/>
      <c r="M36" s="442"/>
      <c r="N36" s="462"/>
      <c r="O36" s="442"/>
      <c r="P36" s="442"/>
      <c r="Q36" s="442"/>
      <c r="R36" s="442"/>
      <c r="S36" s="442"/>
      <c r="T36" s="442"/>
      <c r="U36" s="442"/>
      <c r="V36" s="442"/>
      <c r="W36" s="449"/>
      <c r="X36" s="442"/>
      <c r="Y36" s="442"/>
      <c r="Z36" s="442"/>
      <c r="AA36" s="442"/>
      <c r="AB36" s="442"/>
      <c r="AC36" s="442"/>
      <c r="AD36" s="442"/>
      <c r="AE36" s="442"/>
      <c r="AF36" s="442"/>
      <c r="AG36" s="442"/>
      <c r="AH36" s="442"/>
      <c r="AI36" s="442"/>
      <c r="AJ36" s="442"/>
      <c r="AK36" s="442"/>
      <c r="AL36" s="442"/>
      <c r="AM36" s="442"/>
      <c r="AN36" s="442"/>
      <c r="AO36" s="442"/>
      <c r="AP36" s="442"/>
      <c r="AQ36" s="442"/>
      <c r="AR36" s="442"/>
    </row>
    <row r="37" spans="1:44" ht="18" customHeight="1">
      <c r="A37" s="457"/>
      <c r="B37" s="482" t="s">
        <v>367</v>
      </c>
      <c r="C37" s="469"/>
      <c r="D37" s="470"/>
      <c r="E37" s="629">
        <f>IFERROR(IF($Q$5="選択","号機選択",IF($Q$5=$AQ$56,U55*$AT$56,U55)),"")</f>
        <v>9.2244999999999994E-2</v>
      </c>
      <c r="F37" s="630"/>
      <c r="G37" s="630"/>
      <c r="H37" s="631"/>
      <c r="I37" s="457"/>
      <c r="J37" s="451"/>
      <c r="K37" s="442"/>
      <c r="L37" s="442"/>
      <c r="M37" s="442"/>
      <c r="N37" s="442"/>
      <c r="O37" s="442"/>
      <c r="P37" s="442"/>
      <c r="Q37" s="442"/>
      <c r="R37" s="442"/>
      <c r="S37" s="442"/>
      <c r="T37" s="442"/>
      <c r="U37" s="442"/>
      <c r="V37" s="442"/>
      <c r="W37" s="449"/>
      <c r="X37" s="442"/>
      <c r="Y37" s="442"/>
      <c r="Z37" s="442"/>
      <c r="AA37" s="442"/>
      <c r="AB37" s="442"/>
      <c r="AC37" s="442"/>
      <c r="AD37" s="442"/>
      <c r="AE37" s="442"/>
      <c r="AF37" s="442"/>
      <c r="AG37" s="442"/>
      <c r="AH37" s="442"/>
      <c r="AI37" s="442"/>
      <c r="AJ37" s="442"/>
      <c r="AK37" s="442"/>
      <c r="AL37" s="442"/>
      <c r="AM37" s="442"/>
      <c r="AN37" s="442"/>
      <c r="AO37" s="442"/>
      <c r="AP37" s="442"/>
      <c r="AQ37" s="442"/>
      <c r="AR37" s="442"/>
    </row>
    <row r="38" spans="1:44" ht="18" customHeight="1" thickBot="1">
      <c r="A38" s="457"/>
      <c r="B38" s="483" t="s">
        <v>368</v>
      </c>
      <c r="C38" s="484"/>
      <c r="D38" s="485"/>
      <c r="E38" s="629">
        <f>IFERROR(IF($Q$5="選択","号機選択",IF($Q$5=$AQ$56,Y55*$AT$56,Y55)),"")</f>
        <v>1.0768389999999999</v>
      </c>
      <c r="F38" s="630"/>
      <c r="G38" s="630"/>
      <c r="H38" s="631"/>
      <c r="I38" s="457"/>
      <c r="J38" s="451"/>
      <c r="K38" s="442"/>
      <c r="L38" s="442"/>
      <c r="M38" s="442"/>
      <c r="N38" s="442"/>
      <c r="O38" s="442"/>
      <c r="P38" s="442"/>
      <c r="Q38" s="442"/>
      <c r="R38" s="442"/>
      <c r="S38" s="442"/>
      <c r="T38" s="442"/>
      <c r="U38" s="442"/>
      <c r="V38" s="442"/>
      <c r="W38" s="449"/>
      <c r="X38" s="442"/>
      <c r="Y38" s="442"/>
      <c r="Z38" s="442"/>
      <c r="AA38" s="442"/>
      <c r="AB38" s="442"/>
      <c r="AC38" s="442"/>
      <c r="AD38" s="442"/>
      <c r="AE38" s="442"/>
      <c r="AF38" s="442"/>
      <c r="AG38" s="442"/>
      <c r="AH38" s="442"/>
      <c r="AI38" s="442"/>
      <c r="AJ38" s="442"/>
      <c r="AK38" s="442"/>
      <c r="AL38" s="442"/>
      <c r="AM38" s="442"/>
      <c r="AN38" s="442"/>
      <c r="AO38" s="442"/>
      <c r="AP38" s="442"/>
      <c r="AQ38" s="442"/>
      <c r="AR38" s="442"/>
    </row>
    <row r="39" spans="1:44" ht="18" customHeight="1" thickBot="1">
      <c r="A39" s="457"/>
      <c r="B39" s="486" t="s">
        <v>369</v>
      </c>
      <c r="C39" s="475"/>
      <c r="D39" s="476"/>
      <c r="E39" s="641">
        <f>IFERROR((E38-E37),"")</f>
        <v>0.98459399999999986</v>
      </c>
      <c r="F39" s="624"/>
      <c r="G39" s="624"/>
      <c r="H39" s="625"/>
      <c r="I39" s="457"/>
      <c r="J39" s="477"/>
      <c r="K39" s="487"/>
      <c r="L39" s="487"/>
      <c r="M39" s="488"/>
      <c r="N39" s="488"/>
      <c r="O39" s="487"/>
      <c r="P39" s="487"/>
      <c r="Q39" s="488"/>
      <c r="R39" s="488"/>
      <c r="S39" s="488"/>
      <c r="T39" s="478"/>
      <c r="U39" s="478"/>
      <c r="V39" s="478"/>
      <c r="W39" s="479"/>
      <c r="X39" s="442"/>
      <c r="Y39" s="442"/>
      <c r="Z39" s="442"/>
      <c r="AA39" s="442"/>
      <c r="AB39" s="442"/>
      <c r="AC39" s="442"/>
      <c r="AD39" s="442"/>
      <c r="AE39" s="442"/>
      <c r="AF39" s="442"/>
      <c r="AG39" s="442"/>
      <c r="AH39" s="442"/>
      <c r="AI39" s="442"/>
      <c r="AJ39" s="442"/>
      <c r="AK39" s="442"/>
      <c r="AL39" s="442"/>
      <c r="AM39" s="442"/>
      <c r="AN39" s="442"/>
      <c r="AO39" s="442"/>
      <c r="AP39" s="442"/>
      <c r="AQ39" s="442"/>
      <c r="AR39" s="442"/>
    </row>
    <row r="40" spans="1:44" ht="18" customHeight="1">
      <c r="A40" s="457"/>
      <c r="I40" s="460"/>
      <c r="J40" s="442"/>
      <c r="K40" s="442"/>
      <c r="L40" s="442"/>
      <c r="M40" s="442"/>
      <c r="N40" s="442"/>
      <c r="O40" s="442"/>
      <c r="P40" s="442"/>
      <c r="Q40" s="442"/>
      <c r="R40" s="442"/>
      <c r="S40" s="442"/>
      <c r="T40" s="442"/>
      <c r="U40" s="442"/>
      <c r="V40" s="442"/>
      <c r="W40" s="442"/>
      <c r="X40" s="442"/>
      <c r="Y40" s="442"/>
    </row>
    <row r="41" spans="1:44" ht="18" customHeight="1">
      <c r="A41" s="457"/>
      <c r="B41" s="457"/>
      <c r="C41" s="457"/>
      <c r="D41" s="457"/>
      <c r="E41" s="457"/>
      <c r="F41" s="457"/>
      <c r="G41" s="457"/>
      <c r="H41" s="457"/>
      <c r="I41" s="460"/>
      <c r="K41" s="462"/>
      <c r="L41" s="442"/>
      <c r="M41" s="442"/>
      <c r="N41" s="442"/>
      <c r="O41" s="453"/>
      <c r="P41" s="453"/>
      <c r="Q41" s="489"/>
      <c r="R41" s="489" t="s">
        <v>370</v>
      </c>
      <c r="S41" s="442"/>
      <c r="T41" s="442"/>
      <c r="U41" s="442"/>
      <c r="V41" s="442"/>
      <c r="W41" s="442"/>
      <c r="X41" s="442"/>
      <c r="Y41" s="442"/>
    </row>
    <row r="42" spans="1:44" ht="18" customHeight="1">
      <c r="A42" s="457"/>
      <c r="B42" s="463"/>
      <c r="C42" s="463"/>
      <c r="D42" s="463"/>
      <c r="E42" s="635" t="s">
        <v>371</v>
      </c>
      <c r="F42" s="636"/>
      <c r="G42" s="636"/>
      <c r="H42" s="637"/>
      <c r="I42" s="635" t="s">
        <v>372</v>
      </c>
      <c r="J42" s="636"/>
      <c r="K42" s="636"/>
      <c r="L42" s="637"/>
      <c r="M42" s="635" t="s">
        <v>373</v>
      </c>
      <c r="N42" s="636"/>
      <c r="O42" s="636"/>
      <c r="P42" s="637"/>
      <c r="Q42" s="635" t="s">
        <v>374</v>
      </c>
      <c r="R42" s="636"/>
      <c r="S42" s="636"/>
      <c r="T42" s="637"/>
      <c r="U42" s="635" t="s">
        <v>375</v>
      </c>
      <c r="V42" s="636"/>
      <c r="W42" s="636"/>
      <c r="X42" s="637"/>
      <c r="Y42" s="635" t="s">
        <v>376</v>
      </c>
      <c r="Z42" s="636"/>
      <c r="AA42" s="636"/>
      <c r="AB42" s="637"/>
    </row>
    <row r="43" spans="1:44" ht="18" customHeight="1">
      <c r="A43" s="457"/>
      <c r="B43" s="468" t="s">
        <v>358</v>
      </c>
      <c r="C43" s="469"/>
      <c r="D43" s="470"/>
      <c r="E43" s="629">
        <f>IFERROR(IF($Q$5="選択","号機選択",IF($Q$5=$AQ$56,I54*$AS$56,I54)),"")</f>
        <v>1.364992</v>
      </c>
      <c r="F43" s="630"/>
      <c r="G43" s="630"/>
      <c r="H43" s="631"/>
      <c r="I43" s="629">
        <f>IFERROR(IF($Q$5="選択","号機選択",IF($Q$5=$AQ$56,M54*$AS$56,M54)),"")</f>
        <v>1.430528</v>
      </c>
      <c r="J43" s="630"/>
      <c r="K43" s="630"/>
      <c r="L43" s="631"/>
      <c r="M43" s="629">
        <f>IFERROR(IFERROR(IF($Q$5="選択","号機選択",IF($Q$5=$AQ$56,Q54*$AT$56,Q54)),""),"")</f>
        <v>0.19517100000000001</v>
      </c>
      <c r="N43" s="630"/>
      <c r="O43" s="630"/>
      <c r="P43" s="631"/>
      <c r="Q43" s="638">
        <f>IFERROR(DEGREES(ATAN(M43/((I43-E43)/2))),"")</f>
        <v>80.46928237211668</v>
      </c>
      <c r="R43" s="639"/>
      <c r="S43" s="639"/>
      <c r="T43" s="640"/>
      <c r="U43" s="629">
        <f>IFERROR(IF($Q$5="選択","号機選択",IF($Q$5=$AQ$57,M60*$AT$57,M60)),"")</f>
        <v>0.49483199999999999</v>
      </c>
      <c r="V43" s="630"/>
      <c r="W43" s="630"/>
      <c r="X43" s="631"/>
      <c r="Y43" s="629">
        <f>IFERROR(IF($Q$5="選択","号機選択",IF($Q$5=$AQ$57,Q60*$AT$57,Q60)),"")</f>
        <v>0.52606399999999998</v>
      </c>
      <c r="Z43" s="630"/>
      <c r="AA43" s="630"/>
      <c r="AB43" s="631"/>
    </row>
    <row r="44" spans="1:44" ht="18" customHeight="1">
      <c r="A44" s="457"/>
      <c r="B44" s="468" t="s">
        <v>359</v>
      </c>
      <c r="C44" s="469"/>
      <c r="D44" s="470"/>
      <c r="E44" s="629">
        <f>IFERROR(IF($Q$5="選択","号機選択",IF($Q$5=$AQ$56,I55*$AS$56,I55)),"")</f>
        <v>1.373184</v>
      </c>
      <c r="F44" s="630"/>
      <c r="G44" s="630"/>
      <c r="H44" s="631"/>
      <c r="I44" s="629">
        <f>IFERROR(IF($Q$5="選択","号機選択",IF($Q$5=$AQ$56,M55*$AS$56,M55)),"")</f>
        <v>1.417216</v>
      </c>
      <c r="J44" s="630"/>
      <c r="K44" s="630"/>
      <c r="L44" s="631"/>
      <c r="M44" s="629">
        <f>IFERROR(IF($Q$5="選択","号機選択",IF($Q$5=$AQ$56,Q55*$AT$56,Q55)),"")</f>
        <v>0.18448999999999999</v>
      </c>
      <c r="N44" s="630"/>
      <c r="O44" s="630"/>
      <c r="P44" s="631"/>
      <c r="Q44" s="638">
        <f>IFERROR(DEGREES(ATAN(M44/((I44-E44)/2))),"")</f>
        <v>83.194825307642191</v>
      </c>
      <c r="R44" s="639"/>
      <c r="S44" s="639"/>
      <c r="T44" s="640"/>
      <c r="U44" s="629">
        <f>IFERROR(IF($Q$5="選択","号機選択",IF($Q$5=$AQ$57,M61*$AT$57,M61)),"")</f>
        <v>0.46457599999999999</v>
      </c>
      <c r="V44" s="630"/>
      <c r="W44" s="630"/>
      <c r="X44" s="631"/>
      <c r="Y44" s="629">
        <f>IFERROR(IF($Q$5="選択","号機選択",IF($Q$5=$AQ$57,Q61*$AT$57,Q61)),"")</f>
        <v>0.5572959999999999</v>
      </c>
      <c r="Z44" s="630"/>
      <c r="AA44" s="630"/>
      <c r="AB44" s="631"/>
    </row>
    <row r="45" spans="1:44" ht="18" customHeight="1" thickBot="1">
      <c r="A45" s="457"/>
      <c r="B45" s="471" t="s">
        <v>360</v>
      </c>
      <c r="C45" s="472"/>
      <c r="D45" s="473"/>
      <c r="E45" s="629">
        <f>IFERROR(IF($Q$5="選択","号機選択",IF($Q$5=$AQ$56,I56*$AS$56,I56)),"")</f>
        <v>1.3527039999999999</v>
      </c>
      <c r="F45" s="630"/>
      <c r="G45" s="630"/>
      <c r="H45" s="631"/>
      <c r="I45" s="629">
        <f>IFERROR(IF($Q$5="選択","号機選択",IF($Q$5=$AQ$56,M56*$AS$56,M56)),"")</f>
        <v>1.43872</v>
      </c>
      <c r="J45" s="630"/>
      <c r="K45" s="630"/>
      <c r="L45" s="631"/>
      <c r="M45" s="629">
        <f>IFERROR(IF($Q$5="選択","号機選択",IF($Q$5=$AQ$56,Q56*$AT$56,Q56)),"")</f>
        <v>0.18448999999999999</v>
      </c>
      <c r="N45" s="630"/>
      <c r="O45" s="630"/>
      <c r="P45" s="631"/>
      <c r="Q45" s="632">
        <f>IFERROR(DEGREES(ATAN(M45/((I45-E45)/2))),"")</f>
        <v>76.877661180143463</v>
      </c>
      <c r="R45" s="633"/>
      <c r="S45" s="633"/>
      <c r="T45" s="634"/>
      <c r="U45" s="629">
        <f>IFERROR(IF($Q$5="選択","号機選択",IF($Q$5=$AQ$57,M62*$AT$57,M62)),"")</f>
        <v>0.43334400000000001</v>
      </c>
      <c r="V45" s="630"/>
      <c r="W45" s="630"/>
      <c r="X45" s="631"/>
      <c r="Y45" s="629">
        <f>IFERROR(IF($Q$5="選択","号機選択",IF($Q$5=$AQ$57,Q62*$AT$57,Q62)),"")</f>
        <v>0.58852799999999994</v>
      </c>
      <c r="Z45" s="630"/>
      <c r="AA45" s="630"/>
      <c r="AB45" s="631"/>
    </row>
    <row r="46" spans="1:44" ht="18" customHeight="1" thickBot="1">
      <c r="B46" s="474" t="s">
        <v>361</v>
      </c>
      <c r="C46" s="475"/>
      <c r="D46" s="476"/>
      <c r="E46" s="623">
        <f>IFERROR(AVERAGE(E43:H45),"")</f>
        <v>1.3636266666666668</v>
      </c>
      <c r="F46" s="624"/>
      <c r="G46" s="624"/>
      <c r="H46" s="625"/>
      <c r="I46" s="623">
        <f>IFERROR(AVERAGE(I43:L45),"")</f>
        <v>1.4288213333333335</v>
      </c>
      <c r="J46" s="624"/>
      <c r="K46" s="624"/>
      <c r="L46" s="625"/>
      <c r="M46" s="623">
        <f>IFERROR(IF(AND(M43&lt;&gt;"",M44&lt;&gt;"",M45&lt;&gt;""),AVERAGE(M43:P45),"-"),"")</f>
        <v>0.18805033333333335</v>
      </c>
      <c r="N46" s="624"/>
      <c r="O46" s="624"/>
      <c r="P46" s="625"/>
      <c r="Q46" s="626">
        <f>IFERROR(AVERAGE(Q43:T45),0)</f>
        <v>80.180589619967449</v>
      </c>
      <c r="R46" s="627"/>
      <c r="S46" s="627"/>
      <c r="T46" s="628"/>
      <c r="U46" s="623">
        <f>IFERROR(IF(AND(U43&lt;&gt;"",U44&lt;&gt;"",U45&lt;&gt;""),AVERAGE(U43:X45),"-"),"")</f>
        <v>0.46425066666666664</v>
      </c>
      <c r="V46" s="624"/>
      <c r="W46" s="624"/>
      <c r="X46" s="625"/>
      <c r="Y46" s="623">
        <f>IFERROR(IF(AND(Y43&lt;&gt;"",Y44&lt;&gt;"",Y45&lt;&gt;""),AVERAGE(Y43:AB45),"-"),"")</f>
        <v>0.5572959999999999</v>
      </c>
      <c r="Z46" s="624"/>
      <c r="AA46" s="624"/>
      <c r="AB46" s="625"/>
    </row>
    <row r="47" spans="1:44" ht="18" customHeight="1" thickBot="1">
      <c r="B47" s="486" t="s">
        <v>377</v>
      </c>
      <c r="C47" s="475"/>
      <c r="D47" s="476"/>
      <c r="E47" s="623" t="s">
        <v>378</v>
      </c>
      <c r="F47" s="624"/>
      <c r="G47" s="624"/>
      <c r="H47" s="625"/>
      <c r="I47" s="623" t="s">
        <v>378</v>
      </c>
      <c r="J47" s="624"/>
      <c r="K47" s="624"/>
      <c r="L47" s="625"/>
      <c r="M47" s="623" t="str">
        <f>IF(ISNUMBER(M46),IF(AND(M46&gt;=0.15,M46&lt;=0.4),"OK","NG"),"-")</f>
        <v>OK</v>
      </c>
      <c r="N47" s="624"/>
      <c r="O47" s="624"/>
      <c r="P47" s="625"/>
      <c r="Q47" s="626" t="s">
        <v>378</v>
      </c>
      <c r="R47" s="627"/>
      <c r="S47" s="627"/>
      <c r="T47" s="628"/>
      <c r="U47" s="623" t="str">
        <f>IFERROR(IF(ISNUMBER(U46),IF(U46&gt;=0,"OK","NG"),"-"),"")</f>
        <v>OK</v>
      </c>
      <c r="V47" s="624"/>
      <c r="W47" s="624"/>
      <c r="X47" s="625"/>
      <c r="Y47" s="623" t="str">
        <f>IFERROR(IF(ISNUMBER(Y46),IF(Y46&gt;=-0.5,"OK","NG"),"-"),"")</f>
        <v>OK</v>
      </c>
      <c r="Z47" s="624"/>
      <c r="AA47" s="624"/>
      <c r="AB47" s="625"/>
    </row>
    <row r="48" spans="1:44" ht="18" customHeight="1">
      <c r="B48" s="490" t="s">
        <v>379</v>
      </c>
      <c r="C48" s="460"/>
      <c r="D48" s="460"/>
      <c r="E48" s="460"/>
      <c r="F48" s="491"/>
      <c r="G48" s="460"/>
      <c r="H48" s="460"/>
      <c r="I48" s="467"/>
      <c r="J48" s="457"/>
      <c r="K48" s="491"/>
      <c r="L48" s="460"/>
      <c r="M48" s="490" t="s">
        <v>380</v>
      </c>
      <c r="N48" s="460"/>
      <c r="O48" s="491"/>
      <c r="P48" s="460"/>
      <c r="Q48" s="460"/>
      <c r="R48" s="460"/>
      <c r="S48" s="460"/>
      <c r="T48" s="460"/>
      <c r="U48" s="490" t="s">
        <v>381</v>
      </c>
      <c r="V48" s="460"/>
      <c r="W48" s="457"/>
      <c r="X48" s="460"/>
      <c r="Y48" s="492" t="s">
        <v>382</v>
      </c>
      <c r="Z48" s="457"/>
      <c r="AA48" s="457"/>
      <c r="AB48" s="457"/>
    </row>
    <row r="49" spans="2:46" ht="18" customHeight="1">
      <c r="B49" s="490"/>
      <c r="C49" s="460"/>
      <c r="D49" s="460"/>
      <c r="E49" s="460"/>
      <c r="F49" s="491"/>
      <c r="G49" s="460"/>
      <c r="H49" s="460"/>
      <c r="I49" s="467"/>
      <c r="J49" s="457"/>
      <c r="K49" s="491"/>
      <c r="L49" s="460"/>
      <c r="M49" s="490"/>
      <c r="N49" s="460"/>
      <c r="O49" s="491"/>
      <c r="P49" s="460"/>
      <c r="Q49" s="460"/>
      <c r="R49" s="460"/>
      <c r="S49" s="460"/>
      <c r="T49" s="460"/>
      <c r="U49" s="490"/>
      <c r="V49" s="460"/>
      <c r="W49" s="457"/>
      <c r="X49" s="460"/>
      <c r="Y49" s="492"/>
      <c r="Z49" s="457"/>
      <c r="AA49" s="457"/>
      <c r="AB49" s="457"/>
    </row>
    <row r="50" spans="2:46" ht="16.5" customHeight="1">
      <c r="B50" s="493"/>
      <c r="C50" s="494"/>
      <c r="D50" s="494"/>
      <c r="E50" s="453"/>
      <c r="F50" s="455"/>
      <c r="G50" s="455"/>
      <c r="H50" s="455"/>
      <c r="I50" s="465"/>
      <c r="K50" s="462"/>
      <c r="L50" s="442"/>
      <c r="M50" s="442"/>
      <c r="N50" s="442"/>
      <c r="O50" s="462"/>
      <c r="P50" s="442"/>
      <c r="Q50" s="442"/>
      <c r="R50" s="442"/>
      <c r="S50" s="442"/>
      <c r="T50" s="442"/>
      <c r="U50" s="442"/>
      <c r="V50" s="442"/>
      <c r="X50" s="442"/>
    </row>
    <row r="51" spans="2:46" ht="18" customHeight="1">
      <c r="B51" s="495" t="s">
        <v>383</v>
      </c>
      <c r="C51" s="494"/>
      <c r="D51" s="496"/>
      <c r="E51" s="494"/>
      <c r="F51" s="497"/>
      <c r="G51" s="465"/>
      <c r="H51" s="465"/>
      <c r="I51" s="442"/>
      <c r="K51" s="462"/>
      <c r="M51" s="442"/>
      <c r="N51" s="442"/>
      <c r="O51" s="462"/>
      <c r="P51" s="442"/>
      <c r="Q51" s="442"/>
      <c r="R51" s="442"/>
      <c r="S51" s="442"/>
      <c r="T51" s="442"/>
      <c r="U51" s="442"/>
      <c r="V51" s="442"/>
      <c r="X51" s="442"/>
    </row>
    <row r="52" spans="2:46" ht="18" customHeight="1">
      <c r="B52" s="471"/>
      <c r="C52" s="472"/>
      <c r="D52" s="473"/>
      <c r="E52" s="498"/>
      <c r="F52" s="499"/>
      <c r="G52" s="499"/>
      <c r="H52" s="500"/>
      <c r="I52" s="498"/>
      <c r="J52" s="499"/>
      <c r="K52" s="499"/>
      <c r="L52" s="500"/>
      <c r="M52" s="498"/>
      <c r="N52" s="499"/>
      <c r="O52" s="499"/>
      <c r="P52" s="500"/>
      <c r="Q52" s="498"/>
      <c r="R52" s="499"/>
      <c r="S52" s="499"/>
      <c r="T52" s="500"/>
      <c r="U52" s="498" t="s">
        <v>384</v>
      </c>
      <c r="V52" s="499"/>
      <c r="W52" s="499"/>
      <c r="X52" s="500"/>
      <c r="Y52" s="498" t="s">
        <v>384</v>
      </c>
      <c r="Z52" s="499"/>
      <c r="AA52" s="499"/>
      <c r="AB52" s="499"/>
      <c r="AC52" s="501"/>
      <c r="AD52" s="502"/>
      <c r="AE52" s="503"/>
      <c r="AF52" s="503"/>
      <c r="AG52" s="503"/>
      <c r="AH52" s="503"/>
      <c r="AI52" s="503"/>
      <c r="AJ52" s="503"/>
      <c r="AK52" s="503"/>
      <c r="AL52" s="503"/>
      <c r="AQ52" s="504"/>
      <c r="AR52" s="504"/>
      <c r="AS52" s="505" t="s">
        <v>385</v>
      </c>
      <c r="AT52" s="506"/>
    </row>
    <row r="53" spans="2:46" ht="18" customHeight="1">
      <c r="B53" s="477"/>
      <c r="C53" s="478"/>
      <c r="D53" s="478"/>
      <c r="E53" s="507" t="s">
        <v>386</v>
      </c>
      <c r="F53" s="508"/>
      <c r="G53" s="508"/>
      <c r="H53" s="508"/>
      <c r="I53" s="507" t="s">
        <v>387</v>
      </c>
      <c r="J53" s="508"/>
      <c r="K53" s="508"/>
      <c r="L53" s="508"/>
      <c r="M53" s="507" t="s">
        <v>388</v>
      </c>
      <c r="N53" s="508"/>
      <c r="O53" s="508"/>
      <c r="P53" s="508"/>
      <c r="Q53" s="507" t="s">
        <v>389</v>
      </c>
      <c r="R53" s="508"/>
      <c r="S53" s="508"/>
      <c r="T53" s="508"/>
      <c r="U53" s="509" t="s">
        <v>410</v>
      </c>
      <c r="V53" s="508"/>
      <c r="W53" s="508"/>
      <c r="X53" s="508"/>
      <c r="Y53" s="510" t="s">
        <v>391</v>
      </c>
      <c r="Z53" s="508"/>
      <c r="AA53" s="508"/>
      <c r="AB53" s="508"/>
      <c r="AC53" s="451"/>
      <c r="AD53" s="442"/>
      <c r="AE53" s="503"/>
      <c r="AF53" s="503"/>
      <c r="AG53" s="503"/>
      <c r="AH53" s="503"/>
      <c r="AI53" s="503"/>
      <c r="AJ53" s="503"/>
      <c r="AK53" s="503"/>
      <c r="AL53" s="503"/>
      <c r="AQ53" s="504" t="s">
        <v>392</v>
      </c>
      <c r="AR53" s="504" t="s">
        <v>393</v>
      </c>
      <c r="AS53" s="505" t="s">
        <v>411</v>
      </c>
      <c r="AT53" s="506" t="s">
        <v>412</v>
      </c>
    </row>
    <row r="54" spans="2:46" ht="18" customHeight="1">
      <c r="B54" s="468" t="s">
        <v>358</v>
      </c>
      <c r="C54" s="469"/>
      <c r="D54" s="470"/>
      <c r="E54" s="614">
        <v>1.482</v>
      </c>
      <c r="F54" s="615"/>
      <c r="G54" s="615"/>
      <c r="H54" s="616"/>
      <c r="I54" s="614">
        <v>1.333</v>
      </c>
      <c r="J54" s="615"/>
      <c r="K54" s="615"/>
      <c r="L54" s="616"/>
      <c r="M54" s="614">
        <v>1.397</v>
      </c>
      <c r="N54" s="615"/>
      <c r="O54" s="615"/>
      <c r="P54" s="616"/>
      <c r="Q54" s="614">
        <v>0.20100000000000001</v>
      </c>
      <c r="R54" s="615"/>
      <c r="S54" s="615"/>
      <c r="T54" s="616"/>
      <c r="U54" s="620"/>
      <c r="V54" s="621"/>
      <c r="W54" s="621"/>
      <c r="X54" s="622"/>
      <c r="Y54" s="620"/>
      <c r="Z54" s="621"/>
      <c r="AA54" s="621"/>
      <c r="AB54" s="622"/>
      <c r="AC54" s="501"/>
      <c r="AD54" s="502"/>
      <c r="AE54" s="503"/>
      <c r="AF54" s="503"/>
      <c r="AG54" s="503"/>
      <c r="AH54" s="503"/>
      <c r="AI54" s="503"/>
      <c r="AJ54" s="503"/>
      <c r="AK54" s="503"/>
      <c r="AL54" s="503"/>
      <c r="AQ54" s="511" t="s">
        <v>396</v>
      </c>
      <c r="AR54" s="511" t="s">
        <v>413</v>
      </c>
      <c r="AS54" s="512">
        <v>1</v>
      </c>
      <c r="AT54" s="512">
        <v>1</v>
      </c>
    </row>
    <row r="55" spans="2:46" ht="18" customHeight="1">
      <c r="B55" s="468" t="s">
        <v>359</v>
      </c>
      <c r="C55" s="469"/>
      <c r="D55" s="470"/>
      <c r="E55" s="614">
        <v>1.4790000000000001</v>
      </c>
      <c r="F55" s="615"/>
      <c r="G55" s="615"/>
      <c r="H55" s="616"/>
      <c r="I55" s="614">
        <v>1.341</v>
      </c>
      <c r="J55" s="615"/>
      <c r="K55" s="615"/>
      <c r="L55" s="616"/>
      <c r="M55" s="614">
        <v>1.3839999999999999</v>
      </c>
      <c r="N55" s="615"/>
      <c r="O55" s="615"/>
      <c r="P55" s="616"/>
      <c r="Q55" s="614">
        <v>0.19</v>
      </c>
      <c r="R55" s="615"/>
      <c r="S55" s="615"/>
      <c r="T55" s="616"/>
      <c r="U55" s="614">
        <v>9.5000000000000001E-2</v>
      </c>
      <c r="V55" s="615"/>
      <c r="W55" s="615"/>
      <c r="X55" s="616"/>
      <c r="Y55" s="614">
        <v>1.109</v>
      </c>
      <c r="Z55" s="615"/>
      <c r="AA55" s="615"/>
      <c r="AB55" s="616"/>
      <c r="AC55" s="501"/>
      <c r="AD55" s="502"/>
      <c r="AE55" s="503"/>
      <c r="AF55" s="503"/>
      <c r="AG55" s="503"/>
      <c r="AH55" s="503"/>
      <c r="AI55" s="503"/>
      <c r="AJ55" s="503"/>
      <c r="AK55" s="503"/>
      <c r="AL55" s="503"/>
      <c r="AQ55" s="511" t="s">
        <v>396</v>
      </c>
      <c r="AR55" s="511" t="s">
        <v>399</v>
      </c>
      <c r="AS55" s="512">
        <v>1</v>
      </c>
      <c r="AT55" s="512">
        <v>1</v>
      </c>
    </row>
    <row r="56" spans="2:46" ht="18" customHeight="1">
      <c r="B56" s="468" t="s">
        <v>360</v>
      </c>
      <c r="C56" s="469"/>
      <c r="D56" s="470"/>
      <c r="E56" s="614">
        <v>1.4790000000000001</v>
      </c>
      <c r="F56" s="615"/>
      <c r="G56" s="615"/>
      <c r="H56" s="616"/>
      <c r="I56" s="614">
        <v>1.321</v>
      </c>
      <c r="J56" s="615"/>
      <c r="K56" s="615"/>
      <c r="L56" s="616"/>
      <c r="M56" s="614">
        <v>1.405</v>
      </c>
      <c r="N56" s="615"/>
      <c r="O56" s="615"/>
      <c r="P56" s="616"/>
      <c r="Q56" s="614">
        <v>0.19</v>
      </c>
      <c r="R56" s="615"/>
      <c r="S56" s="615"/>
      <c r="T56" s="616"/>
      <c r="U56" s="620"/>
      <c r="V56" s="621"/>
      <c r="W56" s="621"/>
      <c r="X56" s="622"/>
      <c r="Y56" s="620"/>
      <c r="Z56" s="621"/>
      <c r="AA56" s="621"/>
      <c r="AB56" s="622"/>
      <c r="AC56" s="501"/>
      <c r="AD56" s="502"/>
      <c r="AE56" s="503"/>
      <c r="AF56" s="503"/>
      <c r="AG56" s="503"/>
      <c r="AH56" s="503"/>
      <c r="AI56" s="503"/>
      <c r="AJ56" s="503"/>
      <c r="AK56" s="503"/>
      <c r="AL56" s="503"/>
      <c r="AQ56" s="511" t="s">
        <v>400</v>
      </c>
      <c r="AR56" s="511" t="s">
        <v>413</v>
      </c>
      <c r="AS56" s="513">
        <v>1.024</v>
      </c>
      <c r="AT56" s="512">
        <v>0.97099999999999997</v>
      </c>
    </row>
    <row r="57" spans="2:46" ht="18" customHeight="1">
      <c r="B57" s="503"/>
      <c r="C57" s="503"/>
      <c r="D57" s="503"/>
      <c r="E57" s="503"/>
      <c r="F57" s="503"/>
      <c r="G57" s="503"/>
      <c r="H57" s="503"/>
      <c r="I57" s="503"/>
      <c r="J57" s="503"/>
      <c r="K57" s="503"/>
      <c r="L57" s="503"/>
      <c r="M57" s="503"/>
      <c r="N57" s="503"/>
      <c r="O57" s="503"/>
      <c r="P57" s="503"/>
      <c r="Q57" s="503"/>
      <c r="R57" s="503"/>
      <c r="S57" s="503"/>
      <c r="T57" s="503"/>
      <c r="U57" s="503"/>
      <c r="V57" s="503"/>
      <c r="W57" s="503"/>
      <c r="X57" s="503"/>
      <c r="Y57" s="503"/>
      <c r="Z57" s="503"/>
      <c r="AA57" s="503"/>
      <c r="AB57" s="503"/>
      <c r="AC57" s="503"/>
      <c r="AD57" s="503"/>
      <c r="AE57" s="503"/>
      <c r="AF57" s="503"/>
      <c r="AG57" s="503"/>
      <c r="AH57" s="503"/>
      <c r="AI57" s="503"/>
      <c r="AJ57" s="503"/>
      <c r="AK57" s="503"/>
      <c r="AL57" s="503"/>
      <c r="AQ57" s="511" t="s">
        <v>400</v>
      </c>
      <c r="AR57" s="511" t="s">
        <v>399</v>
      </c>
      <c r="AS57" s="513" t="s">
        <v>414</v>
      </c>
      <c r="AT57" s="512">
        <v>0.97599999999999998</v>
      </c>
    </row>
    <row r="58" spans="2:46" ht="18" customHeight="1">
      <c r="B58" s="495" t="s">
        <v>403</v>
      </c>
      <c r="C58" s="503"/>
      <c r="D58" s="503"/>
      <c r="S58" s="503"/>
      <c r="T58" s="503"/>
      <c r="U58" s="503"/>
      <c r="V58" s="503"/>
      <c r="W58" s="503"/>
      <c r="X58" s="503"/>
      <c r="Y58" s="503"/>
      <c r="Z58" s="503"/>
      <c r="AA58" s="503"/>
      <c r="AB58" s="503"/>
      <c r="AC58" s="503"/>
      <c r="AD58" s="503"/>
      <c r="AE58" s="503"/>
      <c r="AF58" s="503"/>
      <c r="AG58" s="503"/>
      <c r="AH58" s="503"/>
      <c r="AI58" s="503"/>
      <c r="AJ58" s="503"/>
      <c r="AK58" s="503"/>
      <c r="AL58" s="503"/>
    </row>
    <row r="59" spans="2:46" ht="18" customHeight="1">
      <c r="B59" s="468"/>
      <c r="C59" s="469"/>
      <c r="D59" s="470"/>
      <c r="E59" s="514" t="s">
        <v>404</v>
      </c>
      <c r="F59" s="515"/>
      <c r="G59" s="515"/>
      <c r="H59" s="516"/>
      <c r="I59" s="514" t="s">
        <v>405</v>
      </c>
      <c r="J59" s="515"/>
      <c r="K59" s="515"/>
      <c r="L59" s="516"/>
      <c r="M59" s="514" t="s">
        <v>406</v>
      </c>
      <c r="N59" s="515"/>
      <c r="O59" s="515"/>
      <c r="P59" s="516"/>
      <c r="Q59" s="514" t="s">
        <v>407</v>
      </c>
      <c r="R59" s="515"/>
      <c r="S59" s="515"/>
      <c r="T59" s="516"/>
      <c r="U59" s="503"/>
      <c r="V59" s="503"/>
      <c r="W59" s="503"/>
      <c r="X59" s="503"/>
      <c r="Y59" s="503"/>
      <c r="Z59" s="503"/>
      <c r="AA59" s="503"/>
      <c r="AB59" s="503"/>
      <c r="AC59" s="503"/>
      <c r="AD59" s="503"/>
      <c r="AE59" s="503"/>
      <c r="AF59" s="503"/>
      <c r="AG59" s="503"/>
      <c r="AH59" s="503"/>
      <c r="AI59" s="503"/>
      <c r="AJ59" s="503"/>
      <c r="AK59" s="503"/>
      <c r="AL59" s="503"/>
    </row>
    <row r="60" spans="2:46" ht="18" customHeight="1">
      <c r="B60" s="468" t="s">
        <v>358</v>
      </c>
      <c r="C60" s="469"/>
      <c r="D60" s="470"/>
      <c r="E60" s="614">
        <v>3.7450000000000001</v>
      </c>
      <c r="F60" s="615"/>
      <c r="G60" s="615"/>
      <c r="H60" s="616"/>
      <c r="I60" s="614">
        <v>7.5229999999999997</v>
      </c>
      <c r="J60" s="615"/>
      <c r="K60" s="615"/>
      <c r="L60" s="616"/>
      <c r="M60" s="614">
        <v>0.50700000000000001</v>
      </c>
      <c r="N60" s="615"/>
      <c r="O60" s="615"/>
      <c r="P60" s="616"/>
      <c r="Q60" s="614">
        <v>0.53900000000000003</v>
      </c>
      <c r="R60" s="615"/>
      <c r="S60" s="615"/>
      <c r="T60" s="616"/>
      <c r="U60" s="503"/>
      <c r="V60" s="503"/>
      <c r="W60" s="503"/>
      <c r="X60" s="503"/>
      <c r="Y60" s="503"/>
      <c r="Z60" s="503"/>
      <c r="AA60" s="503"/>
      <c r="AB60" s="503"/>
      <c r="AC60" s="503"/>
      <c r="AD60" s="503"/>
      <c r="AE60" s="503"/>
      <c r="AF60" s="503"/>
      <c r="AG60" s="503"/>
      <c r="AH60" s="503"/>
      <c r="AI60" s="503"/>
      <c r="AJ60" s="503"/>
      <c r="AK60" s="503"/>
      <c r="AL60" s="503"/>
    </row>
    <row r="61" spans="2:46" ht="18" customHeight="1">
      <c r="B61" s="468" t="s">
        <v>359</v>
      </c>
      <c r="C61" s="469"/>
      <c r="D61" s="470"/>
      <c r="E61" s="614">
        <v>3.7480000000000002</v>
      </c>
      <c r="F61" s="615"/>
      <c r="G61" s="615"/>
      <c r="H61" s="616"/>
      <c r="I61" s="614">
        <v>7.5270000000000001</v>
      </c>
      <c r="J61" s="615"/>
      <c r="K61" s="615"/>
      <c r="L61" s="616"/>
      <c r="M61" s="614">
        <v>0.47599999999999998</v>
      </c>
      <c r="N61" s="615"/>
      <c r="O61" s="615"/>
      <c r="P61" s="616"/>
      <c r="Q61" s="614">
        <v>0.57099999999999995</v>
      </c>
      <c r="R61" s="615"/>
      <c r="S61" s="615"/>
      <c r="T61" s="616"/>
      <c r="U61" s="503"/>
      <c r="V61" s="503"/>
      <c r="W61" s="503"/>
      <c r="X61" s="503"/>
      <c r="Y61" s="503"/>
      <c r="Z61" s="503"/>
      <c r="AA61" s="503"/>
      <c r="AB61" s="503"/>
      <c r="AC61" s="503"/>
      <c r="AD61" s="503"/>
      <c r="AE61" s="503"/>
      <c r="AI61" s="503"/>
      <c r="AJ61" s="503"/>
      <c r="AK61" s="503"/>
      <c r="AL61" s="503"/>
    </row>
    <row r="62" spans="2:46" ht="18" customHeight="1">
      <c r="B62" s="468" t="s">
        <v>360</v>
      </c>
      <c r="C62" s="469"/>
      <c r="D62" s="470"/>
      <c r="E62" s="614">
        <v>3.8420000000000001</v>
      </c>
      <c r="F62" s="615"/>
      <c r="G62" s="615"/>
      <c r="H62" s="616"/>
      <c r="I62" s="614">
        <v>7.5579999999999998</v>
      </c>
      <c r="J62" s="615"/>
      <c r="K62" s="615"/>
      <c r="L62" s="616"/>
      <c r="M62" s="614">
        <v>0.44400000000000001</v>
      </c>
      <c r="N62" s="615"/>
      <c r="O62" s="615"/>
      <c r="P62" s="616"/>
      <c r="Q62" s="617">
        <v>0.60299999999999998</v>
      </c>
      <c r="R62" s="618"/>
      <c r="S62" s="618"/>
      <c r="T62" s="619"/>
      <c r="U62" s="503"/>
      <c r="V62" s="503"/>
      <c r="W62" s="503"/>
      <c r="X62" s="503"/>
      <c r="Y62" s="503"/>
      <c r="Z62" s="503"/>
      <c r="AA62" s="503"/>
      <c r="AB62" s="503"/>
      <c r="AC62" s="503"/>
      <c r="AD62" s="503"/>
      <c r="AE62" s="503"/>
      <c r="AI62" s="503"/>
      <c r="AJ62" s="503"/>
      <c r="AK62" s="503"/>
      <c r="AL62" s="503"/>
    </row>
    <row r="63" spans="2:46">
      <c r="C63" s="503"/>
      <c r="D63" s="503"/>
      <c r="E63" s="503"/>
      <c r="F63" s="503"/>
      <c r="G63" s="503"/>
      <c r="H63" s="503"/>
      <c r="I63" s="503"/>
      <c r="J63" s="503"/>
      <c r="K63" s="503"/>
      <c r="L63" s="503"/>
      <c r="M63" s="503"/>
      <c r="N63" s="503"/>
      <c r="O63" s="503"/>
      <c r="P63" s="503"/>
      <c r="Q63" s="503"/>
      <c r="R63" s="503"/>
      <c r="S63" s="503"/>
      <c r="T63" s="503"/>
      <c r="U63" s="503"/>
      <c r="V63" s="503"/>
      <c r="W63" s="503"/>
      <c r="X63" s="503"/>
      <c r="Y63" s="503"/>
      <c r="Z63" s="503"/>
      <c r="AA63" s="503"/>
      <c r="AB63" s="503"/>
      <c r="AC63" s="503"/>
      <c r="AD63" s="503"/>
      <c r="AE63" s="503"/>
      <c r="AI63" s="503"/>
      <c r="AJ63" s="503"/>
      <c r="AK63" s="503"/>
      <c r="AL63" s="503"/>
    </row>
    <row r="64" spans="2:46">
      <c r="C64" s="503"/>
      <c r="D64" s="503"/>
      <c r="E64" s="503"/>
      <c r="F64" s="503"/>
      <c r="G64" s="503"/>
      <c r="H64" s="503"/>
      <c r="I64" s="503"/>
      <c r="J64" s="503"/>
      <c r="K64" s="503"/>
      <c r="L64" s="503"/>
      <c r="M64" s="503"/>
      <c r="N64" s="503"/>
      <c r="O64" s="503"/>
      <c r="P64" s="503"/>
      <c r="Q64" s="503"/>
      <c r="R64" s="503"/>
      <c r="S64" s="503"/>
      <c r="T64" s="503"/>
      <c r="U64" s="503"/>
      <c r="V64" s="503"/>
      <c r="W64" s="503"/>
      <c r="X64" s="503"/>
      <c r="Y64" s="503"/>
      <c r="Z64" s="503"/>
      <c r="AA64" s="503"/>
      <c r="AB64" s="503"/>
      <c r="AC64" s="503"/>
      <c r="AD64" s="503"/>
      <c r="AE64" s="503"/>
      <c r="AI64" s="503"/>
      <c r="AJ64" s="503"/>
      <c r="AK64" s="503"/>
      <c r="AL64" s="503"/>
    </row>
    <row r="65" spans="2:38">
      <c r="C65" s="450"/>
      <c r="D65" s="503"/>
      <c r="E65" s="503"/>
      <c r="F65" s="503"/>
      <c r="G65" s="503"/>
      <c r="H65" s="503"/>
      <c r="I65" s="503"/>
      <c r="J65" s="503"/>
      <c r="K65" s="503"/>
      <c r="L65" s="503"/>
      <c r="M65" s="503"/>
      <c r="N65" s="503"/>
      <c r="O65" s="503"/>
      <c r="P65" s="503"/>
      <c r="Q65" s="503"/>
      <c r="R65" s="503"/>
      <c r="S65" s="503"/>
      <c r="T65" s="503"/>
      <c r="U65" s="503"/>
      <c r="V65" s="503"/>
      <c r="W65" s="503"/>
      <c r="X65" s="503"/>
      <c r="Y65" s="503"/>
      <c r="Z65" s="503"/>
      <c r="AA65" s="503"/>
      <c r="AB65" s="503"/>
      <c r="AC65" s="503"/>
      <c r="AD65" s="503"/>
      <c r="AE65" s="503"/>
      <c r="AI65" s="503"/>
      <c r="AJ65" s="503"/>
      <c r="AK65" s="503"/>
      <c r="AL65" s="503"/>
    </row>
    <row r="66" spans="2:38">
      <c r="C66" s="450"/>
      <c r="D66" s="503"/>
      <c r="E66" s="503"/>
      <c r="F66" s="503"/>
      <c r="G66" s="503"/>
      <c r="H66" s="503"/>
      <c r="I66" s="503"/>
      <c r="J66" s="503"/>
      <c r="K66" s="503"/>
      <c r="L66" s="503"/>
      <c r="M66" s="503"/>
      <c r="N66" s="503"/>
      <c r="O66" s="503"/>
      <c r="P66" s="503"/>
      <c r="Q66" s="503"/>
      <c r="R66" s="503"/>
      <c r="S66" s="503"/>
      <c r="T66" s="503"/>
      <c r="U66" s="503"/>
      <c r="V66" s="503"/>
      <c r="W66" s="503"/>
      <c r="X66" s="503"/>
      <c r="Y66" s="503"/>
      <c r="Z66" s="503"/>
      <c r="AA66" s="503"/>
      <c r="AB66" s="503"/>
      <c r="AC66" s="503"/>
      <c r="AD66" s="503"/>
      <c r="AE66" s="503"/>
      <c r="AF66" s="503"/>
      <c r="AG66" s="503"/>
      <c r="AH66" s="503"/>
      <c r="AI66" s="503"/>
      <c r="AJ66" s="503"/>
      <c r="AK66" s="503"/>
      <c r="AL66" s="503"/>
    </row>
    <row r="67" spans="2:38">
      <c r="B67" s="450"/>
      <c r="C67" s="503"/>
      <c r="D67" s="503"/>
      <c r="E67" s="503"/>
      <c r="F67" s="503"/>
      <c r="G67" s="503"/>
      <c r="H67" s="503"/>
      <c r="I67" s="503"/>
      <c r="J67" s="503"/>
      <c r="K67" s="503"/>
      <c r="L67" s="503"/>
      <c r="M67" s="503"/>
      <c r="N67" s="503"/>
      <c r="O67" s="503"/>
      <c r="P67" s="503"/>
      <c r="Q67" s="503"/>
      <c r="R67" s="503"/>
      <c r="S67" s="503"/>
      <c r="T67" s="503"/>
      <c r="U67" s="503"/>
      <c r="V67" s="503"/>
      <c r="W67" s="503"/>
      <c r="X67" s="503"/>
      <c r="Y67" s="503"/>
      <c r="Z67" s="503"/>
      <c r="AA67" s="503"/>
      <c r="AB67" s="503"/>
      <c r="AC67" s="503"/>
      <c r="AD67" s="503"/>
      <c r="AE67" s="503"/>
      <c r="AF67" s="503"/>
      <c r="AG67" s="503"/>
      <c r="AH67" s="503"/>
      <c r="AI67" s="503"/>
      <c r="AJ67" s="503"/>
      <c r="AK67" s="503"/>
      <c r="AL67" s="503"/>
    </row>
    <row r="68" spans="2:38">
      <c r="B68" s="450"/>
      <c r="C68" s="517"/>
      <c r="D68" s="503"/>
      <c r="E68" s="503"/>
      <c r="F68" s="503"/>
      <c r="G68" s="503"/>
      <c r="H68" s="503"/>
      <c r="I68" s="503"/>
      <c r="J68" s="503"/>
      <c r="K68" s="503"/>
      <c r="L68" s="503"/>
      <c r="M68" s="503"/>
      <c r="N68" s="503"/>
      <c r="O68" s="503"/>
      <c r="P68" s="503"/>
      <c r="Q68" s="503"/>
      <c r="R68" s="503"/>
      <c r="S68" s="503"/>
      <c r="T68" s="503"/>
      <c r="U68" s="503"/>
      <c r="V68" s="503"/>
      <c r="W68" s="503"/>
      <c r="X68" s="503"/>
      <c r="Y68" s="503"/>
      <c r="Z68" s="503"/>
      <c r="AA68" s="503"/>
      <c r="AB68" s="503"/>
      <c r="AC68" s="503"/>
      <c r="AD68" s="503"/>
      <c r="AE68" s="503"/>
      <c r="AF68" s="503"/>
      <c r="AG68" s="503"/>
      <c r="AH68" s="503"/>
      <c r="AI68" s="503"/>
      <c r="AJ68" s="503"/>
      <c r="AK68" s="503"/>
      <c r="AL68" s="503"/>
    </row>
    <row r="69" spans="2:38">
      <c r="C69" s="503"/>
      <c r="D69" s="503"/>
      <c r="E69" s="503"/>
      <c r="F69" s="503"/>
      <c r="G69" s="503"/>
      <c r="H69" s="503"/>
      <c r="I69" s="503"/>
      <c r="J69" s="503"/>
      <c r="K69" s="503"/>
      <c r="L69" s="503"/>
      <c r="M69" s="503"/>
      <c r="N69" s="503"/>
      <c r="O69" s="503"/>
      <c r="P69" s="503"/>
      <c r="Q69" s="503"/>
      <c r="R69" s="503"/>
      <c r="S69" s="503"/>
      <c r="T69" s="503"/>
      <c r="U69" s="503"/>
      <c r="V69" s="503"/>
      <c r="W69" s="503"/>
      <c r="X69" s="503"/>
      <c r="Y69" s="503"/>
      <c r="Z69" s="503"/>
      <c r="AA69" s="503"/>
      <c r="AB69" s="503"/>
      <c r="AC69" s="503"/>
      <c r="AD69" s="503"/>
      <c r="AE69" s="503"/>
      <c r="AF69" s="503"/>
      <c r="AG69" s="503"/>
      <c r="AH69" s="503"/>
      <c r="AI69" s="503"/>
      <c r="AJ69" s="503"/>
      <c r="AK69" s="503"/>
      <c r="AL69" s="503"/>
    </row>
    <row r="70" spans="2:38">
      <c r="C70" s="503"/>
      <c r="D70" s="503"/>
      <c r="E70" s="503"/>
      <c r="F70" s="503"/>
      <c r="G70" s="503"/>
      <c r="H70" s="503"/>
      <c r="I70" s="503"/>
      <c r="J70" s="503"/>
      <c r="K70" s="503"/>
      <c r="L70" s="503"/>
      <c r="M70" s="503"/>
      <c r="N70" s="503"/>
      <c r="O70" s="503"/>
      <c r="P70" s="503"/>
      <c r="Q70" s="503"/>
      <c r="R70" s="503"/>
      <c r="S70" s="503"/>
      <c r="T70" s="503"/>
      <c r="U70" s="503"/>
      <c r="V70" s="503"/>
      <c r="W70" s="503"/>
      <c r="X70" s="503"/>
      <c r="Y70" s="503"/>
      <c r="Z70" s="503"/>
      <c r="AA70" s="503"/>
      <c r="AB70" s="503"/>
      <c r="AC70" s="503"/>
      <c r="AD70" s="503"/>
      <c r="AE70" s="503"/>
      <c r="AF70" s="503"/>
      <c r="AG70" s="503"/>
      <c r="AH70" s="503"/>
      <c r="AI70" s="503"/>
      <c r="AJ70" s="503"/>
      <c r="AK70" s="503"/>
      <c r="AL70" s="503"/>
    </row>
    <row r="71" spans="2:38">
      <c r="C71" s="503"/>
      <c r="D71" s="503"/>
      <c r="E71" s="503"/>
      <c r="F71" s="503"/>
      <c r="G71" s="503"/>
      <c r="H71" s="503"/>
      <c r="I71" s="503"/>
      <c r="J71" s="503"/>
      <c r="K71" s="503"/>
      <c r="L71" s="503"/>
      <c r="M71" s="503"/>
      <c r="N71" s="503"/>
      <c r="O71" s="503"/>
      <c r="P71" s="503"/>
      <c r="Q71" s="503"/>
      <c r="R71" s="503"/>
      <c r="S71" s="503"/>
      <c r="T71" s="503"/>
      <c r="U71" s="503"/>
      <c r="V71" s="503"/>
      <c r="W71" s="503"/>
      <c r="X71" s="503"/>
      <c r="Y71" s="503"/>
      <c r="Z71" s="503"/>
      <c r="AA71" s="503"/>
      <c r="AB71" s="503"/>
      <c r="AC71" s="503"/>
      <c r="AD71" s="503"/>
      <c r="AE71" s="503"/>
      <c r="AF71" s="503"/>
      <c r="AG71" s="503"/>
      <c r="AH71" s="503"/>
      <c r="AI71" s="503"/>
      <c r="AJ71" s="503"/>
      <c r="AK71" s="503"/>
      <c r="AL71" s="503"/>
    </row>
    <row r="72" spans="2:38">
      <c r="C72" s="503"/>
      <c r="D72" s="503"/>
      <c r="E72" s="503"/>
      <c r="F72" s="503"/>
      <c r="G72" s="503"/>
      <c r="H72" s="503"/>
      <c r="I72" s="503"/>
      <c r="J72" s="503"/>
      <c r="K72" s="503"/>
      <c r="L72" s="503"/>
      <c r="M72" s="503"/>
      <c r="N72" s="503"/>
      <c r="O72" s="503"/>
      <c r="P72" s="503"/>
      <c r="Q72" s="503"/>
      <c r="R72" s="503"/>
      <c r="S72" s="503"/>
      <c r="T72" s="503"/>
      <c r="U72" s="503"/>
      <c r="V72" s="503"/>
      <c r="W72" s="503"/>
      <c r="X72" s="503"/>
      <c r="Y72" s="503"/>
      <c r="Z72" s="503"/>
      <c r="AA72" s="503"/>
      <c r="AB72" s="503"/>
      <c r="AC72" s="503"/>
      <c r="AD72" s="503"/>
      <c r="AE72" s="503"/>
      <c r="AF72" s="503"/>
      <c r="AG72" s="503"/>
      <c r="AH72" s="503"/>
      <c r="AI72" s="503"/>
      <c r="AJ72" s="503"/>
      <c r="AK72" s="503"/>
      <c r="AL72" s="503"/>
    </row>
    <row r="73" spans="2:38">
      <c r="C73" s="503"/>
      <c r="D73" s="503"/>
      <c r="E73" s="503"/>
      <c r="F73" s="503"/>
      <c r="G73" s="503"/>
      <c r="H73" s="503"/>
      <c r="I73" s="503"/>
      <c r="J73" s="503"/>
      <c r="K73" s="503"/>
      <c r="L73" s="503"/>
      <c r="M73" s="503"/>
      <c r="N73" s="503"/>
      <c r="O73" s="503"/>
      <c r="P73" s="503"/>
      <c r="Q73" s="503"/>
      <c r="R73" s="503"/>
      <c r="S73" s="503"/>
      <c r="T73" s="503"/>
      <c r="U73" s="503"/>
      <c r="V73" s="503"/>
      <c r="W73" s="503"/>
      <c r="X73" s="503"/>
      <c r="Y73" s="503"/>
      <c r="Z73" s="503"/>
      <c r="AA73" s="503"/>
      <c r="AB73" s="503"/>
      <c r="AC73" s="503"/>
      <c r="AD73" s="503"/>
      <c r="AE73" s="503"/>
      <c r="AF73" s="503"/>
      <c r="AG73" s="503"/>
      <c r="AH73" s="503"/>
      <c r="AI73" s="503"/>
      <c r="AJ73" s="503"/>
      <c r="AK73" s="503"/>
      <c r="AL73" s="503"/>
    </row>
    <row r="74" spans="2:38">
      <c r="C74" s="503"/>
      <c r="D74" s="503"/>
      <c r="E74" s="503"/>
      <c r="F74" s="503"/>
      <c r="G74" s="503"/>
      <c r="H74" s="503"/>
      <c r="I74" s="503"/>
      <c r="J74" s="503"/>
      <c r="K74" s="503"/>
      <c r="L74" s="503"/>
      <c r="M74" s="503"/>
      <c r="N74" s="503"/>
      <c r="O74" s="503"/>
      <c r="P74" s="503"/>
      <c r="Q74" s="503"/>
      <c r="R74" s="503"/>
      <c r="S74" s="503"/>
      <c r="T74" s="503"/>
      <c r="U74" s="503"/>
      <c r="V74" s="503"/>
      <c r="W74" s="503"/>
      <c r="X74" s="503"/>
      <c r="Y74" s="503"/>
      <c r="Z74" s="503"/>
      <c r="AA74" s="503"/>
      <c r="AB74" s="503"/>
      <c r="AC74" s="503"/>
      <c r="AD74" s="503"/>
      <c r="AE74" s="503"/>
      <c r="AF74" s="503"/>
      <c r="AG74" s="503"/>
      <c r="AH74" s="503"/>
      <c r="AI74" s="503"/>
      <c r="AJ74" s="503"/>
      <c r="AK74" s="503"/>
      <c r="AL74" s="503"/>
    </row>
  </sheetData>
  <sheetProtection formatCells="0"/>
  <mergeCells count="92">
    <mergeCell ref="E24:H24"/>
    <mergeCell ref="B13:H13"/>
    <mergeCell ref="B14:D14"/>
    <mergeCell ref="E14:H14"/>
    <mergeCell ref="B15:D15"/>
    <mergeCell ref="E15:H15"/>
    <mergeCell ref="B16:D16"/>
    <mergeCell ref="E16:H16"/>
    <mergeCell ref="E18:H18"/>
    <mergeCell ref="E19:H19"/>
    <mergeCell ref="E20:H20"/>
    <mergeCell ref="E21:H21"/>
    <mergeCell ref="E22:H22"/>
    <mergeCell ref="E38:H38"/>
    <mergeCell ref="E25:H25"/>
    <mergeCell ref="E26:H26"/>
    <mergeCell ref="E27:H27"/>
    <mergeCell ref="E28:H28"/>
    <mergeCell ref="E30:H30"/>
    <mergeCell ref="E31:H31"/>
    <mergeCell ref="E32:H32"/>
    <mergeCell ref="E33:H33"/>
    <mergeCell ref="E34:H34"/>
    <mergeCell ref="E36:H36"/>
    <mergeCell ref="E37:H37"/>
    <mergeCell ref="E39:H39"/>
    <mergeCell ref="E42:H42"/>
    <mergeCell ref="I42:L42"/>
    <mergeCell ref="M42:P42"/>
    <mergeCell ref="Q42:T42"/>
    <mergeCell ref="Y44:AB44"/>
    <mergeCell ref="Y42:AB42"/>
    <mergeCell ref="E43:H43"/>
    <mergeCell ref="I43:L43"/>
    <mergeCell ref="M43:P43"/>
    <mergeCell ref="Q43:T43"/>
    <mergeCell ref="U43:X43"/>
    <mergeCell ref="Y43:AB43"/>
    <mergeCell ref="U42:X42"/>
    <mergeCell ref="E44:H44"/>
    <mergeCell ref="I44:L44"/>
    <mergeCell ref="M44:P44"/>
    <mergeCell ref="Q44:T44"/>
    <mergeCell ref="U44:X44"/>
    <mergeCell ref="Y46:AB46"/>
    <mergeCell ref="E45:H45"/>
    <mergeCell ref="I45:L45"/>
    <mergeCell ref="M45:P45"/>
    <mergeCell ref="Q45:T45"/>
    <mergeCell ref="U45:X45"/>
    <mergeCell ref="Y45:AB45"/>
    <mergeCell ref="E46:H46"/>
    <mergeCell ref="I46:L46"/>
    <mergeCell ref="M46:P46"/>
    <mergeCell ref="Q46:T46"/>
    <mergeCell ref="U46:X46"/>
    <mergeCell ref="Y54:AB54"/>
    <mergeCell ref="E47:H47"/>
    <mergeCell ref="I47:L47"/>
    <mergeCell ref="M47:P47"/>
    <mergeCell ref="Q47:T47"/>
    <mergeCell ref="U47:X47"/>
    <mergeCell ref="Y47:AB47"/>
    <mergeCell ref="E54:H54"/>
    <mergeCell ref="I54:L54"/>
    <mergeCell ref="M54:P54"/>
    <mergeCell ref="Q54:T54"/>
    <mergeCell ref="U54:X54"/>
    <mergeCell ref="Y56:AB56"/>
    <mergeCell ref="E55:H55"/>
    <mergeCell ref="I55:L55"/>
    <mergeCell ref="M55:P55"/>
    <mergeCell ref="Q55:T55"/>
    <mergeCell ref="U55:X55"/>
    <mergeCell ref="Y55:AB55"/>
    <mergeCell ref="E56:H56"/>
    <mergeCell ref="I56:L56"/>
    <mergeCell ref="M56:P56"/>
    <mergeCell ref="Q56:T56"/>
    <mergeCell ref="U56:X56"/>
    <mergeCell ref="E62:H62"/>
    <mergeCell ref="I62:L62"/>
    <mergeCell ref="M62:P62"/>
    <mergeCell ref="Q62:T62"/>
    <mergeCell ref="E60:H60"/>
    <mergeCell ref="I60:L60"/>
    <mergeCell ref="M60:P60"/>
    <mergeCell ref="Q60:T60"/>
    <mergeCell ref="E61:H61"/>
    <mergeCell ref="I61:L61"/>
    <mergeCell ref="M61:P61"/>
    <mergeCell ref="Q61:T61"/>
  </mergeCells>
  <phoneticPr fontId="24"/>
  <dataValidations count="3">
    <dataValidation type="list" allowBlank="1" showInputMessage="1" sqref="E16:H16 JA16:JD16 SW16:SZ16 ACS16:ACV16 AMO16:AMR16 AWK16:AWN16 BGG16:BGJ16 BQC16:BQF16 BZY16:CAB16 CJU16:CJX16 CTQ16:CTT16 DDM16:DDP16 DNI16:DNL16 DXE16:DXH16 EHA16:EHD16 EQW16:EQZ16 FAS16:FAV16 FKO16:FKR16 FUK16:FUN16 GEG16:GEJ16 GOC16:GOF16 GXY16:GYB16 HHU16:HHX16 HRQ16:HRT16 IBM16:IBP16 ILI16:ILL16 IVE16:IVH16 JFA16:JFD16 JOW16:JOZ16 JYS16:JYV16 KIO16:KIR16 KSK16:KSN16 LCG16:LCJ16 LMC16:LMF16 LVY16:LWB16 MFU16:MFX16 MPQ16:MPT16 MZM16:MZP16 NJI16:NJL16 NTE16:NTH16 ODA16:ODD16 OMW16:OMZ16 OWS16:OWV16 PGO16:PGR16 PQK16:PQN16 QAG16:QAJ16 QKC16:QKF16 QTY16:QUB16 RDU16:RDX16 RNQ16:RNT16 RXM16:RXP16 SHI16:SHL16 SRE16:SRH16 TBA16:TBD16 TKW16:TKZ16 TUS16:TUV16 UEO16:UER16 UOK16:UON16 UYG16:UYJ16 VIC16:VIF16 VRY16:VSB16 WBU16:WBX16 WLQ16:WLT16 WVM16:WVP16 E65552:H65552 JA65552:JD65552 SW65552:SZ65552 ACS65552:ACV65552 AMO65552:AMR65552 AWK65552:AWN65552 BGG65552:BGJ65552 BQC65552:BQF65552 BZY65552:CAB65552 CJU65552:CJX65552 CTQ65552:CTT65552 DDM65552:DDP65552 DNI65552:DNL65552 DXE65552:DXH65552 EHA65552:EHD65552 EQW65552:EQZ65552 FAS65552:FAV65552 FKO65552:FKR65552 FUK65552:FUN65552 GEG65552:GEJ65552 GOC65552:GOF65552 GXY65552:GYB65552 HHU65552:HHX65552 HRQ65552:HRT65552 IBM65552:IBP65552 ILI65552:ILL65552 IVE65552:IVH65552 JFA65552:JFD65552 JOW65552:JOZ65552 JYS65552:JYV65552 KIO65552:KIR65552 KSK65552:KSN65552 LCG65552:LCJ65552 LMC65552:LMF65552 LVY65552:LWB65552 MFU65552:MFX65552 MPQ65552:MPT65552 MZM65552:MZP65552 NJI65552:NJL65552 NTE65552:NTH65552 ODA65552:ODD65552 OMW65552:OMZ65552 OWS65552:OWV65552 PGO65552:PGR65552 PQK65552:PQN65552 QAG65552:QAJ65552 QKC65552:QKF65552 QTY65552:QUB65552 RDU65552:RDX65552 RNQ65552:RNT65552 RXM65552:RXP65552 SHI65552:SHL65552 SRE65552:SRH65552 TBA65552:TBD65552 TKW65552:TKZ65552 TUS65552:TUV65552 UEO65552:UER65552 UOK65552:UON65552 UYG65552:UYJ65552 VIC65552:VIF65552 VRY65552:VSB65552 WBU65552:WBX65552 WLQ65552:WLT65552 WVM65552:WVP65552 E131088:H131088 JA131088:JD131088 SW131088:SZ131088 ACS131088:ACV131088 AMO131088:AMR131088 AWK131088:AWN131088 BGG131088:BGJ131088 BQC131088:BQF131088 BZY131088:CAB131088 CJU131088:CJX131088 CTQ131088:CTT131088 DDM131088:DDP131088 DNI131088:DNL131088 DXE131088:DXH131088 EHA131088:EHD131088 EQW131088:EQZ131088 FAS131088:FAV131088 FKO131088:FKR131088 FUK131088:FUN131088 GEG131088:GEJ131088 GOC131088:GOF131088 GXY131088:GYB131088 HHU131088:HHX131088 HRQ131088:HRT131088 IBM131088:IBP131088 ILI131088:ILL131088 IVE131088:IVH131088 JFA131088:JFD131088 JOW131088:JOZ131088 JYS131088:JYV131088 KIO131088:KIR131088 KSK131088:KSN131088 LCG131088:LCJ131088 LMC131088:LMF131088 LVY131088:LWB131088 MFU131088:MFX131088 MPQ131088:MPT131088 MZM131088:MZP131088 NJI131088:NJL131088 NTE131088:NTH131088 ODA131088:ODD131088 OMW131088:OMZ131088 OWS131088:OWV131088 PGO131088:PGR131088 PQK131088:PQN131088 QAG131088:QAJ131088 QKC131088:QKF131088 QTY131088:QUB131088 RDU131088:RDX131088 RNQ131088:RNT131088 RXM131088:RXP131088 SHI131088:SHL131088 SRE131088:SRH131088 TBA131088:TBD131088 TKW131088:TKZ131088 TUS131088:TUV131088 UEO131088:UER131088 UOK131088:UON131088 UYG131088:UYJ131088 VIC131088:VIF131088 VRY131088:VSB131088 WBU131088:WBX131088 WLQ131088:WLT131088 WVM131088:WVP131088 E196624:H196624 JA196624:JD196624 SW196624:SZ196624 ACS196624:ACV196624 AMO196624:AMR196624 AWK196624:AWN196624 BGG196624:BGJ196624 BQC196624:BQF196624 BZY196624:CAB196624 CJU196624:CJX196624 CTQ196624:CTT196624 DDM196624:DDP196624 DNI196624:DNL196624 DXE196624:DXH196624 EHA196624:EHD196624 EQW196624:EQZ196624 FAS196624:FAV196624 FKO196624:FKR196624 FUK196624:FUN196624 GEG196624:GEJ196624 GOC196624:GOF196624 GXY196624:GYB196624 HHU196624:HHX196624 HRQ196624:HRT196624 IBM196624:IBP196624 ILI196624:ILL196624 IVE196624:IVH196624 JFA196624:JFD196624 JOW196624:JOZ196624 JYS196624:JYV196624 KIO196624:KIR196624 KSK196624:KSN196624 LCG196624:LCJ196624 LMC196624:LMF196624 LVY196624:LWB196624 MFU196624:MFX196624 MPQ196624:MPT196624 MZM196624:MZP196624 NJI196624:NJL196624 NTE196624:NTH196624 ODA196624:ODD196624 OMW196624:OMZ196624 OWS196624:OWV196624 PGO196624:PGR196624 PQK196624:PQN196624 QAG196624:QAJ196624 QKC196624:QKF196624 QTY196624:QUB196624 RDU196624:RDX196624 RNQ196624:RNT196624 RXM196624:RXP196624 SHI196624:SHL196624 SRE196624:SRH196624 TBA196624:TBD196624 TKW196624:TKZ196624 TUS196624:TUV196624 UEO196624:UER196624 UOK196624:UON196624 UYG196624:UYJ196624 VIC196624:VIF196624 VRY196624:VSB196624 WBU196624:WBX196624 WLQ196624:WLT196624 WVM196624:WVP196624 E262160:H262160 JA262160:JD262160 SW262160:SZ262160 ACS262160:ACV262160 AMO262160:AMR262160 AWK262160:AWN262160 BGG262160:BGJ262160 BQC262160:BQF262160 BZY262160:CAB262160 CJU262160:CJX262160 CTQ262160:CTT262160 DDM262160:DDP262160 DNI262160:DNL262160 DXE262160:DXH262160 EHA262160:EHD262160 EQW262160:EQZ262160 FAS262160:FAV262160 FKO262160:FKR262160 FUK262160:FUN262160 GEG262160:GEJ262160 GOC262160:GOF262160 GXY262160:GYB262160 HHU262160:HHX262160 HRQ262160:HRT262160 IBM262160:IBP262160 ILI262160:ILL262160 IVE262160:IVH262160 JFA262160:JFD262160 JOW262160:JOZ262160 JYS262160:JYV262160 KIO262160:KIR262160 KSK262160:KSN262160 LCG262160:LCJ262160 LMC262160:LMF262160 LVY262160:LWB262160 MFU262160:MFX262160 MPQ262160:MPT262160 MZM262160:MZP262160 NJI262160:NJL262160 NTE262160:NTH262160 ODA262160:ODD262160 OMW262160:OMZ262160 OWS262160:OWV262160 PGO262160:PGR262160 PQK262160:PQN262160 QAG262160:QAJ262160 QKC262160:QKF262160 QTY262160:QUB262160 RDU262160:RDX262160 RNQ262160:RNT262160 RXM262160:RXP262160 SHI262160:SHL262160 SRE262160:SRH262160 TBA262160:TBD262160 TKW262160:TKZ262160 TUS262160:TUV262160 UEO262160:UER262160 UOK262160:UON262160 UYG262160:UYJ262160 VIC262160:VIF262160 VRY262160:VSB262160 WBU262160:WBX262160 WLQ262160:WLT262160 WVM262160:WVP262160 E327696:H327696 JA327696:JD327696 SW327696:SZ327696 ACS327696:ACV327696 AMO327696:AMR327696 AWK327696:AWN327696 BGG327696:BGJ327696 BQC327696:BQF327696 BZY327696:CAB327696 CJU327696:CJX327696 CTQ327696:CTT327696 DDM327696:DDP327696 DNI327696:DNL327696 DXE327696:DXH327696 EHA327696:EHD327696 EQW327696:EQZ327696 FAS327696:FAV327696 FKO327696:FKR327696 FUK327696:FUN327696 GEG327696:GEJ327696 GOC327696:GOF327696 GXY327696:GYB327696 HHU327696:HHX327696 HRQ327696:HRT327696 IBM327696:IBP327696 ILI327696:ILL327696 IVE327696:IVH327696 JFA327696:JFD327696 JOW327696:JOZ327696 JYS327696:JYV327696 KIO327696:KIR327696 KSK327696:KSN327696 LCG327696:LCJ327696 LMC327696:LMF327696 LVY327696:LWB327696 MFU327696:MFX327696 MPQ327696:MPT327696 MZM327696:MZP327696 NJI327696:NJL327696 NTE327696:NTH327696 ODA327696:ODD327696 OMW327696:OMZ327696 OWS327696:OWV327696 PGO327696:PGR327696 PQK327696:PQN327696 QAG327696:QAJ327696 QKC327696:QKF327696 QTY327696:QUB327696 RDU327696:RDX327696 RNQ327696:RNT327696 RXM327696:RXP327696 SHI327696:SHL327696 SRE327696:SRH327696 TBA327696:TBD327696 TKW327696:TKZ327696 TUS327696:TUV327696 UEO327696:UER327696 UOK327696:UON327696 UYG327696:UYJ327696 VIC327696:VIF327696 VRY327696:VSB327696 WBU327696:WBX327696 WLQ327696:WLT327696 WVM327696:WVP327696 E393232:H393232 JA393232:JD393232 SW393232:SZ393232 ACS393232:ACV393232 AMO393232:AMR393232 AWK393232:AWN393232 BGG393232:BGJ393232 BQC393232:BQF393232 BZY393232:CAB393232 CJU393232:CJX393232 CTQ393232:CTT393232 DDM393232:DDP393232 DNI393232:DNL393232 DXE393232:DXH393232 EHA393232:EHD393232 EQW393232:EQZ393232 FAS393232:FAV393232 FKO393232:FKR393232 FUK393232:FUN393232 GEG393232:GEJ393232 GOC393232:GOF393232 GXY393232:GYB393232 HHU393232:HHX393232 HRQ393232:HRT393232 IBM393232:IBP393232 ILI393232:ILL393232 IVE393232:IVH393232 JFA393232:JFD393232 JOW393232:JOZ393232 JYS393232:JYV393232 KIO393232:KIR393232 KSK393232:KSN393232 LCG393232:LCJ393232 LMC393232:LMF393232 LVY393232:LWB393232 MFU393232:MFX393232 MPQ393232:MPT393232 MZM393232:MZP393232 NJI393232:NJL393232 NTE393232:NTH393232 ODA393232:ODD393232 OMW393232:OMZ393232 OWS393232:OWV393232 PGO393232:PGR393232 PQK393232:PQN393232 QAG393232:QAJ393232 QKC393232:QKF393232 QTY393232:QUB393232 RDU393232:RDX393232 RNQ393232:RNT393232 RXM393232:RXP393232 SHI393232:SHL393232 SRE393232:SRH393232 TBA393232:TBD393232 TKW393232:TKZ393232 TUS393232:TUV393232 UEO393232:UER393232 UOK393232:UON393232 UYG393232:UYJ393232 VIC393232:VIF393232 VRY393232:VSB393232 WBU393232:WBX393232 WLQ393232:WLT393232 WVM393232:WVP393232 E458768:H458768 JA458768:JD458768 SW458768:SZ458768 ACS458768:ACV458768 AMO458768:AMR458768 AWK458768:AWN458768 BGG458768:BGJ458768 BQC458768:BQF458768 BZY458768:CAB458768 CJU458768:CJX458768 CTQ458768:CTT458768 DDM458768:DDP458768 DNI458768:DNL458768 DXE458768:DXH458768 EHA458768:EHD458768 EQW458768:EQZ458768 FAS458768:FAV458768 FKO458768:FKR458768 FUK458768:FUN458768 GEG458768:GEJ458768 GOC458768:GOF458768 GXY458768:GYB458768 HHU458768:HHX458768 HRQ458768:HRT458768 IBM458768:IBP458768 ILI458768:ILL458768 IVE458768:IVH458768 JFA458768:JFD458768 JOW458768:JOZ458768 JYS458768:JYV458768 KIO458768:KIR458768 KSK458768:KSN458768 LCG458768:LCJ458768 LMC458768:LMF458768 LVY458768:LWB458768 MFU458768:MFX458768 MPQ458768:MPT458768 MZM458768:MZP458768 NJI458768:NJL458768 NTE458768:NTH458768 ODA458768:ODD458768 OMW458768:OMZ458768 OWS458768:OWV458768 PGO458768:PGR458768 PQK458768:PQN458768 QAG458768:QAJ458768 QKC458768:QKF458768 QTY458768:QUB458768 RDU458768:RDX458768 RNQ458768:RNT458768 RXM458768:RXP458768 SHI458768:SHL458768 SRE458768:SRH458768 TBA458768:TBD458768 TKW458768:TKZ458768 TUS458768:TUV458768 UEO458768:UER458768 UOK458768:UON458768 UYG458768:UYJ458768 VIC458768:VIF458768 VRY458768:VSB458768 WBU458768:WBX458768 WLQ458768:WLT458768 WVM458768:WVP458768 E524304:H524304 JA524304:JD524304 SW524304:SZ524304 ACS524304:ACV524304 AMO524304:AMR524304 AWK524304:AWN524304 BGG524304:BGJ524304 BQC524304:BQF524304 BZY524304:CAB524304 CJU524304:CJX524304 CTQ524304:CTT524304 DDM524304:DDP524304 DNI524304:DNL524304 DXE524304:DXH524304 EHA524304:EHD524304 EQW524304:EQZ524304 FAS524304:FAV524304 FKO524304:FKR524304 FUK524304:FUN524304 GEG524304:GEJ524304 GOC524304:GOF524304 GXY524304:GYB524304 HHU524304:HHX524304 HRQ524304:HRT524304 IBM524304:IBP524304 ILI524304:ILL524304 IVE524304:IVH524304 JFA524304:JFD524304 JOW524304:JOZ524304 JYS524304:JYV524304 KIO524304:KIR524304 KSK524304:KSN524304 LCG524304:LCJ524304 LMC524304:LMF524304 LVY524304:LWB524304 MFU524304:MFX524304 MPQ524304:MPT524304 MZM524304:MZP524304 NJI524304:NJL524304 NTE524304:NTH524304 ODA524304:ODD524304 OMW524304:OMZ524304 OWS524304:OWV524304 PGO524304:PGR524304 PQK524304:PQN524304 QAG524304:QAJ524304 QKC524304:QKF524304 QTY524304:QUB524304 RDU524304:RDX524304 RNQ524304:RNT524304 RXM524304:RXP524304 SHI524304:SHL524304 SRE524304:SRH524304 TBA524304:TBD524304 TKW524304:TKZ524304 TUS524304:TUV524304 UEO524304:UER524304 UOK524304:UON524304 UYG524304:UYJ524304 VIC524304:VIF524304 VRY524304:VSB524304 WBU524304:WBX524304 WLQ524304:WLT524304 WVM524304:WVP524304 E589840:H589840 JA589840:JD589840 SW589840:SZ589840 ACS589840:ACV589840 AMO589840:AMR589840 AWK589840:AWN589840 BGG589840:BGJ589840 BQC589840:BQF589840 BZY589840:CAB589840 CJU589840:CJX589840 CTQ589840:CTT589840 DDM589840:DDP589840 DNI589840:DNL589840 DXE589840:DXH589840 EHA589840:EHD589840 EQW589840:EQZ589840 FAS589840:FAV589840 FKO589840:FKR589840 FUK589840:FUN589840 GEG589840:GEJ589840 GOC589840:GOF589840 GXY589840:GYB589840 HHU589840:HHX589840 HRQ589840:HRT589840 IBM589840:IBP589840 ILI589840:ILL589840 IVE589840:IVH589840 JFA589840:JFD589840 JOW589840:JOZ589840 JYS589840:JYV589840 KIO589840:KIR589840 KSK589840:KSN589840 LCG589840:LCJ589840 LMC589840:LMF589840 LVY589840:LWB589840 MFU589840:MFX589840 MPQ589840:MPT589840 MZM589840:MZP589840 NJI589840:NJL589840 NTE589840:NTH589840 ODA589840:ODD589840 OMW589840:OMZ589840 OWS589840:OWV589840 PGO589840:PGR589840 PQK589840:PQN589840 QAG589840:QAJ589840 QKC589840:QKF589840 QTY589840:QUB589840 RDU589840:RDX589840 RNQ589840:RNT589840 RXM589840:RXP589840 SHI589840:SHL589840 SRE589840:SRH589840 TBA589840:TBD589840 TKW589840:TKZ589840 TUS589840:TUV589840 UEO589840:UER589840 UOK589840:UON589840 UYG589840:UYJ589840 VIC589840:VIF589840 VRY589840:VSB589840 WBU589840:WBX589840 WLQ589840:WLT589840 WVM589840:WVP589840 E655376:H655376 JA655376:JD655376 SW655376:SZ655376 ACS655376:ACV655376 AMO655376:AMR655376 AWK655376:AWN655376 BGG655376:BGJ655376 BQC655376:BQF655376 BZY655376:CAB655376 CJU655376:CJX655376 CTQ655376:CTT655376 DDM655376:DDP655376 DNI655376:DNL655376 DXE655376:DXH655376 EHA655376:EHD655376 EQW655376:EQZ655376 FAS655376:FAV655376 FKO655376:FKR655376 FUK655376:FUN655376 GEG655376:GEJ655376 GOC655376:GOF655376 GXY655376:GYB655376 HHU655376:HHX655376 HRQ655376:HRT655376 IBM655376:IBP655376 ILI655376:ILL655376 IVE655376:IVH655376 JFA655376:JFD655376 JOW655376:JOZ655376 JYS655376:JYV655376 KIO655376:KIR655376 KSK655376:KSN655376 LCG655376:LCJ655376 LMC655376:LMF655376 LVY655376:LWB655376 MFU655376:MFX655376 MPQ655376:MPT655376 MZM655376:MZP655376 NJI655376:NJL655376 NTE655376:NTH655376 ODA655376:ODD655376 OMW655376:OMZ655376 OWS655376:OWV655376 PGO655376:PGR655376 PQK655376:PQN655376 QAG655376:QAJ655376 QKC655376:QKF655376 QTY655376:QUB655376 RDU655376:RDX655376 RNQ655376:RNT655376 RXM655376:RXP655376 SHI655376:SHL655376 SRE655376:SRH655376 TBA655376:TBD655376 TKW655376:TKZ655376 TUS655376:TUV655376 UEO655376:UER655376 UOK655376:UON655376 UYG655376:UYJ655376 VIC655376:VIF655376 VRY655376:VSB655376 WBU655376:WBX655376 WLQ655376:WLT655376 WVM655376:WVP655376 E720912:H720912 JA720912:JD720912 SW720912:SZ720912 ACS720912:ACV720912 AMO720912:AMR720912 AWK720912:AWN720912 BGG720912:BGJ720912 BQC720912:BQF720912 BZY720912:CAB720912 CJU720912:CJX720912 CTQ720912:CTT720912 DDM720912:DDP720912 DNI720912:DNL720912 DXE720912:DXH720912 EHA720912:EHD720912 EQW720912:EQZ720912 FAS720912:FAV720912 FKO720912:FKR720912 FUK720912:FUN720912 GEG720912:GEJ720912 GOC720912:GOF720912 GXY720912:GYB720912 HHU720912:HHX720912 HRQ720912:HRT720912 IBM720912:IBP720912 ILI720912:ILL720912 IVE720912:IVH720912 JFA720912:JFD720912 JOW720912:JOZ720912 JYS720912:JYV720912 KIO720912:KIR720912 KSK720912:KSN720912 LCG720912:LCJ720912 LMC720912:LMF720912 LVY720912:LWB720912 MFU720912:MFX720912 MPQ720912:MPT720912 MZM720912:MZP720912 NJI720912:NJL720912 NTE720912:NTH720912 ODA720912:ODD720912 OMW720912:OMZ720912 OWS720912:OWV720912 PGO720912:PGR720912 PQK720912:PQN720912 QAG720912:QAJ720912 QKC720912:QKF720912 QTY720912:QUB720912 RDU720912:RDX720912 RNQ720912:RNT720912 RXM720912:RXP720912 SHI720912:SHL720912 SRE720912:SRH720912 TBA720912:TBD720912 TKW720912:TKZ720912 TUS720912:TUV720912 UEO720912:UER720912 UOK720912:UON720912 UYG720912:UYJ720912 VIC720912:VIF720912 VRY720912:VSB720912 WBU720912:WBX720912 WLQ720912:WLT720912 WVM720912:WVP720912 E786448:H786448 JA786448:JD786448 SW786448:SZ786448 ACS786448:ACV786448 AMO786448:AMR786448 AWK786448:AWN786448 BGG786448:BGJ786448 BQC786448:BQF786448 BZY786448:CAB786448 CJU786448:CJX786448 CTQ786448:CTT786448 DDM786448:DDP786448 DNI786448:DNL786448 DXE786448:DXH786448 EHA786448:EHD786448 EQW786448:EQZ786448 FAS786448:FAV786448 FKO786448:FKR786448 FUK786448:FUN786448 GEG786448:GEJ786448 GOC786448:GOF786448 GXY786448:GYB786448 HHU786448:HHX786448 HRQ786448:HRT786448 IBM786448:IBP786448 ILI786448:ILL786448 IVE786448:IVH786448 JFA786448:JFD786448 JOW786448:JOZ786448 JYS786448:JYV786448 KIO786448:KIR786448 KSK786448:KSN786448 LCG786448:LCJ786448 LMC786448:LMF786448 LVY786448:LWB786448 MFU786448:MFX786448 MPQ786448:MPT786448 MZM786448:MZP786448 NJI786448:NJL786448 NTE786448:NTH786448 ODA786448:ODD786448 OMW786448:OMZ786448 OWS786448:OWV786448 PGO786448:PGR786448 PQK786448:PQN786448 QAG786448:QAJ786448 QKC786448:QKF786448 QTY786448:QUB786448 RDU786448:RDX786448 RNQ786448:RNT786448 RXM786448:RXP786448 SHI786448:SHL786448 SRE786448:SRH786448 TBA786448:TBD786448 TKW786448:TKZ786448 TUS786448:TUV786448 UEO786448:UER786448 UOK786448:UON786448 UYG786448:UYJ786448 VIC786448:VIF786448 VRY786448:VSB786448 WBU786448:WBX786448 WLQ786448:WLT786448 WVM786448:WVP786448 E851984:H851984 JA851984:JD851984 SW851984:SZ851984 ACS851984:ACV851984 AMO851984:AMR851984 AWK851984:AWN851984 BGG851984:BGJ851984 BQC851984:BQF851984 BZY851984:CAB851984 CJU851984:CJX851984 CTQ851984:CTT851984 DDM851984:DDP851984 DNI851984:DNL851984 DXE851984:DXH851984 EHA851984:EHD851984 EQW851984:EQZ851984 FAS851984:FAV851984 FKO851984:FKR851984 FUK851984:FUN851984 GEG851984:GEJ851984 GOC851984:GOF851984 GXY851984:GYB851984 HHU851984:HHX851984 HRQ851984:HRT851984 IBM851984:IBP851984 ILI851984:ILL851984 IVE851984:IVH851984 JFA851984:JFD851984 JOW851984:JOZ851984 JYS851984:JYV851984 KIO851984:KIR851984 KSK851984:KSN851984 LCG851984:LCJ851984 LMC851984:LMF851984 LVY851984:LWB851984 MFU851984:MFX851984 MPQ851984:MPT851984 MZM851984:MZP851984 NJI851984:NJL851984 NTE851984:NTH851984 ODA851984:ODD851984 OMW851984:OMZ851984 OWS851984:OWV851984 PGO851984:PGR851984 PQK851984:PQN851984 QAG851984:QAJ851984 QKC851984:QKF851984 QTY851984:QUB851984 RDU851984:RDX851984 RNQ851984:RNT851984 RXM851984:RXP851984 SHI851984:SHL851984 SRE851984:SRH851984 TBA851984:TBD851984 TKW851984:TKZ851984 TUS851984:TUV851984 UEO851984:UER851984 UOK851984:UON851984 UYG851984:UYJ851984 VIC851984:VIF851984 VRY851984:VSB851984 WBU851984:WBX851984 WLQ851984:WLT851984 WVM851984:WVP851984 E917520:H917520 JA917520:JD917520 SW917520:SZ917520 ACS917520:ACV917520 AMO917520:AMR917520 AWK917520:AWN917520 BGG917520:BGJ917520 BQC917520:BQF917520 BZY917520:CAB917520 CJU917520:CJX917520 CTQ917520:CTT917520 DDM917520:DDP917520 DNI917520:DNL917520 DXE917520:DXH917520 EHA917520:EHD917520 EQW917520:EQZ917520 FAS917520:FAV917520 FKO917520:FKR917520 FUK917520:FUN917520 GEG917520:GEJ917520 GOC917520:GOF917520 GXY917520:GYB917520 HHU917520:HHX917520 HRQ917520:HRT917520 IBM917520:IBP917520 ILI917520:ILL917520 IVE917520:IVH917520 JFA917520:JFD917520 JOW917520:JOZ917520 JYS917520:JYV917520 KIO917520:KIR917520 KSK917520:KSN917520 LCG917520:LCJ917520 LMC917520:LMF917520 LVY917520:LWB917520 MFU917520:MFX917520 MPQ917520:MPT917520 MZM917520:MZP917520 NJI917520:NJL917520 NTE917520:NTH917520 ODA917520:ODD917520 OMW917520:OMZ917520 OWS917520:OWV917520 PGO917520:PGR917520 PQK917520:PQN917520 QAG917520:QAJ917520 QKC917520:QKF917520 QTY917520:QUB917520 RDU917520:RDX917520 RNQ917520:RNT917520 RXM917520:RXP917520 SHI917520:SHL917520 SRE917520:SRH917520 TBA917520:TBD917520 TKW917520:TKZ917520 TUS917520:TUV917520 UEO917520:UER917520 UOK917520:UON917520 UYG917520:UYJ917520 VIC917520:VIF917520 VRY917520:VSB917520 WBU917520:WBX917520 WLQ917520:WLT917520 WVM917520:WVP917520 E983056:H983056 JA983056:JD983056 SW983056:SZ983056 ACS983056:ACV983056 AMO983056:AMR983056 AWK983056:AWN983056 BGG983056:BGJ983056 BQC983056:BQF983056 BZY983056:CAB983056 CJU983056:CJX983056 CTQ983056:CTT983056 DDM983056:DDP983056 DNI983056:DNL983056 DXE983056:DXH983056 EHA983056:EHD983056 EQW983056:EQZ983056 FAS983056:FAV983056 FKO983056:FKR983056 FUK983056:FUN983056 GEG983056:GEJ983056 GOC983056:GOF983056 GXY983056:GYB983056 HHU983056:HHX983056 HRQ983056:HRT983056 IBM983056:IBP983056 ILI983056:ILL983056 IVE983056:IVH983056 JFA983056:JFD983056 JOW983056:JOZ983056 JYS983056:JYV983056 KIO983056:KIR983056 KSK983056:KSN983056 LCG983056:LCJ983056 LMC983056:LMF983056 LVY983056:LWB983056 MFU983056:MFX983056 MPQ983056:MPT983056 MZM983056:MZP983056 NJI983056:NJL983056 NTE983056:NTH983056 ODA983056:ODD983056 OMW983056:OMZ983056 OWS983056:OWV983056 PGO983056:PGR983056 PQK983056:PQN983056 QAG983056:QAJ983056 QKC983056:QKF983056 QTY983056:QUB983056 RDU983056:RDX983056 RNQ983056:RNT983056 RXM983056:RXP983056 SHI983056:SHL983056 SRE983056:SRH983056 TBA983056:TBD983056 TKW983056:TKZ983056 TUS983056:TUV983056 UEO983056:UER983056 UOK983056:UON983056 UYG983056:UYJ983056 VIC983056:VIF983056 VRY983056:VSB983056 WBU983056:WBX983056 WLQ983056:WLT983056 WVM983056:WVP983056" xr:uid="{00000000-0002-0000-0600-000000000000}">
      <formula1>"大町,佐久間,中西,NAKANISHI,伊澤,西村,HAYAKAWA,浜田,酒井,安藤,鈴木,黒江,七海,浦部"</formula1>
    </dataValidation>
    <dataValidation type="list" allowBlank="1" showInputMessage="1" showErrorMessage="1" sqref="Q5 JM5 TI5 ADE5 ANA5 AWW5 BGS5 BQO5 CAK5 CKG5 CUC5 DDY5 DNU5 DXQ5 EHM5 ERI5 FBE5 FLA5 FUW5 GES5 GOO5 GYK5 HIG5 HSC5 IBY5 ILU5 IVQ5 JFM5 JPI5 JZE5 KJA5 KSW5 LCS5 LMO5 LWK5 MGG5 MQC5 MZY5 NJU5 NTQ5 ODM5 ONI5 OXE5 PHA5 PQW5 QAS5 QKO5 QUK5 REG5 ROC5 RXY5 SHU5 SRQ5 TBM5 TLI5 TVE5 UFA5 UOW5 UYS5 VIO5 VSK5 WCG5 WMC5 WVY5 Q65541 JM65541 TI65541 ADE65541 ANA65541 AWW65541 BGS65541 BQO65541 CAK65541 CKG65541 CUC65541 DDY65541 DNU65541 DXQ65541 EHM65541 ERI65541 FBE65541 FLA65541 FUW65541 GES65541 GOO65541 GYK65541 HIG65541 HSC65541 IBY65541 ILU65541 IVQ65541 JFM65541 JPI65541 JZE65541 KJA65541 KSW65541 LCS65541 LMO65541 LWK65541 MGG65541 MQC65541 MZY65541 NJU65541 NTQ65541 ODM65541 ONI65541 OXE65541 PHA65541 PQW65541 QAS65541 QKO65541 QUK65541 REG65541 ROC65541 RXY65541 SHU65541 SRQ65541 TBM65541 TLI65541 TVE65541 UFA65541 UOW65541 UYS65541 VIO65541 VSK65541 WCG65541 WMC65541 WVY65541 Q131077 JM131077 TI131077 ADE131077 ANA131077 AWW131077 BGS131077 BQO131077 CAK131077 CKG131077 CUC131077 DDY131077 DNU131077 DXQ131077 EHM131077 ERI131077 FBE131077 FLA131077 FUW131077 GES131077 GOO131077 GYK131077 HIG131077 HSC131077 IBY131077 ILU131077 IVQ131077 JFM131077 JPI131077 JZE131077 KJA131077 KSW131077 LCS131077 LMO131077 LWK131077 MGG131077 MQC131077 MZY131077 NJU131077 NTQ131077 ODM131077 ONI131077 OXE131077 PHA131077 PQW131077 QAS131077 QKO131077 QUK131077 REG131077 ROC131077 RXY131077 SHU131077 SRQ131077 TBM131077 TLI131077 TVE131077 UFA131077 UOW131077 UYS131077 VIO131077 VSK131077 WCG131077 WMC131077 WVY131077 Q196613 JM196613 TI196613 ADE196613 ANA196613 AWW196613 BGS196613 BQO196613 CAK196613 CKG196613 CUC196613 DDY196613 DNU196613 DXQ196613 EHM196613 ERI196613 FBE196613 FLA196613 FUW196613 GES196613 GOO196613 GYK196613 HIG196613 HSC196613 IBY196613 ILU196613 IVQ196613 JFM196613 JPI196613 JZE196613 KJA196613 KSW196613 LCS196613 LMO196613 LWK196613 MGG196613 MQC196613 MZY196613 NJU196613 NTQ196613 ODM196613 ONI196613 OXE196613 PHA196613 PQW196613 QAS196613 QKO196613 QUK196613 REG196613 ROC196613 RXY196613 SHU196613 SRQ196613 TBM196613 TLI196613 TVE196613 UFA196613 UOW196613 UYS196613 VIO196613 VSK196613 WCG196613 WMC196613 WVY196613 Q262149 JM262149 TI262149 ADE262149 ANA262149 AWW262149 BGS262149 BQO262149 CAK262149 CKG262149 CUC262149 DDY262149 DNU262149 DXQ262149 EHM262149 ERI262149 FBE262149 FLA262149 FUW262149 GES262149 GOO262149 GYK262149 HIG262149 HSC262149 IBY262149 ILU262149 IVQ262149 JFM262149 JPI262149 JZE262149 KJA262149 KSW262149 LCS262149 LMO262149 LWK262149 MGG262149 MQC262149 MZY262149 NJU262149 NTQ262149 ODM262149 ONI262149 OXE262149 PHA262149 PQW262149 QAS262149 QKO262149 QUK262149 REG262149 ROC262149 RXY262149 SHU262149 SRQ262149 TBM262149 TLI262149 TVE262149 UFA262149 UOW262149 UYS262149 VIO262149 VSK262149 WCG262149 WMC262149 WVY262149 Q327685 JM327685 TI327685 ADE327685 ANA327685 AWW327685 BGS327685 BQO327685 CAK327685 CKG327685 CUC327685 DDY327685 DNU327685 DXQ327685 EHM327685 ERI327685 FBE327685 FLA327685 FUW327685 GES327685 GOO327685 GYK327685 HIG327685 HSC327685 IBY327685 ILU327685 IVQ327685 JFM327685 JPI327685 JZE327685 KJA327685 KSW327685 LCS327685 LMO327685 LWK327685 MGG327685 MQC327685 MZY327685 NJU327685 NTQ327685 ODM327685 ONI327685 OXE327685 PHA327685 PQW327685 QAS327685 QKO327685 QUK327685 REG327685 ROC327685 RXY327685 SHU327685 SRQ327685 TBM327685 TLI327685 TVE327685 UFA327685 UOW327685 UYS327685 VIO327685 VSK327685 WCG327685 WMC327685 WVY327685 Q393221 JM393221 TI393221 ADE393221 ANA393221 AWW393221 BGS393221 BQO393221 CAK393221 CKG393221 CUC393221 DDY393221 DNU393221 DXQ393221 EHM393221 ERI393221 FBE393221 FLA393221 FUW393221 GES393221 GOO393221 GYK393221 HIG393221 HSC393221 IBY393221 ILU393221 IVQ393221 JFM393221 JPI393221 JZE393221 KJA393221 KSW393221 LCS393221 LMO393221 LWK393221 MGG393221 MQC393221 MZY393221 NJU393221 NTQ393221 ODM393221 ONI393221 OXE393221 PHA393221 PQW393221 QAS393221 QKO393221 QUK393221 REG393221 ROC393221 RXY393221 SHU393221 SRQ393221 TBM393221 TLI393221 TVE393221 UFA393221 UOW393221 UYS393221 VIO393221 VSK393221 WCG393221 WMC393221 WVY393221 Q458757 JM458757 TI458757 ADE458757 ANA458757 AWW458757 BGS458757 BQO458757 CAK458757 CKG458757 CUC458757 DDY458757 DNU458757 DXQ458757 EHM458757 ERI458757 FBE458757 FLA458757 FUW458757 GES458757 GOO458757 GYK458757 HIG458757 HSC458757 IBY458757 ILU458757 IVQ458757 JFM458757 JPI458757 JZE458757 KJA458757 KSW458757 LCS458757 LMO458757 LWK458757 MGG458757 MQC458757 MZY458757 NJU458757 NTQ458757 ODM458757 ONI458757 OXE458757 PHA458757 PQW458757 QAS458757 QKO458757 QUK458757 REG458757 ROC458757 RXY458757 SHU458757 SRQ458757 TBM458757 TLI458757 TVE458757 UFA458757 UOW458757 UYS458757 VIO458757 VSK458757 WCG458757 WMC458757 WVY458757 Q524293 JM524293 TI524293 ADE524293 ANA524293 AWW524293 BGS524293 BQO524293 CAK524293 CKG524293 CUC524293 DDY524293 DNU524293 DXQ524293 EHM524293 ERI524293 FBE524293 FLA524293 FUW524293 GES524293 GOO524293 GYK524293 HIG524293 HSC524293 IBY524293 ILU524293 IVQ524293 JFM524293 JPI524293 JZE524293 KJA524293 KSW524293 LCS524293 LMO524293 LWK524293 MGG524293 MQC524293 MZY524293 NJU524293 NTQ524293 ODM524293 ONI524293 OXE524293 PHA524293 PQW524293 QAS524293 QKO524293 QUK524293 REG524293 ROC524293 RXY524293 SHU524293 SRQ524293 TBM524293 TLI524293 TVE524293 UFA524293 UOW524293 UYS524293 VIO524293 VSK524293 WCG524293 WMC524293 WVY524293 Q589829 JM589829 TI589829 ADE589829 ANA589829 AWW589829 BGS589829 BQO589829 CAK589829 CKG589829 CUC589829 DDY589829 DNU589829 DXQ589829 EHM589829 ERI589829 FBE589829 FLA589829 FUW589829 GES589829 GOO589829 GYK589829 HIG589829 HSC589829 IBY589829 ILU589829 IVQ589829 JFM589829 JPI589829 JZE589829 KJA589829 KSW589829 LCS589829 LMO589829 LWK589829 MGG589829 MQC589829 MZY589829 NJU589829 NTQ589829 ODM589829 ONI589829 OXE589829 PHA589829 PQW589829 QAS589829 QKO589829 QUK589829 REG589829 ROC589829 RXY589829 SHU589829 SRQ589829 TBM589829 TLI589829 TVE589829 UFA589829 UOW589829 UYS589829 VIO589829 VSK589829 WCG589829 WMC589829 WVY589829 Q655365 JM655365 TI655365 ADE655365 ANA655365 AWW655365 BGS655365 BQO655365 CAK655365 CKG655365 CUC655365 DDY655365 DNU655365 DXQ655365 EHM655365 ERI655365 FBE655365 FLA655365 FUW655365 GES655365 GOO655365 GYK655365 HIG655365 HSC655365 IBY655365 ILU655365 IVQ655365 JFM655365 JPI655365 JZE655365 KJA655365 KSW655365 LCS655365 LMO655365 LWK655365 MGG655365 MQC655365 MZY655365 NJU655365 NTQ655365 ODM655365 ONI655365 OXE655365 PHA655365 PQW655365 QAS655365 QKO655365 QUK655365 REG655365 ROC655365 RXY655365 SHU655365 SRQ655365 TBM655365 TLI655365 TVE655365 UFA655365 UOW655365 UYS655365 VIO655365 VSK655365 WCG655365 WMC655365 WVY655365 Q720901 JM720901 TI720901 ADE720901 ANA720901 AWW720901 BGS720901 BQO720901 CAK720901 CKG720901 CUC720901 DDY720901 DNU720901 DXQ720901 EHM720901 ERI720901 FBE720901 FLA720901 FUW720901 GES720901 GOO720901 GYK720901 HIG720901 HSC720901 IBY720901 ILU720901 IVQ720901 JFM720901 JPI720901 JZE720901 KJA720901 KSW720901 LCS720901 LMO720901 LWK720901 MGG720901 MQC720901 MZY720901 NJU720901 NTQ720901 ODM720901 ONI720901 OXE720901 PHA720901 PQW720901 QAS720901 QKO720901 QUK720901 REG720901 ROC720901 RXY720901 SHU720901 SRQ720901 TBM720901 TLI720901 TVE720901 UFA720901 UOW720901 UYS720901 VIO720901 VSK720901 WCG720901 WMC720901 WVY720901 Q786437 JM786437 TI786437 ADE786437 ANA786437 AWW786437 BGS786437 BQO786437 CAK786437 CKG786437 CUC786437 DDY786437 DNU786437 DXQ786437 EHM786437 ERI786437 FBE786437 FLA786437 FUW786437 GES786437 GOO786437 GYK786437 HIG786437 HSC786437 IBY786437 ILU786437 IVQ786437 JFM786437 JPI786437 JZE786437 KJA786437 KSW786437 LCS786437 LMO786437 LWK786437 MGG786437 MQC786437 MZY786437 NJU786437 NTQ786437 ODM786437 ONI786437 OXE786437 PHA786437 PQW786437 QAS786437 QKO786437 QUK786437 REG786437 ROC786437 RXY786437 SHU786437 SRQ786437 TBM786437 TLI786437 TVE786437 UFA786437 UOW786437 UYS786437 VIO786437 VSK786437 WCG786437 WMC786437 WVY786437 Q851973 JM851973 TI851973 ADE851973 ANA851973 AWW851973 BGS851973 BQO851973 CAK851973 CKG851973 CUC851973 DDY851973 DNU851973 DXQ851973 EHM851973 ERI851973 FBE851973 FLA851973 FUW851973 GES851973 GOO851973 GYK851973 HIG851973 HSC851973 IBY851973 ILU851973 IVQ851973 JFM851973 JPI851973 JZE851973 KJA851973 KSW851973 LCS851973 LMO851973 LWK851973 MGG851973 MQC851973 MZY851973 NJU851973 NTQ851973 ODM851973 ONI851973 OXE851973 PHA851973 PQW851973 QAS851973 QKO851973 QUK851973 REG851973 ROC851973 RXY851973 SHU851973 SRQ851973 TBM851973 TLI851973 TVE851973 UFA851973 UOW851973 UYS851973 VIO851973 VSK851973 WCG851973 WMC851973 WVY851973 Q917509 JM917509 TI917509 ADE917509 ANA917509 AWW917509 BGS917509 BQO917509 CAK917509 CKG917509 CUC917509 DDY917509 DNU917509 DXQ917509 EHM917509 ERI917509 FBE917509 FLA917509 FUW917509 GES917509 GOO917509 GYK917509 HIG917509 HSC917509 IBY917509 ILU917509 IVQ917509 JFM917509 JPI917509 JZE917509 KJA917509 KSW917509 LCS917509 LMO917509 LWK917509 MGG917509 MQC917509 MZY917509 NJU917509 NTQ917509 ODM917509 ONI917509 OXE917509 PHA917509 PQW917509 QAS917509 QKO917509 QUK917509 REG917509 ROC917509 RXY917509 SHU917509 SRQ917509 TBM917509 TLI917509 TVE917509 UFA917509 UOW917509 UYS917509 VIO917509 VSK917509 WCG917509 WMC917509 WVY917509 Q983045 JM983045 TI983045 ADE983045 ANA983045 AWW983045 BGS983045 BQO983045 CAK983045 CKG983045 CUC983045 DDY983045 DNU983045 DXQ983045 EHM983045 ERI983045 FBE983045 FLA983045 FUW983045 GES983045 GOO983045 GYK983045 HIG983045 HSC983045 IBY983045 ILU983045 IVQ983045 JFM983045 JPI983045 JZE983045 KJA983045 KSW983045 LCS983045 LMO983045 LWK983045 MGG983045 MQC983045 MZY983045 NJU983045 NTQ983045 ODM983045 ONI983045 OXE983045 PHA983045 PQW983045 QAS983045 QKO983045 QUK983045 REG983045 ROC983045 RXY983045 SHU983045 SRQ983045 TBM983045 TLI983045 TVE983045 UFA983045 UOW983045 UYS983045 VIO983045 VSK983045 WCG983045 WMC983045 WVY983045" xr:uid="{00000000-0002-0000-0600-000001000000}">
      <formula1>"選択,#1,#3"</formula1>
    </dataValidation>
    <dataValidation type="list" allowBlank="1" showInputMessage="1" sqref="E11 JA11 SW11 ACS11 AMO11 AWK11 BGG11 BQC11 BZY11 CJU11 CTQ11 DDM11 DNI11 DXE11 EHA11 EQW11 FAS11 FKO11 FUK11 GEG11 GOC11 GXY11 HHU11 HRQ11 IBM11 ILI11 IVE11 JFA11 JOW11 JYS11 KIO11 KSK11 LCG11 LMC11 LVY11 MFU11 MPQ11 MZM11 NJI11 NTE11 ODA11 OMW11 OWS11 PGO11 PQK11 QAG11 QKC11 QTY11 RDU11 RNQ11 RXM11 SHI11 SRE11 TBA11 TKW11 TUS11 UEO11 UOK11 UYG11 VIC11 VRY11 WBU11 WLQ11 WVM11 E65547 JA65547 SW65547 ACS65547 AMO65547 AWK65547 BGG65547 BQC65547 BZY65547 CJU65547 CTQ65547 DDM65547 DNI65547 DXE65547 EHA65547 EQW65547 FAS65547 FKO65547 FUK65547 GEG65547 GOC65547 GXY65547 HHU65547 HRQ65547 IBM65547 ILI65547 IVE65547 JFA65547 JOW65547 JYS65547 KIO65547 KSK65547 LCG65547 LMC65547 LVY65547 MFU65547 MPQ65547 MZM65547 NJI65547 NTE65547 ODA65547 OMW65547 OWS65547 PGO65547 PQK65547 QAG65547 QKC65547 QTY65547 RDU65547 RNQ65547 RXM65547 SHI65547 SRE65547 TBA65547 TKW65547 TUS65547 UEO65547 UOK65547 UYG65547 VIC65547 VRY65547 WBU65547 WLQ65547 WVM65547 E131083 JA131083 SW131083 ACS131083 AMO131083 AWK131083 BGG131083 BQC131083 BZY131083 CJU131083 CTQ131083 DDM131083 DNI131083 DXE131083 EHA131083 EQW131083 FAS131083 FKO131083 FUK131083 GEG131083 GOC131083 GXY131083 HHU131083 HRQ131083 IBM131083 ILI131083 IVE131083 JFA131083 JOW131083 JYS131083 KIO131083 KSK131083 LCG131083 LMC131083 LVY131083 MFU131083 MPQ131083 MZM131083 NJI131083 NTE131083 ODA131083 OMW131083 OWS131083 PGO131083 PQK131083 QAG131083 QKC131083 QTY131083 RDU131083 RNQ131083 RXM131083 SHI131083 SRE131083 TBA131083 TKW131083 TUS131083 UEO131083 UOK131083 UYG131083 VIC131083 VRY131083 WBU131083 WLQ131083 WVM131083 E196619 JA196619 SW196619 ACS196619 AMO196619 AWK196619 BGG196619 BQC196619 BZY196619 CJU196619 CTQ196619 DDM196619 DNI196619 DXE196619 EHA196619 EQW196619 FAS196619 FKO196619 FUK196619 GEG196619 GOC196619 GXY196619 HHU196619 HRQ196619 IBM196619 ILI196619 IVE196619 JFA196619 JOW196619 JYS196619 KIO196619 KSK196619 LCG196619 LMC196619 LVY196619 MFU196619 MPQ196619 MZM196619 NJI196619 NTE196619 ODA196619 OMW196619 OWS196619 PGO196619 PQK196619 QAG196619 QKC196619 QTY196619 RDU196619 RNQ196619 RXM196619 SHI196619 SRE196619 TBA196619 TKW196619 TUS196619 UEO196619 UOK196619 UYG196619 VIC196619 VRY196619 WBU196619 WLQ196619 WVM196619 E262155 JA262155 SW262155 ACS262155 AMO262155 AWK262155 BGG262155 BQC262155 BZY262155 CJU262155 CTQ262155 DDM262155 DNI262155 DXE262155 EHA262155 EQW262155 FAS262155 FKO262155 FUK262155 GEG262155 GOC262155 GXY262155 HHU262155 HRQ262155 IBM262155 ILI262155 IVE262155 JFA262155 JOW262155 JYS262155 KIO262155 KSK262155 LCG262155 LMC262155 LVY262155 MFU262155 MPQ262155 MZM262155 NJI262155 NTE262155 ODA262155 OMW262155 OWS262155 PGO262155 PQK262155 QAG262155 QKC262155 QTY262155 RDU262155 RNQ262155 RXM262155 SHI262155 SRE262155 TBA262155 TKW262155 TUS262155 UEO262155 UOK262155 UYG262155 VIC262155 VRY262155 WBU262155 WLQ262155 WVM262155 E327691 JA327691 SW327691 ACS327691 AMO327691 AWK327691 BGG327691 BQC327691 BZY327691 CJU327691 CTQ327691 DDM327691 DNI327691 DXE327691 EHA327691 EQW327691 FAS327691 FKO327691 FUK327691 GEG327691 GOC327691 GXY327691 HHU327691 HRQ327691 IBM327691 ILI327691 IVE327691 JFA327691 JOW327691 JYS327691 KIO327691 KSK327691 LCG327691 LMC327691 LVY327691 MFU327691 MPQ327691 MZM327691 NJI327691 NTE327691 ODA327691 OMW327691 OWS327691 PGO327691 PQK327691 QAG327691 QKC327691 QTY327691 RDU327691 RNQ327691 RXM327691 SHI327691 SRE327691 TBA327691 TKW327691 TUS327691 UEO327691 UOK327691 UYG327691 VIC327691 VRY327691 WBU327691 WLQ327691 WVM327691 E393227 JA393227 SW393227 ACS393227 AMO393227 AWK393227 BGG393227 BQC393227 BZY393227 CJU393227 CTQ393227 DDM393227 DNI393227 DXE393227 EHA393227 EQW393227 FAS393227 FKO393227 FUK393227 GEG393227 GOC393227 GXY393227 HHU393227 HRQ393227 IBM393227 ILI393227 IVE393227 JFA393227 JOW393227 JYS393227 KIO393227 KSK393227 LCG393227 LMC393227 LVY393227 MFU393227 MPQ393227 MZM393227 NJI393227 NTE393227 ODA393227 OMW393227 OWS393227 PGO393227 PQK393227 QAG393227 QKC393227 QTY393227 RDU393227 RNQ393227 RXM393227 SHI393227 SRE393227 TBA393227 TKW393227 TUS393227 UEO393227 UOK393227 UYG393227 VIC393227 VRY393227 WBU393227 WLQ393227 WVM393227 E458763 JA458763 SW458763 ACS458763 AMO458763 AWK458763 BGG458763 BQC458763 BZY458763 CJU458763 CTQ458763 DDM458763 DNI458763 DXE458763 EHA458763 EQW458763 FAS458763 FKO458763 FUK458763 GEG458763 GOC458763 GXY458763 HHU458763 HRQ458763 IBM458763 ILI458763 IVE458763 JFA458763 JOW458763 JYS458763 KIO458763 KSK458763 LCG458763 LMC458763 LVY458763 MFU458763 MPQ458763 MZM458763 NJI458763 NTE458763 ODA458763 OMW458763 OWS458763 PGO458763 PQK458763 QAG458763 QKC458763 QTY458763 RDU458763 RNQ458763 RXM458763 SHI458763 SRE458763 TBA458763 TKW458763 TUS458763 UEO458763 UOK458763 UYG458763 VIC458763 VRY458763 WBU458763 WLQ458763 WVM458763 E524299 JA524299 SW524299 ACS524299 AMO524299 AWK524299 BGG524299 BQC524299 BZY524299 CJU524299 CTQ524299 DDM524299 DNI524299 DXE524299 EHA524299 EQW524299 FAS524299 FKO524299 FUK524299 GEG524299 GOC524299 GXY524299 HHU524299 HRQ524299 IBM524299 ILI524299 IVE524299 JFA524299 JOW524299 JYS524299 KIO524299 KSK524299 LCG524299 LMC524299 LVY524299 MFU524299 MPQ524299 MZM524299 NJI524299 NTE524299 ODA524299 OMW524299 OWS524299 PGO524299 PQK524299 QAG524299 QKC524299 QTY524299 RDU524299 RNQ524299 RXM524299 SHI524299 SRE524299 TBA524299 TKW524299 TUS524299 UEO524299 UOK524299 UYG524299 VIC524299 VRY524299 WBU524299 WLQ524299 WVM524299 E589835 JA589835 SW589835 ACS589835 AMO589835 AWK589835 BGG589835 BQC589835 BZY589835 CJU589835 CTQ589835 DDM589835 DNI589835 DXE589835 EHA589835 EQW589835 FAS589835 FKO589835 FUK589835 GEG589835 GOC589835 GXY589835 HHU589835 HRQ589835 IBM589835 ILI589835 IVE589835 JFA589835 JOW589835 JYS589835 KIO589835 KSK589835 LCG589835 LMC589835 LVY589835 MFU589835 MPQ589835 MZM589835 NJI589835 NTE589835 ODA589835 OMW589835 OWS589835 PGO589835 PQK589835 QAG589835 QKC589835 QTY589835 RDU589835 RNQ589835 RXM589835 SHI589835 SRE589835 TBA589835 TKW589835 TUS589835 UEO589835 UOK589835 UYG589835 VIC589835 VRY589835 WBU589835 WLQ589835 WVM589835 E655371 JA655371 SW655371 ACS655371 AMO655371 AWK655371 BGG655371 BQC655371 BZY655371 CJU655371 CTQ655371 DDM655371 DNI655371 DXE655371 EHA655371 EQW655371 FAS655371 FKO655371 FUK655371 GEG655371 GOC655371 GXY655371 HHU655371 HRQ655371 IBM655371 ILI655371 IVE655371 JFA655371 JOW655371 JYS655371 KIO655371 KSK655371 LCG655371 LMC655371 LVY655371 MFU655371 MPQ655371 MZM655371 NJI655371 NTE655371 ODA655371 OMW655371 OWS655371 PGO655371 PQK655371 QAG655371 QKC655371 QTY655371 RDU655371 RNQ655371 RXM655371 SHI655371 SRE655371 TBA655371 TKW655371 TUS655371 UEO655371 UOK655371 UYG655371 VIC655371 VRY655371 WBU655371 WLQ655371 WVM655371 E720907 JA720907 SW720907 ACS720907 AMO720907 AWK720907 BGG720907 BQC720907 BZY720907 CJU720907 CTQ720907 DDM720907 DNI720907 DXE720907 EHA720907 EQW720907 FAS720907 FKO720907 FUK720907 GEG720907 GOC720907 GXY720907 HHU720907 HRQ720907 IBM720907 ILI720907 IVE720907 JFA720907 JOW720907 JYS720907 KIO720907 KSK720907 LCG720907 LMC720907 LVY720907 MFU720907 MPQ720907 MZM720907 NJI720907 NTE720907 ODA720907 OMW720907 OWS720907 PGO720907 PQK720907 QAG720907 QKC720907 QTY720907 RDU720907 RNQ720907 RXM720907 SHI720907 SRE720907 TBA720907 TKW720907 TUS720907 UEO720907 UOK720907 UYG720907 VIC720907 VRY720907 WBU720907 WLQ720907 WVM720907 E786443 JA786443 SW786443 ACS786443 AMO786443 AWK786443 BGG786443 BQC786443 BZY786443 CJU786443 CTQ786443 DDM786443 DNI786443 DXE786443 EHA786443 EQW786443 FAS786443 FKO786443 FUK786443 GEG786443 GOC786443 GXY786443 HHU786443 HRQ786443 IBM786443 ILI786443 IVE786443 JFA786443 JOW786443 JYS786443 KIO786443 KSK786443 LCG786443 LMC786443 LVY786443 MFU786443 MPQ786443 MZM786443 NJI786443 NTE786443 ODA786443 OMW786443 OWS786443 PGO786443 PQK786443 QAG786443 QKC786443 QTY786443 RDU786443 RNQ786443 RXM786443 SHI786443 SRE786443 TBA786443 TKW786443 TUS786443 UEO786443 UOK786443 UYG786443 VIC786443 VRY786443 WBU786443 WLQ786443 WVM786443 E851979 JA851979 SW851979 ACS851979 AMO851979 AWK851979 BGG851979 BQC851979 BZY851979 CJU851979 CTQ851979 DDM851979 DNI851979 DXE851979 EHA851979 EQW851979 FAS851979 FKO851979 FUK851979 GEG851979 GOC851979 GXY851979 HHU851979 HRQ851979 IBM851979 ILI851979 IVE851979 JFA851979 JOW851979 JYS851979 KIO851979 KSK851979 LCG851979 LMC851979 LVY851979 MFU851979 MPQ851979 MZM851979 NJI851979 NTE851979 ODA851979 OMW851979 OWS851979 PGO851979 PQK851979 QAG851979 QKC851979 QTY851979 RDU851979 RNQ851979 RXM851979 SHI851979 SRE851979 TBA851979 TKW851979 TUS851979 UEO851979 UOK851979 UYG851979 VIC851979 VRY851979 WBU851979 WLQ851979 WVM851979 E917515 JA917515 SW917515 ACS917515 AMO917515 AWK917515 BGG917515 BQC917515 BZY917515 CJU917515 CTQ917515 DDM917515 DNI917515 DXE917515 EHA917515 EQW917515 FAS917515 FKO917515 FUK917515 GEG917515 GOC917515 GXY917515 HHU917515 HRQ917515 IBM917515 ILI917515 IVE917515 JFA917515 JOW917515 JYS917515 KIO917515 KSK917515 LCG917515 LMC917515 LVY917515 MFU917515 MPQ917515 MZM917515 NJI917515 NTE917515 ODA917515 OMW917515 OWS917515 PGO917515 PQK917515 QAG917515 QKC917515 QTY917515 RDU917515 RNQ917515 RXM917515 SHI917515 SRE917515 TBA917515 TKW917515 TUS917515 UEO917515 UOK917515 UYG917515 VIC917515 VRY917515 WBU917515 WLQ917515 WVM917515 E983051 JA983051 SW983051 ACS983051 AMO983051 AWK983051 BGG983051 BQC983051 BZY983051 CJU983051 CTQ983051 DDM983051 DNI983051 DXE983051 EHA983051 EQW983051 FAS983051 FKO983051 FUK983051 GEG983051 GOC983051 GXY983051 HHU983051 HRQ983051 IBM983051 ILI983051 IVE983051 JFA983051 JOW983051 JYS983051 KIO983051 KSK983051 LCG983051 LMC983051 LVY983051 MFU983051 MPQ983051 MZM983051 NJI983051 NTE983051 ODA983051 OMW983051 OWS983051 PGO983051 PQK983051 QAG983051 QKC983051 QTY983051 RDU983051 RNQ983051 RXM983051 SHI983051 SRE983051 TBA983051 TKW983051 TUS983051 UEO983051 UOK983051 UYG983051 VIC983051 VRY983051 WBU983051 WLQ983051 WVM983051 G11:H11 JC11:JD11 SY11:SZ11 ACU11:ACV11 AMQ11:AMR11 AWM11:AWN11 BGI11:BGJ11 BQE11:BQF11 CAA11:CAB11 CJW11:CJX11 CTS11:CTT11 DDO11:DDP11 DNK11:DNL11 DXG11:DXH11 EHC11:EHD11 EQY11:EQZ11 FAU11:FAV11 FKQ11:FKR11 FUM11:FUN11 GEI11:GEJ11 GOE11:GOF11 GYA11:GYB11 HHW11:HHX11 HRS11:HRT11 IBO11:IBP11 ILK11:ILL11 IVG11:IVH11 JFC11:JFD11 JOY11:JOZ11 JYU11:JYV11 KIQ11:KIR11 KSM11:KSN11 LCI11:LCJ11 LME11:LMF11 LWA11:LWB11 MFW11:MFX11 MPS11:MPT11 MZO11:MZP11 NJK11:NJL11 NTG11:NTH11 ODC11:ODD11 OMY11:OMZ11 OWU11:OWV11 PGQ11:PGR11 PQM11:PQN11 QAI11:QAJ11 QKE11:QKF11 QUA11:QUB11 RDW11:RDX11 RNS11:RNT11 RXO11:RXP11 SHK11:SHL11 SRG11:SRH11 TBC11:TBD11 TKY11:TKZ11 TUU11:TUV11 UEQ11:UER11 UOM11:UON11 UYI11:UYJ11 VIE11:VIF11 VSA11:VSB11 WBW11:WBX11 WLS11:WLT11 WVO11:WVP11 G65547:H65547 JC65547:JD65547 SY65547:SZ65547 ACU65547:ACV65547 AMQ65547:AMR65547 AWM65547:AWN65547 BGI65547:BGJ65547 BQE65547:BQF65547 CAA65547:CAB65547 CJW65547:CJX65547 CTS65547:CTT65547 DDO65547:DDP65547 DNK65547:DNL65547 DXG65547:DXH65547 EHC65547:EHD65547 EQY65547:EQZ65547 FAU65547:FAV65547 FKQ65547:FKR65547 FUM65547:FUN65547 GEI65547:GEJ65547 GOE65547:GOF65547 GYA65547:GYB65547 HHW65547:HHX65547 HRS65547:HRT65547 IBO65547:IBP65547 ILK65547:ILL65547 IVG65547:IVH65547 JFC65547:JFD65547 JOY65547:JOZ65547 JYU65547:JYV65547 KIQ65547:KIR65547 KSM65547:KSN65547 LCI65547:LCJ65547 LME65547:LMF65547 LWA65547:LWB65547 MFW65547:MFX65547 MPS65547:MPT65547 MZO65547:MZP65547 NJK65547:NJL65547 NTG65547:NTH65547 ODC65547:ODD65547 OMY65547:OMZ65547 OWU65547:OWV65547 PGQ65547:PGR65547 PQM65547:PQN65547 QAI65547:QAJ65547 QKE65547:QKF65547 QUA65547:QUB65547 RDW65547:RDX65547 RNS65547:RNT65547 RXO65547:RXP65547 SHK65547:SHL65547 SRG65547:SRH65547 TBC65547:TBD65547 TKY65547:TKZ65547 TUU65547:TUV65547 UEQ65547:UER65547 UOM65547:UON65547 UYI65547:UYJ65547 VIE65547:VIF65547 VSA65547:VSB65547 WBW65547:WBX65547 WLS65547:WLT65547 WVO65547:WVP65547 G131083:H131083 JC131083:JD131083 SY131083:SZ131083 ACU131083:ACV131083 AMQ131083:AMR131083 AWM131083:AWN131083 BGI131083:BGJ131083 BQE131083:BQF131083 CAA131083:CAB131083 CJW131083:CJX131083 CTS131083:CTT131083 DDO131083:DDP131083 DNK131083:DNL131083 DXG131083:DXH131083 EHC131083:EHD131083 EQY131083:EQZ131083 FAU131083:FAV131083 FKQ131083:FKR131083 FUM131083:FUN131083 GEI131083:GEJ131083 GOE131083:GOF131083 GYA131083:GYB131083 HHW131083:HHX131083 HRS131083:HRT131083 IBO131083:IBP131083 ILK131083:ILL131083 IVG131083:IVH131083 JFC131083:JFD131083 JOY131083:JOZ131083 JYU131083:JYV131083 KIQ131083:KIR131083 KSM131083:KSN131083 LCI131083:LCJ131083 LME131083:LMF131083 LWA131083:LWB131083 MFW131083:MFX131083 MPS131083:MPT131083 MZO131083:MZP131083 NJK131083:NJL131083 NTG131083:NTH131083 ODC131083:ODD131083 OMY131083:OMZ131083 OWU131083:OWV131083 PGQ131083:PGR131083 PQM131083:PQN131083 QAI131083:QAJ131083 QKE131083:QKF131083 QUA131083:QUB131083 RDW131083:RDX131083 RNS131083:RNT131083 RXO131083:RXP131083 SHK131083:SHL131083 SRG131083:SRH131083 TBC131083:TBD131083 TKY131083:TKZ131083 TUU131083:TUV131083 UEQ131083:UER131083 UOM131083:UON131083 UYI131083:UYJ131083 VIE131083:VIF131083 VSA131083:VSB131083 WBW131083:WBX131083 WLS131083:WLT131083 WVO131083:WVP131083 G196619:H196619 JC196619:JD196619 SY196619:SZ196619 ACU196619:ACV196619 AMQ196619:AMR196619 AWM196619:AWN196619 BGI196619:BGJ196619 BQE196619:BQF196619 CAA196619:CAB196619 CJW196619:CJX196619 CTS196619:CTT196619 DDO196619:DDP196619 DNK196619:DNL196619 DXG196619:DXH196619 EHC196619:EHD196619 EQY196619:EQZ196619 FAU196619:FAV196619 FKQ196619:FKR196619 FUM196619:FUN196619 GEI196619:GEJ196619 GOE196619:GOF196619 GYA196619:GYB196619 HHW196619:HHX196619 HRS196619:HRT196619 IBO196619:IBP196619 ILK196619:ILL196619 IVG196619:IVH196619 JFC196619:JFD196619 JOY196619:JOZ196619 JYU196619:JYV196619 KIQ196619:KIR196619 KSM196619:KSN196619 LCI196619:LCJ196619 LME196619:LMF196619 LWA196619:LWB196619 MFW196619:MFX196619 MPS196619:MPT196619 MZO196619:MZP196619 NJK196619:NJL196619 NTG196619:NTH196619 ODC196619:ODD196619 OMY196619:OMZ196619 OWU196619:OWV196619 PGQ196619:PGR196619 PQM196619:PQN196619 QAI196619:QAJ196619 QKE196619:QKF196619 QUA196619:QUB196619 RDW196619:RDX196619 RNS196619:RNT196619 RXO196619:RXP196619 SHK196619:SHL196619 SRG196619:SRH196619 TBC196619:TBD196619 TKY196619:TKZ196619 TUU196619:TUV196619 UEQ196619:UER196619 UOM196619:UON196619 UYI196619:UYJ196619 VIE196619:VIF196619 VSA196619:VSB196619 WBW196619:WBX196619 WLS196619:WLT196619 WVO196619:WVP196619 G262155:H262155 JC262155:JD262155 SY262155:SZ262155 ACU262155:ACV262155 AMQ262155:AMR262155 AWM262155:AWN262155 BGI262155:BGJ262155 BQE262155:BQF262155 CAA262155:CAB262155 CJW262155:CJX262155 CTS262155:CTT262155 DDO262155:DDP262155 DNK262155:DNL262155 DXG262155:DXH262155 EHC262155:EHD262155 EQY262155:EQZ262155 FAU262155:FAV262155 FKQ262155:FKR262155 FUM262155:FUN262155 GEI262155:GEJ262155 GOE262155:GOF262155 GYA262155:GYB262155 HHW262155:HHX262155 HRS262155:HRT262155 IBO262155:IBP262155 ILK262155:ILL262155 IVG262155:IVH262155 JFC262155:JFD262155 JOY262155:JOZ262155 JYU262155:JYV262155 KIQ262155:KIR262155 KSM262155:KSN262155 LCI262155:LCJ262155 LME262155:LMF262155 LWA262155:LWB262155 MFW262155:MFX262155 MPS262155:MPT262155 MZO262155:MZP262155 NJK262155:NJL262155 NTG262155:NTH262155 ODC262155:ODD262155 OMY262155:OMZ262155 OWU262155:OWV262155 PGQ262155:PGR262155 PQM262155:PQN262155 QAI262155:QAJ262155 QKE262155:QKF262155 QUA262155:QUB262155 RDW262155:RDX262155 RNS262155:RNT262155 RXO262155:RXP262155 SHK262155:SHL262155 SRG262155:SRH262155 TBC262155:TBD262155 TKY262155:TKZ262155 TUU262155:TUV262155 UEQ262155:UER262155 UOM262155:UON262155 UYI262155:UYJ262155 VIE262155:VIF262155 VSA262155:VSB262155 WBW262155:WBX262155 WLS262155:WLT262155 WVO262155:WVP262155 G327691:H327691 JC327691:JD327691 SY327691:SZ327691 ACU327691:ACV327691 AMQ327691:AMR327691 AWM327691:AWN327691 BGI327691:BGJ327691 BQE327691:BQF327691 CAA327691:CAB327691 CJW327691:CJX327691 CTS327691:CTT327691 DDO327691:DDP327691 DNK327691:DNL327691 DXG327691:DXH327691 EHC327691:EHD327691 EQY327691:EQZ327691 FAU327691:FAV327691 FKQ327691:FKR327691 FUM327691:FUN327691 GEI327691:GEJ327691 GOE327691:GOF327691 GYA327691:GYB327691 HHW327691:HHX327691 HRS327691:HRT327691 IBO327691:IBP327691 ILK327691:ILL327691 IVG327691:IVH327691 JFC327691:JFD327691 JOY327691:JOZ327691 JYU327691:JYV327691 KIQ327691:KIR327691 KSM327691:KSN327691 LCI327691:LCJ327691 LME327691:LMF327691 LWA327691:LWB327691 MFW327691:MFX327691 MPS327691:MPT327691 MZO327691:MZP327691 NJK327691:NJL327691 NTG327691:NTH327691 ODC327691:ODD327691 OMY327691:OMZ327691 OWU327691:OWV327691 PGQ327691:PGR327691 PQM327691:PQN327691 QAI327691:QAJ327691 QKE327691:QKF327691 QUA327691:QUB327691 RDW327691:RDX327691 RNS327691:RNT327691 RXO327691:RXP327691 SHK327691:SHL327691 SRG327691:SRH327691 TBC327691:TBD327691 TKY327691:TKZ327691 TUU327691:TUV327691 UEQ327691:UER327691 UOM327691:UON327691 UYI327691:UYJ327691 VIE327691:VIF327691 VSA327691:VSB327691 WBW327691:WBX327691 WLS327691:WLT327691 WVO327691:WVP327691 G393227:H393227 JC393227:JD393227 SY393227:SZ393227 ACU393227:ACV393227 AMQ393227:AMR393227 AWM393227:AWN393227 BGI393227:BGJ393227 BQE393227:BQF393227 CAA393227:CAB393227 CJW393227:CJX393227 CTS393227:CTT393227 DDO393227:DDP393227 DNK393227:DNL393227 DXG393227:DXH393227 EHC393227:EHD393227 EQY393227:EQZ393227 FAU393227:FAV393227 FKQ393227:FKR393227 FUM393227:FUN393227 GEI393227:GEJ393227 GOE393227:GOF393227 GYA393227:GYB393227 HHW393227:HHX393227 HRS393227:HRT393227 IBO393227:IBP393227 ILK393227:ILL393227 IVG393227:IVH393227 JFC393227:JFD393227 JOY393227:JOZ393227 JYU393227:JYV393227 KIQ393227:KIR393227 KSM393227:KSN393227 LCI393227:LCJ393227 LME393227:LMF393227 LWA393227:LWB393227 MFW393227:MFX393227 MPS393227:MPT393227 MZO393227:MZP393227 NJK393227:NJL393227 NTG393227:NTH393227 ODC393227:ODD393227 OMY393227:OMZ393227 OWU393227:OWV393227 PGQ393227:PGR393227 PQM393227:PQN393227 QAI393227:QAJ393227 QKE393227:QKF393227 QUA393227:QUB393227 RDW393227:RDX393227 RNS393227:RNT393227 RXO393227:RXP393227 SHK393227:SHL393227 SRG393227:SRH393227 TBC393227:TBD393227 TKY393227:TKZ393227 TUU393227:TUV393227 UEQ393227:UER393227 UOM393227:UON393227 UYI393227:UYJ393227 VIE393227:VIF393227 VSA393227:VSB393227 WBW393227:WBX393227 WLS393227:WLT393227 WVO393227:WVP393227 G458763:H458763 JC458763:JD458763 SY458763:SZ458763 ACU458763:ACV458763 AMQ458763:AMR458763 AWM458763:AWN458763 BGI458763:BGJ458763 BQE458763:BQF458763 CAA458763:CAB458763 CJW458763:CJX458763 CTS458763:CTT458763 DDO458763:DDP458763 DNK458763:DNL458763 DXG458763:DXH458763 EHC458763:EHD458763 EQY458763:EQZ458763 FAU458763:FAV458763 FKQ458763:FKR458763 FUM458763:FUN458763 GEI458763:GEJ458763 GOE458763:GOF458763 GYA458763:GYB458763 HHW458763:HHX458763 HRS458763:HRT458763 IBO458763:IBP458763 ILK458763:ILL458763 IVG458763:IVH458763 JFC458763:JFD458763 JOY458763:JOZ458763 JYU458763:JYV458763 KIQ458763:KIR458763 KSM458763:KSN458763 LCI458763:LCJ458763 LME458763:LMF458763 LWA458763:LWB458763 MFW458763:MFX458763 MPS458763:MPT458763 MZO458763:MZP458763 NJK458763:NJL458763 NTG458763:NTH458763 ODC458763:ODD458763 OMY458763:OMZ458763 OWU458763:OWV458763 PGQ458763:PGR458763 PQM458763:PQN458763 QAI458763:QAJ458763 QKE458763:QKF458763 QUA458763:QUB458763 RDW458763:RDX458763 RNS458763:RNT458763 RXO458763:RXP458763 SHK458763:SHL458763 SRG458763:SRH458763 TBC458763:TBD458763 TKY458763:TKZ458763 TUU458763:TUV458763 UEQ458763:UER458763 UOM458763:UON458763 UYI458763:UYJ458763 VIE458763:VIF458763 VSA458763:VSB458763 WBW458763:WBX458763 WLS458763:WLT458763 WVO458763:WVP458763 G524299:H524299 JC524299:JD524299 SY524299:SZ524299 ACU524299:ACV524299 AMQ524299:AMR524299 AWM524299:AWN524299 BGI524299:BGJ524299 BQE524299:BQF524299 CAA524299:CAB524299 CJW524299:CJX524299 CTS524299:CTT524299 DDO524299:DDP524299 DNK524299:DNL524299 DXG524299:DXH524299 EHC524299:EHD524299 EQY524299:EQZ524299 FAU524299:FAV524299 FKQ524299:FKR524299 FUM524299:FUN524299 GEI524299:GEJ524299 GOE524299:GOF524299 GYA524299:GYB524299 HHW524299:HHX524299 HRS524299:HRT524299 IBO524299:IBP524299 ILK524299:ILL524299 IVG524299:IVH524299 JFC524299:JFD524299 JOY524299:JOZ524299 JYU524299:JYV524299 KIQ524299:KIR524299 KSM524299:KSN524299 LCI524299:LCJ524299 LME524299:LMF524299 LWA524299:LWB524299 MFW524299:MFX524299 MPS524299:MPT524299 MZO524299:MZP524299 NJK524299:NJL524299 NTG524299:NTH524299 ODC524299:ODD524299 OMY524299:OMZ524299 OWU524299:OWV524299 PGQ524299:PGR524299 PQM524299:PQN524299 QAI524299:QAJ524299 QKE524299:QKF524299 QUA524299:QUB524299 RDW524299:RDX524299 RNS524299:RNT524299 RXO524299:RXP524299 SHK524299:SHL524299 SRG524299:SRH524299 TBC524299:TBD524299 TKY524299:TKZ524299 TUU524299:TUV524299 UEQ524299:UER524299 UOM524299:UON524299 UYI524299:UYJ524299 VIE524299:VIF524299 VSA524299:VSB524299 WBW524299:WBX524299 WLS524299:WLT524299 WVO524299:WVP524299 G589835:H589835 JC589835:JD589835 SY589835:SZ589835 ACU589835:ACV589835 AMQ589835:AMR589835 AWM589835:AWN589835 BGI589835:BGJ589835 BQE589835:BQF589835 CAA589835:CAB589835 CJW589835:CJX589835 CTS589835:CTT589835 DDO589835:DDP589835 DNK589835:DNL589835 DXG589835:DXH589835 EHC589835:EHD589835 EQY589835:EQZ589835 FAU589835:FAV589835 FKQ589835:FKR589835 FUM589835:FUN589835 GEI589835:GEJ589835 GOE589835:GOF589835 GYA589835:GYB589835 HHW589835:HHX589835 HRS589835:HRT589835 IBO589835:IBP589835 ILK589835:ILL589835 IVG589835:IVH589835 JFC589835:JFD589835 JOY589835:JOZ589835 JYU589835:JYV589835 KIQ589835:KIR589835 KSM589835:KSN589835 LCI589835:LCJ589835 LME589835:LMF589835 LWA589835:LWB589835 MFW589835:MFX589835 MPS589835:MPT589835 MZO589835:MZP589835 NJK589835:NJL589835 NTG589835:NTH589835 ODC589835:ODD589835 OMY589835:OMZ589835 OWU589835:OWV589835 PGQ589835:PGR589835 PQM589835:PQN589835 QAI589835:QAJ589835 QKE589835:QKF589835 QUA589835:QUB589835 RDW589835:RDX589835 RNS589835:RNT589835 RXO589835:RXP589835 SHK589835:SHL589835 SRG589835:SRH589835 TBC589835:TBD589835 TKY589835:TKZ589835 TUU589835:TUV589835 UEQ589835:UER589835 UOM589835:UON589835 UYI589835:UYJ589835 VIE589835:VIF589835 VSA589835:VSB589835 WBW589835:WBX589835 WLS589835:WLT589835 WVO589835:WVP589835 G655371:H655371 JC655371:JD655371 SY655371:SZ655371 ACU655371:ACV655371 AMQ655371:AMR655371 AWM655371:AWN655371 BGI655371:BGJ655371 BQE655371:BQF655371 CAA655371:CAB655371 CJW655371:CJX655371 CTS655371:CTT655371 DDO655371:DDP655371 DNK655371:DNL655371 DXG655371:DXH655371 EHC655371:EHD655371 EQY655371:EQZ655371 FAU655371:FAV655371 FKQ655371:FKR655371 FUM655371:FUN655371 GEI655371:GEJ655371 GOE655371:GOF655371 GYA655371:GYB655371 HHW655371:HHX655371 HRS655371:HRT655371 IBO655371:IBP655371 ILK655371:ILL655371 IVG655371:IVH655371 JFC655371:JFD655371 JOY655371:JOZ655371 JYU655371:JYV655371 KIQ655371:KIR655371 KSM655371:KSN655371 LCI655371:LCJ655371 LME655371:LMF655371 LWA655371:LWB655371 MFW655371:MFX655371 MPS655371:MPT655371 MZO655371:MZP655371 NJK655371:NJL655371 NTG655371:NTH655371 ODC655371:ODD655371 OMY655371:OMZ655371 OWU655371:OWV655371 PGQ655371:PGR655371 PQM655371:PQN655371 QAI655371:QAJ655371 QKE655371:QKF655371 QUA655371:QUB655371 RDW655371:RDX655371 RNS655371:RNT655371 RXO655371:RXP655371 SHK655371:SHL655371 SRG655371:SRH655371 TBC655371:TBD655371 TKY655371:TKZ655371 TUU655371:TUV655371 UEQ655371:UER655371 UOM655371:UON655371 UYI655371:UYJ655371 VIE655371:VIF655371 VSA655371:VSB655371 WBW655371:WBX655371 WLS655371:WLT655371 WVO655371:WVP655371 G720907:H720907 JC720907:JD720907 SY720907:SZ720907 ACU720907:ACV720907 AMQ720907:AMR720907 AWM720907:AWN720907 BGI720907:BGJ720907 BQE720907:BQF720907 CAA720907:CAB720907 CJW720907:CJX720907 CTS720907:CTT720907 DDO720907:DDP720907 DNK720907:DNL720907 DXG720907:DXH720907 EHC720907:EHD720907 EQY720907:EQZ720907 FAU720907:FAV720907 FKQ720907:FKR720907 FUM720907:FUN720907 GEI720907:GEJ720907 GOE720907:GOF720907 GYA720907:GYB720907 HHW720907:HHX720907 HRS720907:HRT720907 IBO720907:IBP720907 ILK720907:ILL720907 IVG720907:IVH720907 JFC720907:JFD720907 JOY720907:JOZ720907 JYU720907:JYV720907 KIQ720907:KIR720907 KSM720907:KSN720907 LCI720907:LCJ720907 LME720907:LMF720907 LWA720907:LWB720907 MFW720907:MFX720907 MPS720907:MPT720907 MZO720907:MZP720907 NJK720907:NJL720907 NTG720907:NTH720907 ODC720907:ODD720907 OMY720907:OMZ720907 OWU720907:OWV720907 PGQ720907:PGR720907 PQM720907:PQN720907 QAI720907:QAJ720907 QKE720907:QKF720907 QUA720907:QUB720907 RDW720907:RDX720907 RNS720907:RNT720907 RXO720907:RXP720907 SHK720907:SHL720907 SRG720907:SRH720907 TBC720907:TBD720907 TKY720907:TKZ720907 TUU720907:TUV720907 UEQ720907:UER720907 UOM720907:UON720907 UYI720907:UYJ720907 VIE720907:VIF720907 VSA720907:VSB720907 WBW720907:WBX720907 WLS720907:WLT720907 WVO720907:WVP720907 G786443:H786443 JC786443:JD786443 SY786443:SZ786443 ACU786443:ACV786443 AMQ786443:AMR786443 AWM786443:AWN786443 BGI786443:BGJ786443 BQE786443:BQF786443 CAA786443:CAB786443 CJW786443:CJX786443 CTS786443:CTT786443 DDO786443:DDP786443 DNK786443:DNL786443 DXG786443:DXH786443 EHC786443:EHD786443 EQY786443:EQZ786443 FAU786443:FAV786443 FKQ786443:FKR786443 FUM786443:FUN786443 GEI786443:GEJ786443 GOE786443:GOF786443 GYA786443:GYB786443 HHW786443:HHX786443 HRS786443:HRT786443 IBO786443:IBP786443 ILK786443:ILL786443 IVG786443:IVH786443 JFC786443:JFD786443 JOY786443:JOZ786443 JYU786443:JYV786443 KIQ786443:KIR786443 KSM786443:KSN786443 LCI786443:LCJ786443 LME786443:LMF786443 LWA786443:LWB786443 MFW786443:MFX786443 MPS786443:MPT786443 MZO786443:MZP786443 NJK786443:NJL786443 NTG786443:NTH786443 ODC786443:ODD786443 OMY786443:OMZ786443 OWU786443:OWV786443 PGQ786443:PGR786443 PQM786443:PQN786443 QAI786443:QAJ786443 QKE786443:QKF786443 QUA786443:QUB786443 RDW786443:RDX786443 RNS786443:RNT786443 RXO786443:RXP786443 SHK786443:SHL786443 SRG786443:SRH786443 TBC786443:TBD786443 TKY786443:TKZ786443 TUU786443:TUV786443 UEQ786443:UER786443 UOM786443:UON786443 UYI786443:UYJ786443 VIE786443:VIF786443 VSA786443:VSB786443 WBW786443:WBX786443 WLS786443:WLT786443 WVO786443:WVP786443 G851979:H851979 JC851979:JD851979 SY851979:SZ851979 ACU851979:ACV851979 AMQ851979:AMR851979 AWM851979:AWN851979 BGI851979:BGJ851979 BQE851979:BQF851979 CAA851979:CAB851979 CJW851979:CJX851979 CTS851979:CTT851979 DDO851979:DDP851979 DNK851979:DNL851979 DXG851979:DXH851979 EHC851979:EHD851979 EQY851979:EQZ851979 FAU851979:FAV851979 FKQ851979:FKR851979 FUM851979:FUN851979 GEI851979:GEJ851979 GOE851979:GOF851979 GYA851979:GYB851979 HHW851979:HHX851979 HRS851979:HRT851979 IBO851979:IBP851979 ILK851979:ILL851979 IVG851979:IVH851979 JFC851979:JFD851979 JOY851979:JOZ851979 JYU851979:JYV851979 KIQ851979:KIR851979 KSM851979:KSN851979 LCI851979:LCJ851979 LME851979:LMF851979 LWA851979:LWB851979 MFW851979:MFX851979 MPS851979:MPT851979 MZO851979:MZP851979 NJK851979:NJL851979 NTG851979:NTH851979 ODC851979:ODD851979 OMY851979:OMZ851979 OWU851979:OWV851979 PGQ851979:PGR851979 PQM851979:PQN851979 QAI851979:QAJ851979 QKE851979:QKF851979 QUA851979:QUB851979 RDW851979:RDX851979 RNS851979:RNT851979 RXO851979:RXP851979 SHK851979:SHL851979 SRG851979:SRH851979 TBC851979:TBD851979 TKY851979:TKZ851979 TUU851979:TUV851979 UEQ851979:UER851979 UOM851979:UON851979 UYI851979:UYJ851979 VIE851979:VIF851979 VSA851979:VSB851979 WBW851979:WBX851979 WLS851979:WLT851979 WVO851979:WVP851979 G917515:H917515 JC917515:JD917515 SY917515:SZ917515 ACU917515:ACV917515 AMQ917515:AMR917515 AWM917515:AWN917515 BGI917515:BGJ917515 BQE917515:BQF917515 CAA917515:CAB917515 CJW917515:CJX917515 CTS917515:CTT917515 DDO917515:DDP917515 DNK917515:DNL917515 DXG917515:DXH917515 EHC917515:EHD917515 EQY917515:EQZ917515 FAU917515:FAV917515 FKQ917515:FKR917515 FUM917515:FUN917515 GEI917515:GEJ917515 GOE917515:GOF917515 GYA917515:GYB917515 HHW917515:HHX917515 HRS917515:HRT917515 IBO917515:IBP917515 ILK917515:ILL917515 IVG917515:IVH917515 JFC917515:JFD917515 JOY917515:JOZ917515 JYU917515:JYV917515 KIQ917515:KIR917515 KSM917515:KSN917515 LCI917515:LCJ917515 LME917515:LMF917515 LWA917515:LWB917515 MFW917515:MFX917515 MPS917515:MPT917515 MZO917515:MZP917515 NJK917515:NJL917515 NTG917515:NTH917515 ODC917515:ODD917515 OMY917515:OMZ917515 OWU917515:OWV917515 PGQ917515:PGR917515 PQM917515:PQN917515 QAI917515:QAJ917515 QKE917515:QKF917515 QUA917515:QUB917515 RDW917515:RDX917515 RNS917515:RNT917515 RXO917515:RXP917515 SHK917515:SHL917515 SRG917515:SRH917515 TBC917515:TBD917515 TKY917515:TKZ917515 TUU917515:TUV917515 UEQ917515:UER917515 UOM917515:UON917515 UYI917515:UYJ917515 VIE917515:VIF917515 VSA917515:VSB917515 WBW917515:WBX917515 WLS917515:WLT917515 WVO917515:WVP917515 G983051:H983051 JC983051:JD983051 SY983051:SZ983051 ACU983051:ACV983051 AMQ983051:AMR983051 AWM983051:AWN983051 BGI983051:BGJ983051 BQE983051:BQF983051 CAA983051:CAB983051 CJW983051:CJX983051 CTS983051:CTT983051 DDO983051:DDP983051 DNK983051:DNL983051 DXG983051:DXH983051 EHC983051:EHD983051 EQY983051:EQZ983051 FAU983051:FAV983051 FKQ983051:FKR983051 FUM983051:FUN983051 GEI983051:GEJ983051 GOE983051:GOF983051 GYA983051:GYB983051 HHW983051:HHX983051 HRS983051:HRT983051 IBO983051:IBP983051 ILK983051:ILL983051 IVG983051:IVH983051 JFC983051:JFD983051 JOY983051:JOZ983051 JYU983051:JYV983051 KIQ983051:KIR983051 KSM983051:KSN983051 LCI983051:LCJ983051 LME983051:LMF983051 LWA983051:LWB983051 MFW983051:MFX983051 MPS983051:MPT983051 MZO983051:MZP983051 NJK983051:NJL983051 NTG983051:NTH983051 ODC983051:ODD983051 OMY983051:OMZ983051 OWU983051:OWV983051 PGQ983051:PGR983051 PQM983051:PQN983051 QAI983051:QAJ983051 QKE983051:QKF983051 QUA983051:QUB983051 RDW983051:RDX983051 RNS983051:RNT983051 RXO983051:RXP983051 SHK983051:SHL983051 SRG983051:SRH983051 TBC983051:TBD983051 TKY983051:TKZ983051 TUU983051:TUV983051 UEQ983051:UER983051 UOM983051:UON983051 UYI983051:UYJ983051 VIE983051:VIF983051 VSA983051:VSB983051 WBW983051:WBX983051 WLS983051:WLT983051 WVO983051:WVP983051" xr:uid="{00000000-0002-0000-0600-000002000000}">
      <formula1>"武田"</formula1>
    </dataValidation>
  </dataValidations>
  <printOptions gridLinesSet="0"/>
  <pageMargins left="0.65" right="0.31496062992125984" top="0.39370078740157483" bottom="0.31496062992125984" header="0.11811023622047245" footer="0.51181102362204722"/>
  <pageSetup paperSize="9" orientation="portrait" horizontalDpi="4294967293"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AT74"/>
  <sheetViews>
    <sheetView showGridLines="0" zoomScale="85" zoomScaleNormal="85" workbookViewId="0">
      <selection activeCell="K25" sqref="K25"/>
    </sheetView>
  </sheetViews>
  <sheetFormatPr defaultColWidth="8.875" defaultRowHeight="13.5"/>
  <cols>
    <col min="1" max="1" width="3.375" style="429" customWidth="1"/>
    <col min="2" max="7" width="3.125" style="429" customWidth="1"/>
    <col min="8" max="8" width="4.5" style="429" customWidth="1"/>
    <col min="9" max="9" width="3.125" style="429" customWidth="1"/>
    <col min="10" max="10" width="4.125" style="429" customWidth="1"/>
    <col min="11" max="24" width="4.5" style="429" customWidth="1"/>
    <col min="25" max="43" width="4.125" style="429" customWidth="1"/>
    <col min="44" max="44" width="5.75" style="429" customWidth="1"/>
    <col min="45" max="46" width="6.5" style="429" customWidth="1"/>
    <col min="47" max="55" width="4.125" style="429" customWidth="1"/>
    <col min="56" max="256" width="8.875" style="429"/>
    <col min="257" max="257" width="3.375" style="429" customWidth="1"/>
    <col min="258" max="263" width="3.125" style="429" customWidth="1"/>
    <col min="264" max="264" width="4.5" style="429" customWidth="1"/>
    <col min="265" max="265" width="3.125" style="429" customWidth="1"/>
    <col min="266" max="266" width="4.125" style="429" customWidth="1"/>
    <col min="267" max="280" width="4.5" style="429" customWidth="1"/>
    <col min="281" max="299" width="4.125" style="429" customWidth="1"/>
    <col min="300" max="300" width="5.75" style="429" customWidth="1"/>
    <col min="301" max="302" width="6.5" style="429" customWidth="1"/>
    <col min="303" max="311" width="4.125" style="429" customWidth="1"/>
    <col min="312" max="512" width="8.875" style="429"/>
    <col min="513" max="513" width="3.375" style="429" customWidth="1"/>
    <col min="514" max="519" width="3.125" style="429" customWidth="1"/>
    <col min="520" max="520" width="4.5" style="429" customWidth="1"/>
    <col min="521" max="521" width="3.125" style="429" customWidth="1"/>
    <col min="522" max="522" width="4.125" style="429" customWidth="1"/>
    <col min="523" max="536" width="4.5" style="429" customWidth="1"/>
    <col min="537" max="555" width="4.125" style="429" customWidth="1"/>
    <col min="556" max="556" width="5.75" style="429" customWidth="1"/>
    <col min="557" max="558" width="6.5" style="429" customWidth="1"/>
    <col min="559" max="567" width="4.125" style="429" customWidth="1"/>
    <col min="568" max="768" width="8.875" style="429"/>
    <col min="769" max="769" width="3.375" style="429" customWidth="1"/>
    <col min="770" max="775" width="3.125" style="429" customWidth="1"/>
    <col min="776" max="776" width="4.5" style="429" customWidth="1"/>
    <col min="777" max="777" width="3.125" style="429" customWidth="1"/>
    <col min="778" max="778" width="4.125" style="429" customWidth="1"/>
    <col min="779" max="792" width="4.5" style="429" customWidth="1"/>
    <col min="793" max="811" width="4.125" style="429" customWidth="1"/>
    <col min="812" max="812" width="5.75" style="429" customWidth="1"/>
    <col min="813" max="814" width="6.5" style="429" customWidth="1"/>
    <col min="815" max="823" width="4.125" style="429" customWidth="1"/>
    <col min="824" max="1024" width="8.875" style="429"/>
    <col min="1025" max="1025" width="3.375" style="429" customWidth="1"/>
    <col min="1026" max="1031" width="3.125" style="429" customWidth="1"/>
    <col min="1032" max="1032" width="4.5" style="429" customWidth="1"/>
    <col min="1033" max="1033" width="3.125" style="429" customWidth="1"/>
    <col min="1034" max="1034" width="4.125" style="429" customWidth="1"/>
    <col min="1035" max="1048" width="4.5" style="429" customWidth="1"/>
    <col min="1049" max="1067" width="4.125" style="429" customWidth="1"/>
    <col min="1068" max="1068" width="5.75" style="429" customWidth="1"/>
    <col min="1069" max="1070" width="6.5" style="429" customWidth="1"/>
    <col min="1071" max="1079" width="4.125" style="429" customWidth="1"/>
    <col min="1080" max="1280" width="8.875" style="429"/>
    <col min="1281" max="1281" width="3.375" style="429" customWidth="1"/>
    <col min="1282" max="1287" width="3.125" style="429" customWidth="1"/>
    <col min="1288" max="1288" width="4.5" style="429" customWidth="1"/>
    <col min="1289" max="1289" width="3.125" style="429" customWidth="1"/>
    <col min="1290" max="1290" width="4.125" style="429" customWidth="1"/>
    <col min="1291" max="1304" width="4.5" style="429" customWidth="1"/>
    <col min="1305" max="1323" width="4.125" style="429" customWidth="1"/>
    <col min="1324" max="1324" width="5.75" style="429" customWidth="1"/>
    <col min="1325" max="1326" width="6.5" style="429" customWidth="1"/>
    <col min="1327" max="1335" width="4.125" style="429" customWidth="1"/>
    <col min="1336" max="1536" width="8.875" style="429"/>
    <col min="1537" max="1537" width="3.375" style="429" customWidth="1"/>
    <col min="1538" max="1543" width="3.125" style="429" customWidth="1"/>
    <col min="1544" max="1544" width="4.5" style="429" customWidth="1"/>
    <col min="1545" max="1545" width="3.125" style="429" customWidth="1"/>
    <col min="1546" max="1546" width="4.125" style="429" customWidth="1"/>
    <col min="1547" max="1560" width="4.5" style="429" customWidth="1"/>
    <col min="1561" max="1579" width="4.125" style="429" customWidth="1"/>
    <col min="1580" max="1580" width="5.75" style="429" customWidth="1"/>
    <col min="1581" max="1582" width="6.5" style="429" customWidth="1"/>
    <col min="1583" max="1591" width="4.125" style="429" customWidth="1"/>
    <col min="1592" max="1792" width="8.875" style="429"/>
    <col min="1793" max="1793" width="3.375" style="429" customWidth="1"/>
    <col min="1794" max="1799" width="3.125" style="429" customWidth="1"/>
    <col min="1800" max="1800" width="4.5" style="429" customWidth="1"/>
    <col min="1801" max="1801" width="3.125" style="429" customWidth="1"/>
    <col min="1802" max="1802" width="4.125" style="429" customWidth="1"/>
    <col min="1803" max="1816" width="4.5" style="429" customWidth="1"/>
    <col min="1817" max="1835" width="4.125" style="429" customWidth="1"/>
    <col min="1836" max="1836" width="5.75" style="429" customWidth="1"/>
    <col min="1837" max="1838" width="6.5" style="429" customWidth="1"/>
    <col min="1839" max="1847" width="4.125" style="429" customWidth="1"/>
    <col min="1848" max="2048" width="8.875" style="429"/>
    <col min="2049" max="2049" width="3.375" style="429" customWidth="1"/>
    <col min="2050" max="2055" width="3.125" style="429" customWidth="1"/>
    <col min="2056" max="2056" width="4.5" style="429" customWidth="1"/>
    <col min="2057" max="2057" width="3.125" style="429" customWidth="1"/>
    <col min="2058" max="2058" width="4.125" style="429" customWidth="1"/>
    <col min="2059" max="2072" width="4.5" style="429" customWidth="1"/>
    <col min="2073" max="2091" width="4.125" style="429" customWidth="1"/>
    <col min="2092" max="2092" width="5.75" style="429" customWidth="1"/>
    <col min="2093" max="2094" width="6.5" style="429" customWidth="1"/>
    <col min="2095" max="2103" width="4.125" style="429" customWidth="1"/>
    <col min="2104" max="2304" width="8.875" style="429"/>
    <col min="2305" max="2305" width="3.375" style="429" customWidth="1"/>
    <col min="2306" max="2311" width="3.125" style="429" customWidth="1"/>
    <col min="2312" max="2312" width="4.5" style="429" customWidth="1"/>
    <col min="2313" max="2313" width="3.125" style="429" customWidth="1"/>
    <col min="2314" max="2314" width="4.125" style="429" customWidth="1"/>
    <col min="2315" max="2328" width="4.5" style="429" customWidth="1"/>
    <col min="2329" max="2347" width="4.125" style="429" customWidth="1"/>
    <col min="2348" max="2348" width="5.75" style="429" customWidth="1"/>
    <col min="2349" max="2350" width="6.5" style="429" customWidth="1"/>
    <col min="2351" max="2359" width="4.125" style="429" customWidth="1"/>
    <col min="2360" max="2560" width="8.875" style="429"/>
    <col min="2561" max="2561" width="3.375" style="429" customWidth="1"/>
    <col min="2562" max="2567" width="3.125" style="429" customWidth="1"/>
    <col min="2568" max="2568" width="4.5" style="429" customWidth="1"/>
    <col min="2569" max="2569" width="3.125" style="429" customWidth="1"/>
    <col min="2570" max="2570" width="4.125" style="429" customWidth="1"/>
    <col min="2571" max="2584" width="4.5" style="429" customWidth="1"/>
    <col min="2585" max="2603" width="4.125" style="429" customWidth="1"/>
    <col min="2604" max="2604" width="5.75" style="429" customWidth="1"/>
    <col min="2605" max="2606" width="6.5" style="429" customWidth="1"/>
    <col min="2607" max="2615" width="4.125" style="429" customWidth="1"/>
    <col min="2616" max="2816" width="8.875" style="429"/>
    <col min="2817" max="2817" width="3.375" style="429" customWidth="1"/>
    <col min="2818" max="2823" width="3.125" style="429" customWidth="1"/>
    <col min="2824" max="2824" width="4.5" style="429" customWidth="1"/>
    <col min="2825" max="2825" width="3.125" style="429" customWidth="1"/>
    <col min="2826" max="2826" width="4.125" style="429" customWidth="1"/>
    <col min="2827" max="2840" width="4.5" style="429" customWidth="1"/>
    <col min="2841" max="2859" width="4.125" style="429" customWidth="1"/>
    <col min="2860" max="2860" width="5.75" style="429" customWidth="1"/>
    <col min="2861" max="2862" width="6.5" style="429" customWidth="1"/>
    <col min="2863" max="2871" width="4.125" style="429" customWidth="1"/>
    <col min="2872" max="3072" width="8.875" style="429"/>
    <col min="3073" max="3073" width="3.375" style="429" customWidth="1"/>
    <col min="3074" max="3079" width="3.125" style="429" customWidth="1"/>
    <col min="3080" max="3080" width="4.5" style="429" customWidth="1"/>
    <col min="3081" max="3081" width="3.125" style="429" customWidth="1"/>
    <col min="3082" max="3082" width="4.125" style="429" customWidth="1"/>
    <col min="3083" max="3096" width="4.5" style="429" customWidth="1"/>
    <col min="3097" max="3115" width="4.125" style="429" customWidth="1"/>
    <col min="3116" max="3116" width="5.75" style="429" customWidth="1"/>
    <col min="3117" max="3118" width="6.5" style="429" customWidth="1"/>
    <col min="3119" max="3127" width="4.125" style="429" customWidth="1"/>
    <col min="3128" max="3328" width="8.875" style="429"/>
    <col min="3329" max="3329" width="3.375" style="429" customWidth="1"/>
    <col min="3330" max="3335" width="3.125" style="429" customWidth="1"/>
    <col min="3336" max="3336" width="4.5" style="429" customWidth="1"/>
    <col min="3337" max="3337" width="3.125" style="429" customWidth="1"/>
    <col min="3338" max="3338" width="4.125" style="429" customWidth="1"/>
    <col min="3339" max="3352" width="4.5" style="429" customWidth="1"/>
    <col min="3353" max="3371" width="4.125" style="429" customWidth="1"/>
    <col min="3372" max="3372" width="5.75" style="429" customWidth="1"/>
    <col min="3373" max="3374" width="6.5" style="429" customWidth="1"/>
    <col min="3375" max="3383" width="4.125" style="429" customWidth="1"/>
    <col min="3384" max="3584" width="8.875" style="429"/>
    <col min="3585" max="3585" width="3.375" style="429" customWidth="1"/>
    <col min="3586" max="3591" width="3.125" style="429" customWidth="1"/>
    <col min="3592" max="3592" width="4.5" style="429" customWidth="1"/>
    <col min="3593" max="3593" width="3.125" style="429" customWidth="1"/>
    <col min="3594" max="3594" width="4.125" style="429" customWidth="1"/>
    <col min="3595" max="3608" width="4.5" style="429" customWidth="1"/>
    <col min="3609" max="3627" width="4.125" style="429" customWidth="1"/>
    <col min="3628" max="3628" width="5.75" style="429" customWidth="1"/>
    <col min="3629" max="3630" width="6.5" style="429" customWidth="1"/>
    <col min="3631" max="3639" width="4.125" style="429" customWidth="1"/>
    <col min="3640" max="3840" width="8.875" style="429"/>
    <col min="3841" max="3841" width="3.375" style="429" customWidth="1"/>
    <col min="3842" max="3847" width="3.125" style="429" customWidth="1"/>
    <col min="3848" max="3848" width="4.5" style="429" customWidth="1"/>
    <col min="3849" max="3849" width="3.125" style="429" customWidth="1"/>
    <col min="3850" max="3850" width="4.125" style="429" customWidth="1"/>
    <col min="3851" max="3864" width="4.5" style="429" customWidth="1"/>
    <col min="3865" max="3883" width="4.125" style="429" customWidth="1"/>
    <col min="3884" max="3884" width="5.75" style="429" customWidth="1"/>
    <col min="3885" max="3886" width="6.5" style="429" customWidth="1"/>
    <col min="3887" max="3895" width="4.125" style="429" customWidth="1"/>
    <col min="3896" max="4096" width="8.875" style="429"/>
    <col min="4097" max="4097" width="3.375" style="429" customWidth="1"/>
    <col min="4098" max="4103" width="3.125" style="429" customWidth="1"/>
    <col min="4104" max="4104" width="4.5" style="429" customWidth="1"/>
    <col min="4105" max="4105" width="3.125" style="429" customWidth="1"/>
    <col min="4106" max="4106" width="4.125" style="429" customWidth="1"/>
    <col min="4107" max="4120" width="4.5" style="429" customWidth="1"/>
    <col min="4121" max="4139" width="4.125" style="429" customWidth="1"/>
    <col min="4140" max="4140" width="5.75" style="429" customWidth="1"/>
    <col min="4141" max="4142" width="6.5" style="429" customWidth="1"/>
    <col min="4143" max="4151" width="4.125" style="429" customWidth="1"/>
    <col min="4152" max="4352" width="8.875" style="429"/>
    <col min="4353" max="4353" width="3.375" style="429" customWidth="1"/>
    <col min="4354" max="4359" width="3.125" style="429" customWidth="1"/>
    <col min="4360" max="4360" width="4.5" style="429" customWidth="1"/>
    <col min="4361" max="4361" width="3.125" style="429" customWidth="1"/>
    <col min="4362" max="4362" width="4.125" style="429" customWidth="1"/>
    <col min="4363" max="4376" width="4.5" style="429" customWidth="1"/>
    <col min="4377" max="4395" width="4.125" style="429" customWidth="1"/>
    <col min="4396" max="4396" width="5.75" style="429" customWidth="1"/>
    <col min="4397" max="4398" width="6.5" style="429" customWidth="1"/>
    <col min="4399" max="4407" width="4.125" style="429" customWidth="1"/>
    <col min="4408" max="4608" width="8.875" style="429"/>
    <col min="4609" max="4609" width="3.375" style="429" customWidth="1"/>
    <col min="4610" max="4615" width="3.125" style="429" customWidth="1"/>
    <col min="4616" max="4616" width="4.5" style="429" customWidth="1"/>
    <col min="4617" max="4617" width="3.125" style="429" customWidth="1"/>
    <col min="4618" max="4618" width="4.125" style="429" customWidth="1"/>
    <col min="4619" max="4632" width="4.5" style="429" customWidth="1"/>
    <col min="4633" max="4651" width="4.125" style="429" customWidth="1"/>
    <col min="4652" max="4652" width="5.75" style="429" customWidth="1"/>
    <col min="4653" max="4654" width="6.5" style="429" customWidth="1"/>
    <col min="4655" max="4663" width="4.125" style="429" customWidth="1"/>
    <col min="4664" max="4864" width="8.875" style="429"/>
    <col min="4865" max="4865" width="3.375" style="429" customWidth="1"/>
    <col min="4866" max="4871" width="3.125" style="429" customWidth="1"/>
    <col min="4872" max="4872" width="4.5" style="429" customWidth="1"/>
    <col min="4873" max="4873" width="3.125" style="429" customWidth="1"/>
    <col min="4874" max="4874" width="4.125" style="429" customWidth="1"/>
    <col min="4875" max="4888" width="4.5" style="429" customWidth="1"/>
    <col min="4889" max="4907" width="4.125" style="429" customWidth="1"/>
    <col min="4908" max="4908" width="5.75" style="429" customWidth="1"/>
    <col min="4909" max="4910" width="6.5" style="429" customWidth="1"/>
    <col min="4911" max="4919" width="4.125" style="429" customWidth="1"/>
    <col min="4920" max="5120" width="8.875" style="429"/>
    <col min="5121" max="5121" width="3.375" style="429" customWidth="1"/>
    <col min="5122" max="5127" width="3.125" style="429" customWidth="1"/>
    <col min="5128" max="5128" width="4.5" style="429" customWidth="1"/>
    <col min="5129" max="5129" width="3.125" style="429" customWidth="1"/>
    <col min="5130" max="5130" width="4.125" style="429" customWidth="1"/>
    <col min="5131" max="5144" width="4.5" style="429" customWidth="1"/>
    <col min="5145" max="5163" width="4.125" style="429" customWidth="1"/>
    <col min="5164" max="5164" width="5.75" style="429" customWidth="1"/>
    <col min="5165" max="5166" width="6.5" style="429" customWidth="1"/>
    <col min="5167" max="5175" width="4.125" style="429" customWidth="1"/>
    <col min="5176" max="5376" width="8.875" style="429"/>
    <col min="5377" max="5377" width="3.375" style="429" customWidth="1"/>
    <col min="5378" max="5383" width="3.125" style="429" customWidth="1"/>
    <col min="5384" max="5384" width="4.5" style="429" customWidth="1"/>
    <col min="5385" max="5385" width="3.125" style="429" customWidth="1"/>
    <col min="5386" max="5386" width="4.125" style="429" customWidth="1"/>
    <col min="5387" max="5400" width="4.5" style="429" customWidth="1"/>
    <col min="5401" max="5419" width="4.125" style="429" customWidth="1"/>
    <col min="5420" max="5420" width="5.75" style="429" customWidth="1"/>
    <col min="5421" max="5422" width="6.5" style="429" customWidth="1"/>
    <col min="5423" max="5431" width="4.125" style="429" customWidth="1"/>
    <col min="5432" max="5632" width="8.875" style="429"/>
    <col min="5633" max="5633" width="3.375" style="429" customWidth="1"/>
    <col min="5634" max="5639" width="3.125" style="429" customWidth="1"/>
    <col min="5640" max="5640" width="4.5" style="429" customWidth="1"/>
    <col min="5641" max="5641" width="3.125" style="429" customWidth="1"/>
    <col min="5642" max="5642" width="4.125" style="429" customWidth="1"/>
    <col min="5643" max="5656" width="4.5" style="429" customWidth="1"/>
    <col min="5657" max="5675" width="4.125" style="429" customWidth="1"/>
    <col min="5676" max="5676" width="5.75" style="429" customWidth="1"/>
    <col min="5677" max="5678" width="6.5" style="429" customWidth="1"/>
    <col min="5679" max="5687" width="4.125" style="429" customWidth="1"/>
    <col min="5688" max="5888" width="8.875" style="429"/>
    <col min="5889" max="5889" width="3.375" style="429" customWidth="1"/>
    <col min="5890" max="5895" width="3.125" style="429" customWidth="1"/>
    <col min="5896" max="5896" width="4.5" style="429" customWidth="1"/>
    <col min="5897" max="5897" width="3.125" style="429" customWidth="1"/>
    <col min="5898" max="5898" width="4.125" style="429" customWidth="1"/>
    <col min="5899" max="5912" width="4.5" style="429" customWidth="1"/>
    <col min="5913" max="5931" width="4.125" style="429" customWidth="1"/>
    <col min="5932" max="5932" width="5.75" style="429" customWidth="1"/>
    <col min="5933" max="5934" width="6.5" style="429" customWidth="1"/>
    <col min="5935" max="5943" width="4.125" style="429" customWidth="1"/>
    <col min="5944" max="6144" width="8.875" style="429"/>
    <col min="6145" max="6145" width="3.375" style="429" customWidth="1"/>
    <col min="6146" max="6151" width="3.125" style="429" customWidth="1"/>
    <col min="6152" max="6152" width="4.5" style="429" customWidth="1"/>
    <col min="6153" max="6153" width="3.125" style="429" customWidth="1"/>
    <col min="6154" max="6154" width="4.125" style="429" customWidth="1"/>
    <col min="6155" max="6168" width="4.5" style="429" customWidth="1"/>
    <col min="6169" max="6187" width="4.125" style="429" customWidth="1"/>
    <col min="6188" max="6188" width="5.75" style="429" customWidth="1"/>
    <col min="6189" max="6190" width="6.5" style="429" customWidth="1"/>
    <col min="6191" max="6199" width="4.125" style="429" customWidth="1"/>
    <col min="6200" max="6400" width="8.875" style="429"/>
    <col min="6401" max="6401" width="3.375" style="429" customWidth="1"/>
    <col min="6402" max="6407" width="3.125" style="429" customWidth="1"/>
    <col min="6408" max="6408" width="4.5" style="429" customWidth="1"/>
    <col min="6409" max="6409" width="3.125" style="429" customWidth="1"/>
    <col min="6410" max="6410" width="4.125" style="429" customWidth="1"/>
    <col min="6411" max="6424" width="4.5" style="429" customWidth="1"/>
    <col min="6425" max="6443" width="4.125" style="429" customWidth="1"/>
    <col min="6444" max="6444" width="5.75" style="429" customWidth="1"/>
    <col min="6445" max="6446" width="6.5" style="429" customWidth="1"/>
    <col min="6447" max="6455" width="4.125" style="429" customWidth="1"/>
    <col min="6456" max="6656" width="8.875" style="429"/>
    <col min="6657" max="6657" width="3.375" style="429" customWidth="1"/>
    <col min="6658" max="6663" width="3.125" style="429" customWidth="1"/>
    <col min="6664" max="6664" width="4.5" style="429" customWidth="1"/>
    <col min="6665" max="6665" width="3.125" style="429" customWidth="1"/>
    <col min="6666" max="6666" width="4.125" style="429" customWidth="1"/>
    <col min="6667" max="6680" width="4.5" style="429" customWidth="1"/>
    <col min="6681" max="6699" width="4.125" style="429" customWidth="1"/>
    <col min="6700" max="6700" width="5.75" style="429" customWidth="1"/>
    <col min="6701" max="6702" width="6.5" style="429" customWidth="1"/>
    <col min="6703" max="6711" width="4.125" style="429" customWidth="1"/>
    <col min="6712" max="6912" width="8.875" style="429"/>
    <col min="6913" max="6913" width="3.375" style="429" customWidth="1"/>
    <col min="6914" max="6919" width="3.125" style="429" customWidth="1"/>
    <col min="6920" max="6920" width="4.5" style="429" customWidth="1"/>
    <col min="6921" max="6921" width="3.125" style="429" customWidth="1"/>
    <col min="6922" max="6922" width="4.125" style="429" customWidth="1"/>
    <col min="6923" max="6936" width="4.5" style="429" customWidth="1"/>
    <col min="6937" max="6955" width="4.125" style="429" customWidth="1"/>
    <col min="6956" max="6956" width="5.75" style="429" customWidth="1"/>
    <col min="6957" max="6958" width="6.5" style="429" customWidth="1"/>
    <col min="6959" max="6967" width="4.125" style="429" customWidth="1"/>
    <col min="6968" max="7168" width="8.875" style="429"/>
    <col min="7169" max="7169" width="3.375" style="429" customWidth="1"/>
    <col min="7170" max="7175" width="3.125" style="429" customWidth="1"/>
    <col min="7176" max="7176" width="4.5" style="429" customWidth="1"/>
    <col min="7177" max="7177" width="3.125" style="429" customWidth="1"/>
    <col min="7178" max="7178" width="4.125" style="429" customWidth="1"/>
    <col min="7179" max="7192" width="4.5" style="429" customWidth="1"/>
    <col min="7193" max="7211" width="4.125" style="429" customWidth="1"/>
    <col min="7212" max="7212" width="5.75" style="429" customWidth="1"/>
    <col min="7213" max="7214" width="6.5" style="429" customWidth="1"/>
    <col min="7215" max="7223" width="4.125" style="429" customWidth="1"/>
    <col min="7224" max="7424" width="8.875" style="429"/>
    <col min="7425" max="7425" width="3.375" style="429" customWidth="1"/>
    <col min="7426" max="7431" width="3.125" style="429" customWidth="1"/>
    <col min="7432" max="7432" width="4.5" style="429" customWidth="1"/>
    <col min="7433" max="7433" width="3.125" style="429" customWidth="1"/>
    <col min="7434" max="7434" width="4.125" style="429" customWidth="1"/>
    <col min="7435" max="7448" width="4.5" style="429" customWidth="1"/>
    <col min="7449" max="7467" width="4.125" style="429" customWidth="1"/>
    <col min="7468" max="7468" width="5.75" style="429" customWidth="1"/>
    <col min="7469" max="7470" width="6.5" style="429" customWidth="1"/>
    <col min="7471" max="7479" width="4.125" style="429" customWidth="1"/>
    <col min="7480" max="7680" width="8.875" style="429"/>
    <col min="7681" max="7681" width="3.375" style="429" customWidth="1"/>
    <col min="7682" max="7687" width="3.125" style="429" customWidth="1"/>
    <col min="7688" max="7688" width="4.5" style="429" customWidth="1"/>
    <col min="7689" max="7689" width="3.125" style="429" customWidth="1"/>
    <col min="7690" max="7690" width="4.125" style="429" customWidth="1"/>
    <col min="7691" max="7704" width="4.5" style="429" customWidth="1"/>
    <col min="7705" max="7723" width="4.125" style="429" customWidth="1"/>
    <col min="7724" max="7724" width="5.75" style="429" customWidth="1"/>
    <col min="7725" max="7726" width="6.5" style="429" customWidth="1"/>
    <col min="7727" max="7735" width="4.125" style="429" customWidth="1"/>
    <col min="7736" max="7936" width="8.875" style="429"/>
    <col min="7937" max="7937" width="3.375" style="429" customWidth="1"/>
    <col min="7938" max="7943" width="3.125" style="429" customWidth="1"/>
    <col min="7944" max="7944" width="4.5" style="429" customWidth="1"/>
    <col min="7945" max="7945" width="3.125" style="429" customWidth="1"/>
    <col min="7946" max="7946" width="4.125" style="429" customWidth="1"/>
    <col min="7947" max="7960" width="4.5" style="429" customWidth="1"/>
    <col min="7961" max="7979" width="4.125" style="429" customWidth="1"/>
    <col min="7980" max="7980" width="5.75" style="429" customWidth="1"/>
    <col min="7981" max="7982" width="6.5" style="429" customWidth="1"/>
    <col min="7983" max="7991" width="4.125" style="429" customWidth="1"/>
    <col min="7992" max="8192" width="8.875" style="429"/>
    <col min="8193" max="8193" width="3.375" style="429" customWidth="1"/>
    <col min="8194" max="8199" width="3.125" style="429" customWidth="1"/>
    <col min="8200" max="8200" width="4.5" style="429" customWidth="1"/>
    <col min="8201" max="8201" width="3.125" style="429" customWidth="1"/>
    <col min="8202" max="8202" width="4.125" style="429" customWidth="1"/>
    <col min="8203" max="8216" width="4.5" style="429" customWidth="1"/>
    <col min="8217" max="8235" width="4.125" style="429" customWidth="1"/>
    <col min="8236" max="8236" width="5.75" style="429" customWidth="1"/>
    <col min="8237" max="8238" width="6.5" style="429" customWidth="1"/>
    <col min="8239" max="8247" width="4.125" style="429" customWidth="1"/>
    <col min="8248" max="8448" width="8.875" style="429"/>
    <col min="8449" max="8449" width="3.375" style="429" customWidth="1"/>
    <col min="8450" max="8455" width="3.125" style="429" customWidth="1"/>
    <col min="8456" max="8456" width="4.5" style="429" customWidth="1"/>
    <col min="8457" max="8457" width="3.125" style="429" customWidth="1"/>
    <col min="8458" max="8458" width="4.125" style="429" customWidth="1"/>
    <col min="8459" max="8472" width="4.5" style="429" customWidth="1"/>
    <col min="8473" max="8491" width="4.125" style="429" customWidth="1"/>
    <col min="8492" max="8492" width="5.75" style="429" customWidth="1"/>
    <col min="8493" max="8494" width="6.5" style="429" customWidth="1"/>
    <col min="8495" max="8503" width="4.125" style="429" customWidth="1"/>
    <col min="8504" max="8704" width="8.875" style="429"/>
    <col min="8705" max="8705" width="3.375" style="429" customWidth="1"/>
    <col min="8706" max="8711" width="3.125" style="429" customWidth="1"/>
    <col min="8712" max="8712" width="4.5" style="429" customWidth="1"/>
    <col min="8713" max="8713" width="3.125" style="429" customWidth="1"/>
    <col min="8714" max="8714" width="4.125" style="429" customWidth="1"/>
    <col min="8715" max="8728" width="4.5" style="429" customWidth="1"/>
    <col min="8729" max="8747" width="4.125" style="429" customWidth="1"/>
    <col min="8748" max="8748" width="5.75" style="429" customWidth="1"/>
    <col min="8749" max="8750" width="6.5" style="429" customWidth="1"/>
    <col min="8751" max="8759" width="4.125" style="429" customWidth="1"/>
    <col min="8760" max="8960" width="8.875" style="429"/>
    <col min="8961" max="8961" width="3.375" style="429" customWidth="1"/>
    <col min="8962" max="8967" width="3.125" style="429" customWidth="1"/>
    <col min="8968" max="8968" width="4.5" style="429" customWidth="1"/>
    <col min="8969" max="8969" width="3.125" style="429" customWidth="1"/>
    <col min="8970" max="8970" width="4.125" style="429" customWidth="1"/>
    <col min="8971" max="8984" width="4.5" style="429" customWidth="1"/>
    <col min="8985" max="9003" width="4.125" style="429" customWidth="1"/>
    <col min="9004" max="9004" width="5.75" style="429" customWidth="1"/>
    <col min="9005" max="9006" width="6.5" style="429" customWidth="1"/>
    <col min="9007" max="9015" width="4.125" style="429" customWidth="1"/>
    <col min="9016" max="9216" width="8.875" style="429"/>
    <col min="9217" max="9217" width="3.375" style="429" customWidth="1"/>
    <col min="9218" max="9223" width="3.125" style="429" customWidth="1"/>
    <col min="9224" max="9224" width="4.5" style="429" customWidth="1"/>
    <col min="9225" max="9225" width="3.125" style="429" customWidth="1"/>
    <col min="9226" max="9226" width="4.125" style="429" customWidth="1"/>
    <col min="9227" max="9240" width="4.5" style="429" customWidth="1"/>
    <col min="9241" max="9259" width="4.125" style="429" customWidth="1"/>
    <col min="9260" max="9260" width="5.75" style="429" customWidth="1"/>
    <col min="9261" max="9262" width="6.5" style="429" customWidth="1"/>
    <col min="9263" max="9271" width="4.125" style="429" customWidth="1"/>
    <col min="9272" max="9472" width="8.875" style="429"/>
    <col min="9473" max="9473" width="3.375" style="429" customWidth="1"/>
    <col min="9474" max="9479" width="3.125" style="429" customWidth="1"/>
    <col min="9480" max="9480" width="4.5" style="429" customWidth="1"/>
    <col min="9481" max="9481" width="3.125" style="429" customWidth="1"/>
    <col min="9482" max="9482" width="4.125" style="429" customWidth="1"/>
    <col min="9483" max="9496" width="4.5" style="429" customWidth="1"/>
    <col min="9497" max="9515" width="4.125" style="429" customWidth="1"/>
    <col min="9516" max="9516" width="5.75" style="429" customWidth="1"/>
    <col min="9517" max="9518" width="6.5" style="429" customWidth="1"/>
    <col min="9519" max="9527" width="4.125" style="429" customWidth="1"/>
    <col min="9528" max="9728" width="8.875" style="429"/>
    <col min="9729" max="9729" width="3.375" style="429" customWidth="1"/>
    <col min="9730" max="9735" width="3.125" style="429" customWidth="1"/>
    <col min="9736" max="9736" width="4.5" style="429" customWidth="1"/>
    <col min="9737" max="9737" width="3.125" style="429" customWidth="1"/>
    <col min="9738" max="9738" width="4.125" style="429" customWidth="1"/>
    <col min="9739" max="9752" width="4.5" style="429" customWidth="1"/>
    <col min="9753" max="9771" width="4.125" style="429" customWidth="1"/>
    <col min="9772" max="9772" width="5.75" style="429" customWidth="1"/>
    <col min="9773" max="9774" width="6.5" style="429" customWidth="1"/>
    <col min="9775" max="9783" width="4.125" style="429" customWidth="1"/>
    <col min="9784" max="9984" width="8.875" style="429"/>
    <col min="9985" max="9985" width="3.375" style="429" customWidth="1"/>
    <col min="9986" max="9991" width="3.125" style="429" customWidth="1"/>
    <col min="9992" max="9992" width="4.5" style="429" customWidth="1"/>
    <col min="9993" max="9993" width="3.125" style="429" customWidth="1"/>
    <col min="9994" max="9994" width="4.125" style="429" customWidth="1"/>
    <col min="9995" max="10008" width="4.5" style="429" customWidth="1"/>
    <col min="10009" max="10027" width="4.125" style="429" customWidth="1"/>
    <col min="10028" max="10028" width="5.75" style="429" customWidth="1"/>
    <col min="10029" max="10030" width="6.5" style="429" customWidth="1"/>
    <col min="10031" max="10039" width="4.125" style="429" customWidth="1"/>
    <col min="10040" max="10240" width="8.875" style="429"/>
    <col min="10241" max="10241" width="3.375" style="429" customWidth="1"/>
    <col min="10242" max="10247" width="3.125" style="429" customWidth="1"/>
    <col min="10248" max="10248" width="4.5" style="429" customWidth="1"/>
    <col min="10249" max="10249" width="3.125" style="429" customWidth="1"/>
    <col min="10250" max="10250" width="4.125" style="429" customWidth="1"/>
    <col min="10251" max="10264" width="4.5" style="429" customWidth="1"/>
    <col min="10265" max="10283" width="4.125" style="429" customWidth="1"/>
    <col min="10284" max="10284" width="5.75" style="429" customWidth="1"/>
    <col min="10285" max="10286" width="6.5" style="429" customWidth="1"/>
    <col min="10287" max="10295" width="4.125" style="429" customWidth="1"/>
    <col min="10296" max="10496" width="8.875" style="429"/>
    <col min="10497" max="10497" width="3.375" style="429" customWidth="1"/>
    <col min="10498" max="10503" width="3.125" style="429" customWidth="1"/>
    <col min="10504" max="10504" width="4.5" style="429" customWidth="1"/>
    <col min="10505" max="10505" width="3.125" style="429" customWidth="1"/>
    <col min="10506" max="10506" width="4.125" style="429" customWidth="1"/>
    <col min="10507" max="10520" width="4.5" style="429" customWidth="1"/>
    <col min="10521" max="10539" width="4.125" style="429" customWidth="1"/>
    <col min="10540" max="10540" width="5.75" style="429" customWidth="1"/>
    <col min="10541" max="10542" width="6.5" style="429" customWidth="1"/>
    <col min="10543" max="10551" width="4.125" style="429" customWidth="1"/>
    <col min="10552" max="10752" width="8.875" style="429"/>
    <col min="10753" max="10753" width="3.375" style="429" customWidth="1"/>
    <col min="10754" max="10759" width="3.125" style="429" customWidth="1"/>
    <col min="10760" max="10760" width="4.5" style="429" customWidth="1"/>
    <col min="10761" max="10761" width="3.125" style="429" customWidth="1"/>
    <col min="10762" max="10762" width="4.125" style="429" customWidth="1"/>
    <col min="10763" max="10776" width="4.5" style="429" customWidth="1"/>
    <col min="10777" max="10795" width="4.125" style="429" customWidth="1"/>
    <col min="10796" max="10796" width="5.75" style="429" customWidth="1"/>
    <col min="10797" max="10798" width="6.5" style="429" customWidth="1"/>
    <col min="10799" max="10807" width="4.125" style="429" customWidth="1"/>
    <col min="10808" max="11008" width="8.875" style="429"/>
    <col min="11009" max="11009" width="3.375" style="429" customWidth="1"/>
    <col min="11010" max="11015" width="3.125" style="429" customWidth="1"/>
    <col min="11016" max="11016" width="4.5" style="429" customWidth="1"/>
    <col min="11017" max="11017" width="3.125" style="429" customWidth="1"/>
    <col min="11018" max="11018" width="4.125" style="429" customWidth="1"/>
    <col min="11019" max="11032" width="4.5" style="429" customWidth="1"/>
    <col min="11033" max="11051" width="4.125" style="429" customWidth="1"/>
    <col min="11052" max="11052" width="5.75" style="429" customWidth="1"/>
    <col min="11053" max="11054" width="6.5" style="429" customWidth="1"/>
    <col min="11055" max="11063" width="4.125" style="429" customWidth="1"/>
    <col min="11064" max="11264" width="8.875" style="429"/>
    <col min="11265" max="11265" width="3.375" style="429" customWidth="1"/>
    <col min="11266" max="11271" width="3.125" style="429" customWidth="1"/>
    <col min="11272" max="11272" width="4.5" style="429" customWidth="1"/>
    <col min="11273" max="11273" width="3.125" style="429" customWidth="1"/>
    <col min="11274" max="11274" width="4.125" style="429" customWidth="1"/>
    <col min="11275" max="11288" width="4.5" style="429" customWidth="1"/>
    <col min="11289" max="11307" width="4.125" style="429" customWidth="1"/>
    <col min="11308" max="11308" width="5.75" style="429" customWidth="1"/>
    <col min="11309" max="11310" width="6.5" style="429" customWidth="1"/>
    <col min="11311" max="11319" width="4.125" style="429" customWidth="1"/>
    <col min="11320" max="11520" width="8.875" style="429"/>
    <col min="11521" max="11521" width="3.375" style="429" customWidth="1"/>
    <col min="11522" max="11527" width="3.125" style="429" customWidth="1"/>
    <col min="11528" max="11528" width="4.5" style="429" customWidth="1"/>
    <col min="11529" max="11529" width="3.125" style="429" customWidth="1"/>
    <col min="11530" max="11530" width="4.125" style="429" customWidth="1"/>
    <col min="11531" max="11544" width="4.5" style="429" customWidth="1"/>
    <col min="11545" max="11563" width="4.125" style="429" customWidth="1"/>
    <col min="11564" max="11564" width="5.75" style="429" customWidth="1"/>
    <col min="11565" max="11566" width="6.5" style="429" customWidth="1"/>
    <col min="11567" max="11575" width="4.125" style="429" customWidth="1"/>
    <col min="11576" max="11776" width="8.875" style="429"/>
    <col min="11777" max="11777" width="3.375" style="429" customWidth="1"/>
    <col min="11778" max="11783" width="3.125" style="429" customWidth="1"/>
    <col min="11784" max="11784" width="4.5" style="429" customWidth="1"/>
    <col min="11785" max="11785" width="3.125" style="429" customWidth="1"/>
    <col min="11786" max="11786" width="4.125" style="429" customWidth="1"/>
    <col min="11787" max="11800" width="4.5" style="429" customWidth="1"/>
    <col min="11801" max="11819" width="4.125" style="429" customWidth="1"/>
    <col min="11820" max="11820" width="5.75" style="429" customWidth="1"/>
    <col min="11821" max="11822" width="6.5" style="429" customWidth="1"/>
    <col min="11823" max="11831" width="4.125" style="429" customWidth="1"/>
    <col min="11832" max="12032" width="8.875" style="429"/>
    <col min="12033" max="12033" width="3.375" style="429" customWidth="1"/>
    <col min="12034" max="12039" width="3.125" style="429" customWidth="1"/>
    <col min="12040" max="12040" width="4.5" style="429" customWidth="1"/>
    <col min="12041" max="12041" width="3.125" style="429" customWidth="1"/>
    <col min="12042" max="12042" width="4.125" style="429" customWidth="1"/>
    <col min="12043" max="12056" width="4.5" style="429" customWidth="1"/>
    <col min="12057" max="12075" width="4.125" style="429" customWidth="1"/>
    <col min="12076" max="12076" width="5.75" style="429" customWidth="1"/>
    <col min="12077" max="12078" width="6.5" style="429" customWidth="1"/>
    <col min="12079" max="12087" width="4.125" style="429" customWidth="1"/>
    <col min="12088" max="12288" width="8.875" style="429"/>
    <col min="12289" max="12289" width="3.375" style="429" customWidth="1"/>
    <col min="12290" max="12295" width="3.125" style="429" customWidth="1"/>
    <col min="12296" max="12296" width="4.5" style="429" customWidth="1"/>
    <col min="12297" max="12297" width="3.125" style="429" customWidth="1"/>
    <col min="12298" max="12298" width="4.125" style="429" customWidth="1"/>
    <col min="12299" max="12312" width="4.5" style="429" customWidth="1"/>
    <col min="12313" max="12331" width="4.125" style="429" customWidth="1"/>
    <col min="12332" max="12332" width="5.75" style="429" customWidth="1"/>
    <col min="12333" max="12334" width="6.5" style="429" customWidth="1"/>
    <col min="12335" max="12343" width="4.125" style="429" customWidth="1"/>
    <col min="12344" max="12544" width="8.875" style="429"/>
    <col min="12545" max="12545" width="3.375" style="429" customWidth="1"/>
    <col min="12546" max="12551" width="3.125" style="429" customWidth="1"/>
    <col min="12552" max="12552" width="4.5" style="429" customWidth="1"/>
    <col min="12553" max="12553" width="3.125" style="429" customWidth="1"/>
    <col min="12554" max="12554" width="4.125" style="429" customWidth="1"/>
    <col min="12555" max="12568" width="4.5" style="429" customWidth="1"/>
    <col min="12569" max="12587" width="4.125" style="429" customWidth="1"/>
    <col min="12588" max="12588" width="5.75" style="429" customWidth="1"/>
    <col min="12589" max="12590" width="6.5" style="429" customWidth="1"/>
    <col min="12591" max="12599" width="4.125" style="429" customWidth="1"/>
    <col min="12600" max="12800" width="8.875" style="429"/>
    <col min="12801" max="12801" width="3.375" style="429" customWidth="1"/>
    <col min="12802" max="12807" width="3.125" style="429" customWidth="1"/>
    <col min="12808" max="12808" width="4.5" style="429" customWidth="1"/>
    <col min="12809" max="12809" width="3.125" style="429" customWidth="1"/>
    <col min="12810" max="12810" width="4.125" style="429" customWidth="1"/>
    <col min="12811" max="12824" width="4.5" style="429" customWidth="1"/>
    <col min="12825" max="12843" width="4.125" style="429" customWidth="1"/>
    <col min="12844" max="12844" width="5.75" style="429" customWidth="1"/>
    <col min="12845" max="12846" width="6.5" style="429" customWidth="1"/>
    <col min="12847" max="12855" width="4.125" style="429" customWidth="1"/>
    <col min="12856" max="13056" width="8.875" style="429"/>
    <col min="13057" max="13057" width="3.375" style="429" customWidth="1"/>
    <col min="13058" max="13063" width="3.125" style="429" customWidth="1"/>
    <col min="13064" max="13064" width="4.5" style="429" customWidth="1"/>
    <col min="13065" max="13065" width="3.125" style="429" customWidth="1"/>
    <col min="13066" max="13066" width="4.125" style="429" customWidth="1"/>
    <col min="13067" max="13080" width="4.5" style="429" customWidth="1"/>
    <col min="13081" max="13099" width="4.125" style="429" customWidth="1"/>
    <col min="13100" max="13100" width="5.75" style="429" customWidth="1"/>
    <col min="13101" max="13102" width="6.5" style="429" customWidth="1"/>
    <col min="13103" max="13111" width="4.125" style="429" customWidth="1"/>
    <col min="13112" max="13312" width="8.875" style="429"/>
    <col min="13313" max="13313" width="3.375" style="429" customWidth="1"/>
    <col min="13314" max="13319" width="3.125" style="429" customWidth="1"/>
    <col min="13320" max="13320" width="4.5" style="429" customWidth="1"/>
    <col min="13321" max="13321" width="3.125" style="429" customWidth="1"/>
    <col min="13322" max="13322" width="4.125" style="429" customWidth="1"/>
    <col min="13323" max="13336" width="4.5" style="429" customWidth="1"/>
    <col min="13337" max="13355" width="4.125" style="429" customWidth="1"/>
    <col min="13356" max="13356" width="5.75" style="429" customWidth="1"/>
    <col min="13357" max="13358" width="6.5" style="429" customWidth="1"/>
    <col min="13359" max="13367" width="4.125" style="429" customWidth="1"/>
    <col min="13368" max="13568" width="8.875" style="429"/>
    <col min="13569" max="13569" width="3.375" style="429" customWidth="1"/>
    <col min="13570" max="13575" width="3.125" style="429" customWidth="1"/>
    <col min="13576" max="13576" width="4.5" style="429" customWidth="1"/>
    <col min="13577" max="13577" width="3.125" style="429" customWidth="1"/>
    <col min="13578" max="13578" width="4.125" style="429" customWidth="1"/>
    <col min="13579" max="13592" width="4.5" style="429" customWidth="1"/>
    <col min="13593" max="13611" width="4.125" style="429" customWidth="1"/>
    <col min="13612" max="13612" width="5.75" style="429" customWidth="1"/>
    <col min="13613" max="13614" width="6.5" style="429" customWidth="1"/>
    <col min="13615" max="13623" width="4.125" style="429" customWidth="1"/>
    <col min="13624" max="13824" width="8.875" style="429"/>
    <col min="13825" max="13825" width="3.375" style="429" customWidth="1"/>
    <col min="13826" max="13831" width="3.125" style="429" customWidth="1"/>
    <col min="13832" max="13832" width="4.5" style="429" customWidth="1"/>
    <col min="13833" max="13833" width="3.125" style="429" customWidth="1"/>
    <col min="13834" max="13834" width="4.125" style="429" customWidth="1"/>
    <col min="13835" max="13848" width="4.5" style="429" customWidth="1"/>
    <col min="13849" max="13867" width="4.125" style="429" customWidth="1"/>
    <col min="13868" max="13868" width="5.75" style="429" customWidth="1"/>
    <col min="13869" max="13870" width="6.5" style="429" customWidth="1"/>
    <col min="13871" max="13879" width="4.125" style="429" customWidth="1"/>
    <col min="13880" max="14080" width="8.875" style="429"/>
    <col min="14081" max="14081" width="3.375" style="429" customWidth="1"/>
    <col min="14082" max="14087" width="3.125" style="429" customWidth="1"/>
    <col min="14088" max="14088" width="4.5" style="429" customWidth="1"/>
    <col min="14089" max="14089" width="3.125" style="429" customWidth="1"/>
    <col min="14090" max="14090" width="4.125" style="429" customWidth="1"/>
    <col min="14091" max="14104" width="4.5" style="429" customWidth="1"/>
    <col min="14105" max="14123" width="4.125" style="429" customWidth="1"/>
    <col min="14124" max="14124" width="5.75" style="429" customWidth="1"/>
    <col min="14125" max="14126" width="6.5" style="429" customWidth="1"/>
    <col min="14127" max="14135" width="4.125" style="429" customWidth="1"/>
    <col min="14136" max="14336" width="8.875" style="429"/>
    <col min="14337" max="14337" width="3.375" style="429" customWidth="1"/>
    <col min="14338" max="14343" width="3.125" style="429" customWidth="1"/>
    <col min="14344" max="14344" width="4.5" style="429" customWidth="1"/>
    <col min="14345" max="14345" width="3.125" style="429" customWidth="1"/>
    <col min="14346" max="14346" width="4.125" style="429" customWidth="1"/>
    <col min="14347" max="14360" width="4.5" style="429" customWidth="1"/>
    <col min="14361" max="14379" width="4.125" style="429" customWidth="1"/>
    <col min="14380" max="14380" width="5.75" style="429" customWidth="1"/>
    <col min="14381" max="14382" width="6.5" style="429" customWidth="1"/>
    <col min="14383" max="14391" width="4.125" style="429" customWidth="1"/>
    <col min="14392" max="14592" width="8.875" style="429"/>
    <col min="14593" max="14593" width="3.375" style="429" customWidth="1"/>
    <col min="14594" max="14599" width="3.125" style="429" customWidth="1"/>
    <col min="14600" max="14600" width="4.5" style="429" customWidth="1"/>
    <col min="14601" max="14601" width="3.125" style="429" customWidth="1"/>
    <col min="14602" max="14602" width="4.125" style="429" customWidth="1"/>
    <col min="14603" max="14616" width="4.5" style="429" customWidth="1"/>
    <col min="14617" max="14635" width="4.125" style="429" customWidth="1"/>
    <col min="14636" max="14636" width="5.75" style="429" customWidth="1"/>
    <col min="14637" max="14638" width="6.5" style="429" customWidth="1"/>
    <col min="14639" max="14647" width="4.125" style="429" customWidth="1"/>
    <col min="14648" max="14848" width="8.875" style="429"/>
    <col min="14849" max="14849" width="3.375" style="429" customWidth="1"/>
    <col min="14850" max="14855" width="3.125" style="429" customWidth="1"/>
    <col min="14856" max="14856" width="4.5" style="429" customWidth="1"/>
    <col min="14857" max="14857" width="3.125" style="429" customWidth="1"/>
    <col min="14858" max="14858" width="4.125" style="429" customWidth="1"/>
    <col min="14859" max="14872" width="4.5" style="429" customWidth="1"/>
    <col min="14873" max="14891" width="4.125" style="429" customWidth="1"/>
    <col min="14892" max="14892" width="5.75" style="429" customWidth="1"/>
    <col min="14893" max="14894" width="6.5" style="429" customWidth="1"/>
    <col min="14895" max="14903" width="4.125" style="429" customWidth="1"/>
    <col min="14904" max="15104" width="8.875" style="429"/>
    <col min="15105" max="15105" width="3.375" style="429" customWidth="1"/>
    <col min="15106" max="15111" width="3.125" style="429" customWidth="1"/>
    <col min="15112" max="15112" width="4.5" style="429" customWidth="1"/>
    <col min="15113" max="15113" width="3.125" style="429" customWidth="1"/>
    <col min="15114" max="15114" width="4.125" style="429" customWidth="1"/>
    <col min="15115" max="15128" width="4.5" style="429" customWidth="1"/>
    <col min="15129" max="15147" width="4.125" style="429" customWidth="1"/>
    <col min="15148" max="15148" width="5.75" style="429" customWidth="1"/>
    <col min="15149" max="15150" width="6.5" style="429" customWidth="1"/>
    <col min="15151" max="15159" width="4.125" style="429" customWidth="1"/>
    <col min="15160" max="15360" width="8.875" style="429"/>
    <col min="15361" max="15361" width="3.375" style="429" customWidth="1"/>
    <col min="15362" max="15367" width="3.125" style="429" customWidth="1"/>
    <col min="15368" max="15368" width="4.5" style="429" customWidth="1"/>
    <col min="15369" max="15369" width="3.125" style="429" customWidth="1"/>
    <col min="15370" max="15370" width="4.125" style="429" customWidth="1"/>
    <col min="15371" max="15384" width="4.5" style="429" customWidth="1"/>
    <col min="15385" max="15403" width="4.125" style="429" customWidth="1"/>
    <col min="15404" max="15404" width="5.75" style="429" customWidth="1"/>
    <col min="15405" max="15406" width="6.5" style="429" customWidth="1"/>
    <col min="15407" max="15415" width="4.125" style="429" customWidth="1"/>
    <col min="15416" max="15616" width="8.875" style="429"/>
    <col min="15617" max="15617" width="3.375" style="429" customWidth="1"/>
    <col min="15618" max="15623" width="3.125" style="429" customWidth="1"/>
    <col min="15624" max="15624" width="4.5" style="429" customWidth="1"/>
    <col min="15625" max="15625" width="3.125" style="429" customWidth="1"/>
    <col min="15626" max="15626" width="4.125" style="429" customWidth="1"/>
    <col min="15627" max="15640" width="4.5" style="429" customWidth="1"/>
    <col min="15641" max="15659" width="4.125" style="429" customWidth="1"/>
    <col min="15660" max="15660" width="5.75" style="429" customWidth="1"/>
    <col min="15661" max="15662" width="6.5" style="429" customWidth="1"/>
    <col min="15663" max="15671" width="4.125" style="429" customWidth="1"/>
    <col min="15672" max="15872" width="8.875" style="429"/>
    <col min="15873" max="15873" width="3.375" style="429" customWidth="1"/>
    <col min="15874" max="15879" width="3.125" style="429" customWidth="1"/>
    <col min="15880" max="15880" width="4.5" style="429" customWidth="1"/>
    <col min="15881" max="15881" width="3.125" style="429" customWidth="1"/>
    <col min="15882" max="15882" width="4.125" style="429" customWidth="1"/>
    <col min="15883" max="15896" width="4.5" style="429" customWidth="1"/>
    <col min="15897" max="15915" width="4.125" style="429" customWidth="1"/>
    <col min="15916" max="15916" width="5.75" style="429" customWidth="1"/>
    <col min="15917" max="15918" width="6.5" style="429" customWidth="1"/>
    <col min="15919" max="15927" width="4.125" style="429" customWidth="1"/>
    <col min="15928" max="16128" width="8.875" style="429"/>
    <col min="16129" max="16129" width="3.375" style="429" customWidth="1"/>
    <col min="16130" max="16135" width="3.125" style="429" customWidth="1"/>
    <col min="16136" max="16136" width="4.5" style="429" customWidth="1"/>
    <col min="16137" max="16137" width="3.125" style="429" customWidth="1"/>
    <col min="16138" max="16138" width="4.125" style="429" customWidth="1"/>
    <col min="16139" max="16152" width="4.5" style="429" customWidth="1"/>
    <col min="16153" max="16171" width="4.125" style="429" customWidth="1"/>
    <col min="16172" max="16172" width="5.75" style="429" customWidth="1"/>
    <col min="16173" max="16174" width="6.5" style="429" customWidth="1"/>
    <col min="16175" max="16183" width="4.125" style="429" customWidth="1"/>
    <col min="16184" max="16384" width="8.875" style="429"/>
  </cols>
  <sheetData>
    <row r="1" spans="1:31" ht="5.25" customHeight="1"/>
    <row r="2" spans="1:31" ht="17.25" customHeight="1">
      <c r="B2" s="430"/>
      <c r="D2" s="430"/>
    </row>
    <row r="3" spans="1:31" ht="18" customHeight="1">
      <c r="B3" s="431" t="s">
        <v>344</v>
      </c>
      <c r="D3" s="430"/>
    </row>
    <row r="4" spans="1:31" ht="18" customHeight="1"/>
    <row r="5" spans="1:31" ht="18" customHeight="1">
      <c r="B5" s="432" t="s">
        <v>345</v>
      </c>
      <c r="C5" s="433"/>
      <c r="D5" s="433"/>
      <c r="E5" s="434"/>
      <c r="F5" s="435" t="s">
        <v>415</v>
      </c>
      <c r="G5" s="436"/>
      <c r="H5" s="436"/>
      <c r="I5" s="437"/>
      <c r="J5" s="436"/>
      <c r="K5" s="436"/>
      <c r="L5" s="436"/>
      <c r="M5" s="438"/>
      <c r="O5" s="439" t="s">
        <v>347</v>
      </c>
      <c r="P5" s="440"/>
      <c r="Q5" s="441" t="s">
        <v>348</v>
      </c>
      <c r="S5" s="442"/>
      <c r="T5" s="442"/>
    </row>
    <row r="6" spans="1:31" ht="18" customHeight="1"/>
    <row r="7" spans="1:31" ht="18" customHeight="1">
      <c r="J7" s="443"/>
      <c r="K7" s="444"/>
      <c r="L7" s="444"/>
      <c r="M7" s="444"/>
      <c r="N7" s="444"/>
      <c r="O7" s="444"/>
      <c r="P7" s="444"/>
      <c r="Q7" s="444"/>
      <c r="R7" s="444"/>
      <c r="S7" s="444"/>
      <c r="T7" s="444"/>
      <c r="U7" s="444"/>
      <c r="V7" s="444"/>
      <c r="W7" s="445"/>
    </row>
    <row r="8" spans="1:31" ht="18" customHeight="1">
      <c r="J8" s="446"/>
      <c r="K8" s="447"/>
      <c r="L8" s="448"/>
      <c r="M8" s="448"/>
      <c r="N8" s="447"/>
      <c r="O8" s="447"/>
      <c r="P8" s="448"/>
      <c r="Q8" s="448"/>
      <c r="R8" s="448"/>
      <c r="S8" s="448"/>
      <c r="T8" s="448"/>
      <c r="U8" s="442"/>
      <c r="V8" s="442"/>
      <c r="W8" s="449"/>
      <c r="X8" s="442"/>
      <c r="AE8" s="450"/>
    </row>
    <row r="9" spans="1:31" ht="18" customHeight="1">
      <c r="J9" s="451"/>
      <c r="K9" s="442"/>
      <c r="L9" s="442"/>
      <c r="M9" s="442"/>
      <c r="N9" s="442"/>
      <c r="O9" s="442"/>
      <c r="P9" s="442"/>
      <c r="Q9" s="442"/>
      <c r="R9" s="442"/>
      <c r="S9" s="442"/>
      <c r="T9" s="442"/>
      <c r="U9" s="442"/>
      <c r="V9" s="442"/>
      <c r="W9" s="449"/>
      <c r="X9" s="442"/>
    </row>
    <row r="10" spans="1:31" ht="18" customHeight="1">
      <c r="J10" s="452"/>
      <c r="K10" s="442"/>
      <c r="L10" s="442"/>
      <c r="M10" s="442"/>
      <c r="N10" s="453"/>
      <c r="O10" s="453"/>
      <c r="P10" s="453"/>
      <c r="Q10" s="442"/>
      <c r="R10" s="442"/>
      <c r="S10" s="442"/>
      <c r="T10" s="442"/>
      <c r="U10" s="442"/>
      <c r="V10" s="442"/>
      <c r="W10" s="449"/>
      <c r="X10" s="442"/>
    </row>
    <row r="11" spans="1:31" ht="18" customHeight="1">
      <c r="J11" s="452"/>
      <c r="K11" s="442"/>
      <c r="L11" s="453"/>
      <c r="M11" s="442"/>
      <c r="N11" s="454"/>
      <c r="O11" s="454"/>
      <c r="P11" s="454"/>
      <c r="Q11" s="454"/>
      <c r="R11" s="454"/>
      <c r="S11" s="454"/>
      <c r="T11" s="453"/>
      <c r="U11" s="455"/>
      <c r="V11" s="455"/>
      <c r="W11" s="449"/>
      <c r="X11" s="442"/>
    </row>
    <row r="12" spans="1:31" ht="18" customHeight="1">
      <c r="J12" s="452"/>
      <c r="K12" s="442"/>
      <c r="L12" s="453"/>
      <c r="M12" s="442"/>
      <c r="N12" s="456"/>
      <c r="O12" s="456"/>
      <c r="P12" s="456"/>
      <c r="Q12" s="456"/>
      <c r="R12" s="456"/>
      <c r="S12" s="456"/>
      <c r="T12" s="453"/>
      <c r="U12" s="453"/>
      <c r="V12" s="453"/>
      <c r="W12" s="449"/>
      <c r="X12" s="442"/>
    </row>
    <row r="13" spans="1:31" ht="18" customHeight="1">
      <c r="A13" s="457"/>
      <c r="B13" s="635" t="s">
        <v>349</v>
      </c>
      <c r="C13" s="636"/>
      <c r="D13" s="636"/>
      <c r="E13" s="636"/>
      <c r="F13" s="636"/>
      <c r="G13" s="636"/>
      <c r="H13" s="637"/>
      <c r="I13" s="458"/>
      <c r="J13" s="452"/>
      <c r="K13" s="442"/>
      <c r="L13" s="453"/>
      <c r="M13" s="459" t="s">
        <v>350</v>
      </c>
      <c r="N13" s="456"/>
      <c r="O13" s="456"/>
      <c r="P13" s="456"/>
      <c r="Q13" s="456"/>
      <c r="R13" s="456"/>
      <c r="S13" s="456"/>
      <c r="T13" s="453"/>
      <c r="U13" s="453"/>
      <c r="V13" s="453"/>
      <c r="W13" s="449"/>
      <c r="X13" s="442"/>
    </row>
    <row r="14" spans="1:31" ht="18" customHeight="1">
      <c r="A14" s="457"/>
      <c r="B14" s="645" t="s">
        <v>351</v>
      </c>
      <c r="C14" s="646"/>
      <c r="D14" s="646"/>
      <c r="E14" s="647" t="s">
        <v>416</v>
      </c>
      <c r="F14" s="648"/>
      <c r="G14" s="648"/>
      <c r="H14" s="649"/>
      <c r="I14" s="460"/>
      <c r="J14" s="452"/>
      <c r="K14" s="442"/>
      <c r="L14" s="453"/>
      <c r="M14" s="459" t="s">
        <v>353</v>
      </c>
      <c r="N14" s="456"/>
      <c r="O14" s="456"/>
      <c r="P14" s="456"/>
      <c r="Q14" s="456"/>
      <c r="R14" s="456"/>
      <c r="S14" s="456"/>
      <c r="T14" s="453"/>
      <c r="U14" s="453"/>
      <c r="V14" s="453"/>
      <c r="W14" s="449"/>
    </row>
    <row r="15" spans="1:31" ht="18" customHeight="1">
      <c r="A15" s="457"/>
      <c r="B15" s="645" t="s">
        <v>354</v>
      </c>
      <c r="C15" s="646"/>
      <c r="D15" s="646"/>
      <c r="E15" s="650">
        <v>45281</v>
      </c>
      <c r="F15" s="648"/>
      <c r="G15" s="648"/>
      <c r="H15" s="649"/>
      <c r="I15" s="461"/>
      <c r="J15" s="452"/>
      <c r="K15" s="442"/>
      <c r="L15" s="442"/>
      <c r="M15" s="442"/>
      <c r="N15" s="462"/>
      <c r="O15" s="442"/>
      <c r="P15" s="442"/>
      <c r="Q15" s="442"/>
      <c r="R15" s="442"/>
      <c r="S15" s="442"/>
      <c r="T15" s="442"/>
      <c r="U15" s="442"/>
      <c r="V15" s="442"/>
      <c r="W15" s="449"/>
      <c r="X15" s="442"/>
      <c r="Y15" s="442"/>
    </row>
    <row r="16" spans="1:31" ht="18" customHeight="1">
      <c r="A16" s="457"/>
      <c r="B16" s="645" t="s">
        <v>355</v>
      </c>
      <c r="C16" s="646"/>
      <c r="D16" s="646"/>
      <c r="E16" s="651" t="s">
        <v>356</v>
      </c>
      <c r="F16" s="648"/>
      <c r="G16" s="648"/>
      <c r="H16" s="649"/>
      <c r="I16" s="461"/>
      <c r="J16" s="452"/>
      <c r="K16" s="442"/>
      <c r="L16" s="442"/>
      <c r="M16" s="442"/>
      <c r="N16" s="462"/>
      <c r="O16" s="442"/>
      <c r="P16" s="442"/>
      <c r="Q16" s="442"/>
      <c r="R16" s="442"/>
      <c r="S16" s="442"/>
      <c r="T16" s="442"/>
      <c r="U16" s="442"/>
      <c r="V16" s="442"/>
      <c r="W16" s="449"/>
      <c r="X16" s="442"/>
      <c r="Y16" s="442"/>
    </row>
    <row r="17" spans="1:44" ht="18" customHeight="1">
      <c r="A17" s="457"/>
      <c r="B17" s="463"/>
      <c r="C17" s="464"/>
      <c r="D17" s="464"/>
      <c r="E17" s="465"/>
      <c r="F17" s="466"/>
      <c r="G17" s="465"/>
      <c r="H17" s="465"/>
      <c r="I17" s="457"/>
      <c r="J17" s="452"/>
      <c r="K17" s="442"/>
      <c r="L17" s="442"/>
      <c r="M17" s="442"/>
      <c r="N17" s="462"/>
      <c r="O17" s="442"/>
      <c r="P17" s="442"/>
      <c r="Q17" s="442"/>
      <c r="R17" s="442"/>
      <c r="S17" s="442"/>
      <c r="T17" s="442"/>
      <c r="U17" s="442"/>
      <c r="V17" s="442"/>
      <c r="W17" s="449"/>
      <c r="X17" s="442"/>
      <c r="Y17" s="442"/>
    </row>
    <row r="18" spans="1:44" ht="18" customHeight="1">
      <c r="A18" s="457"/>
      <c r="B18" s="463"/>
      <c r="C18" s="463"/>
      <c r="D18" s="463"/>
      <c r="E18" s="642" t="s">
        <v>417</v>
      </c>
      <c r="F18" s="643"/>
      <c r="G18" s="643"/>
      <c r="H18" s="644"/>
      <c r="I18" s="467"/>
      <c r="J18" s="452"/>
      <c r="K18" s="442"/>
      <c r="L18" s="442"/>
      <c r="M18" s="442"/>
      <c r="N18" s="462"/>
      <c r="O18" s="442"/>
      <c r="P18" s="442"/>
      <c r="Q18" s="442"/>
      <c r="R18" s="442"/>
      <c r="S18" s="442"/>
      <c r="T18" s="442"/>
      <c r="U18" s="442"/>
      <c r="V18" s="442"/>
      <c r="W18" s="449"/>
      <c r="X18" s="442"/>
      <c r="Y18" s="442"/>
    </row>
    <row r="19" spans="1:44" ht="18" customHeight="1">
      <c r="A19" s="457"/>
      <c r="B19" s="468" t="s">
        <v>358</v>
      </c>
      <c r="C19" s="469"/>
      <c r="D19" s="470"/>
      <c r="E19" s="629">
        <f>IFERROR(IF($Q$5="選択","号機選択",IF($Q$5=$AQ$56,E54*$AS$56,E54)),"")</f>
        <v>1.51552</v>
      </c>
      <c r="F19" s="630"/>
      <c r="G19" s="630"/>
      <c r="H19" s="631"/>
      <c r="I19" s="463"/>
      <c r="J19" s="452"/>
      <c r="K19" s="442"/>
      <c r="L19" s="442"/>
      <c r="M19" s="442"/>
      <c r="N19" s="462"/>
      <c r="O19" s="442"/>
      <c r="P19" s="442"/>
      <c r="Q19" s="442"/>
      <c r="R19" s="442"/>
      <c r="S19" s="442"/>
      <c r="T19" s="442"/>
      <c r="U19" s="442"/>
      <c r="V19" s="442"/>
      <c r="W19" s="449"/>
      <c r="X19" s="442"/>
      <c r="Y19" s="442"/>
    </row>
    <row r="20" spans="1:44" ht="18" customHeight="1">
      <c r="A20" s="457"/>
      <c r="B20" s="468" t="s">
        <v>359</v>
      </c>
      <c r="C20" s="469"/>
      <c r="D20" s="470"/>
      <c r="E20" s="629">
        <f>IFERROR(IF($Q$5="選択","号機選択",IF($Q$5=$AQ$56,E55*$AS$56,E55)),"")</f>
        <v>1.504256</v>
      </c>
      <c r="F20" s="630"/>
      <c r="G20" s="630"/>
      <c r="H20" s="631"/>
      <c r="I20" s="463"/>
      <c r="J20" s="452"/>
      <c r="K20" s="442"/>
      <c r="L20" s="442"/>
      <c r="M20" s="442"/>
      <c r="N20" s="462"/>
      <c r="O20" s="442"/>
      <c r="P20" s="442"/>
      <c r="Q20" s="442"/>
      <c r="R20" s="442"/>
      <c r="S20" s="442"/>
      <c r="T20" s="442"/>
      <c r="U20" s="442"/>
      <c r="V20" s="442"/>
      <c r="W20" s="449"/>
      <c r="X20" s="442"/>
      <c r="Y20" s="442"/>
      <c r="Z20" s="442"/>
      <c r="AA20" s="442"/>
      <c r="AB20" s="442"/>
      <c r="AC20" s="442"/>
      <c r="AD20" s="442"/>
      <c r="AE20" s="442"/>
      <c r="AF20" s="442"/>
      <c r="AG20" s="442"/>
      <c r="AH20" s="442"/>
      <c r="AI20" s="442"/>
      <c r="AJ20" s="442"/>
      <c r="AK20" s="442"/>
      <c r="AL20" s="442"/>
      <c r="AM20" s="442"/>
      <c r="AN20" s="442"/>
      <c r="AO20" s="442"/>
      <c r="AP20" s="442"/>
      <c r="AQ20" s="442"/>
      <c r="AR20" s="442"/>
    </row>
    <row r="21" spans="1:44" ht="18" customHeight="1" thickBot="1">
      <c r="A21" s="457"/>
      <c r="B21" s="471" t="s">
        <v>360</v>
      </c>
      <c r="C21" s="472"/>
      <c r="D21" s="473"/>
      <c r="E21" s="629">
        <f>IFERROR(IF($Q$5="選択","号機選択",IF($Q$5=$AQ$56,E56*$AS$56,E56)),"")</f>
        <v>1.51552</v>
      </c>
      <c r="F21" s="630"/>
      <c r="G21" s="630"/>
      <c r="H21" s="631"/>
      <c r="I21" s="463"/>
      <c r="J21" s="451"/>
      <c r="K21" s="442"/>
      <c r="L21" s="442"/>
      <c r="M21" s="442"/>
      <c r="N21" s="442"/>
      <c r="O21" s="442"/>
      <c r="P21" s="442"/>
      <c r="Q21" s="442"/>
      <c r="R21" s="442"/>
      <c r="S21" s="442"/>
      <c r="T21" s="442"/>
      <c r="U21" s="442"/>
      <c r="V21" s="442"/>
      <c r="W21" s="449"/>
      <c r="X21" s="442"/>
      <c r="Y21" s="442"/>
      <c r="Z21" s="442"/>
      <c r="AA21" s="442"/>
      <c r="AB21" s="442"/>
      <c r="AC21" s="442"/>
      <c r="AD21" s="442"/>
      <c r="AE21" s="442"/>
      <c r="AF21" s="442"/>
      <c r="AG21" s="442"/>
      <c r="AH21" s="442"/>
      <c r="AI21" s="442"/>
      <c r="AJ21" s="442"/>
      <c r="AK21" s="442"/>
      <c r="AL21" s="442"/>
      <c r="AM21" s="442"/>
      <c r="AN21" s="442"/>
      <c r="AO21" s="442"/>
      <c r="AP21" s="442"/>
      <c r="AQ21" s="442"/>
      <c r="AR21" s="442"/>
    </row>
    <row r="22" spans="1:44" ht="18" customHeight="1" thickBot="1">
      <c r="A22" s="457"/>
      <c r="B22" s="474" t="s">
        <v>361</v>
      </c>
      <c r="C22" s="475"/>
      <c r="D22" s="476"/>
      <c r="E22" s="623">
        <f>IFERROR(AVERAGE(E19:E21),"")</f>
        <v>1.5117653333333336</v>
      </c>
      <c r="F22" s="652"/>
      <c r="G22" s="652"/>
      <c r="H22" s="653"/>
      <c r="I22" s="463"/>
      <c r="J22" s="477"/>
      <c r="K22" s="478"/>
      <c r="L22" s="478"/>
      <c r="M22" s="478"/>
      <c r="N22" s="478"/>
      <c r="O22" s="478"/>
      <c r="P22" s="478"/>
      <c r="Q22" s="478"/>
      <c r="R22" s="478"/>
      <c r="S22" s="478"/>
      <c r="T22" s="478"/>
      <c r="U22" s="478"/>
      <c r="V22" s="478"/>
      <c r="W22" s="479"/>
      <c r="X22" s="442"/>
      <c r="Y22" s="442"/>
    </row>
    <row r="23" spans="1:44" ht="18" customHeight="1">
      <c r="A23" s="457"/>
      <c r="B23" s="463"/>
      <c r="C23" s="463"/>
      <c r="D23" s="463"/>
      <c r="E23" s="480"/>
      <c r="F23" s="480"/>
      <c r="G23" s="480"/>
      <c r="H23" s="480"/>
      <c r="I23" s="463"/>
      <c r="X23" s="442"/>
      <c r="Y23" s="442"/>
    </row>
    <row r="24" spans="1:44" ht="18" customHeight="1">
      <c r="A24" s="457"/>
      <c r="B24" s="463"/>
      <c r="C24" s="463"/>
      <c r="D24" s="463"/>
      <c r="E24" s="642" t="s">
        <v>362</v>
      </c>
      <c r="F24" s="643"/>
      <c r="G24" s="643"/>
      <c r="H24" s="644"/>
      <c r="I24" s="463"/>
      <c r="J24" s="443"/>
      <c r="K24" s="444"/>
      <c r="L24" s="444"/>
      <c r="M24" s="444"/>
      <c r="N24" s="444"/>
      <c r="O24" s="444"/>
      <c r="P24" s="444"/>
      <c r="Q24" s="444"/>
      <c r="R24" s="444"/>
      <c r="S24" s="444"/>
      <c r="T24" s="444"/>
      <c r="U24" s="444"/>
      <c r="V24" s="444"/>
      <c r="W24" s="445"/>
      <c r="X24" s="442"/>
      <c r="Y24" s="442"/>
    </row>
    <row r="25" spans="1:44" ht="18" customHeight="1">
      <c r="A25" s="457"/>
      <c r="B25" s="468" t="s">
        <v>358</v>
      </c>
      <c r="C25" s="469"/>
      <c r="D25" s="470"/>
      <c r="E25" s="629">
        <f>IFERROR(IF($Q$5="選択","号機選択",IF($Q$5=$AQ$57,E60*$AT$57,E60)),"")</f>
        <v>3.7478399999999996</v>
      </c>
      <c r="F25" s="630"/>
      <c r="G25" s="630"/>
      <c r="H25" s="631"/>
      <c r="I25" s="463"/>
      <c r="J25" s="446"/>
      <c r="K25" s="447"/>
      <c r="L25" s="448"/>
      <c r="M25" s="448"/>
      <c r="N25" s="447"/>
      <c r="O25" s="447"/>
      <c r="P25" s="448"/>
      <c r="Q25" s="448"/>
      <c r="R25" s="448"/>
      <c r="S25" s="448"/>
      <c r="T25" s="448"/>
      <c r="U25" s="442"/>
      <c r="V25" s="442"/>
      <c r="W25" s="449"/>
      <c r="X25" s="442"/>
      <c r="Y25" s="442"/>
    </row>
    <row r="26" spans="1:44" ht="18" customHeight="1">
      <c r="A26" s="457"/>
      <c r="B26" s="468" t="s">
        <v>359</v>
      </c>
      <c r="C26" s="469"/>
      <c r="D26" s="470"/>
      <c r="E26" s="629">
        <f>IFERROR(IF($Q$5="選択","号機選択",IF($Q$5=$AQ$57,E61*$AT$57,E61)),"")</f>
        <v>3.7790719999999998</v>
      </c>
      <c r="F26" s="630"/>
      <c r="G26" s="630"/>
      <c r="H26" s="631"/>
      <c r="I26" s="463"/>
      <c r="J26" s="451"/>
      <c r="K26" s="442"/>
      <c r="L26" s="442"/>
      <c r="M26" s="442"/>
      <c r="N26" s="442"/>
      <c r="O26" s="442"/>
      <c r="P26" s="442"/>
      <c r="Q26" s="442"/>
      <c r="R26" s="442"/>
      <c r="S26" s="442"/>
      <c r="T26" s="442"/>
      <c r="U26" s="442"/>
      <c r="V26" s="442"/>
      <c r="W26" s="449"/>
      <c r="X26" s="442"/>
      <c r="Y26" s="442"/>
    </row>
    <row r="27" spans="1:44" ht="18" customHeight="1" thickBot="1">
      <c r="A27" s="457"/>
      <c r="B27" s="471" t="s">
        <v>360</v>
      </c>
      <c r="C27" s="472"/>
      <c r="D27" s="473"/>
      <c r="E27" s="629">
        <f>IFERROR(IF($Q$5="選択","号機選択",IF($Q$5=$AQ$57,E62*$AT$57,E62)),"")</f>
        <v>3.8112799999999996</v>
      </c>
      <c r="F27" s="630"/>
      <c r="G27" s="630"/>
      <c r="H27" s="631"/>
      <c r="I27" s="463"/>
      <c r="J27" s="452"/>
      <c r="K27" s="442"/>
      <c r="L27" s="442"/>
      <c r="M27" s="442"/>
      <c r="N27" s="453"/>
      <c r="O27" s="453"/>
      <c r="P27" s="453"/>
      <c r="Q27" s="442"/>
      <c r="R27" s="442"/>
      <c r="S27" s="442"/>
      <c r="T27" s="442"/>
      <c r="U27" s="442"/>
      <c r="V27" s="442"/>
      <c r="W27" s="449"/>
      <c r="X27" s="442"/>
      <c r="Y27" s="442"/>
    </row>
    <row r="28" spans="1:44" ht="18" customHeight="1" thickBot="1">
      <c r="A28" s="457"/>
      <c r="B28" s="474" t="s">
        <v>361</v>
      </c>
      <c r="C28" s="475"/>
      <c r="D28" s="476"/>
      <c r="E28" s="623">
        <f>IFERROR(AVERAGE(E25:E27),"")</f>
        <v>3.7793973333333333</v>
      </c>
      <c r="F28" s="624"/>
      <c r="G28" s="624"/>
      <c r="H28" s="625"/>
      <c r="I28" s="463"/>
      <c r="J28" s="452"/>
      <c r="K28" s="442"/>
      <c r="L28" s="453"/>
      <c r="M28" s="442"/>
      <c r="N28" s="454"/>
      <c r="O28" s="454"/>
      <c r="P28" s="454"/>
      <c r="Q28" s="454"/>
      <c r="R28" s="454"/>
      <c r="S28" s="454"/>
      <c r="T28" s="453"/>
      <c r="U28" s="455"/>
      <c r="V28" s="455"/>
      <c r="W28" s="449"/>
      <c r="X28" s="442"/>
      <c r="Y28" s="442"/>
    </row>
    <row r="29" spans="1:44" ht="18" customHeight="1">
      <c r="A29" s="457"/>
      <c r="B29" s="457"/>
      <c r="C29" s="457"/>
      <c r="D29" s="457"/>
      <c r="E29" s="481"/>
      <c r="F29" s="481"/>
      <c r="G29" s="481"/>
      <c r="H29" s="481"/>
      <c r="I29" s="463"/>
      <c r="J29" s="452"/>
      <c r="K29" s="442"/>
      <c r="L29" s="453"/>
      <c r="M29" s="442"/>
      <c r="N29" s="456"/>
      <c r="O29" s="456"/>
      <c r="P29" s="456"/>
      <c r="Q29" s="456"/>
      <c r="R29" s="456"/>
      <c r="S29" s="456"/>
      <c r="T29" s="453"/>
      <c r="U29" s="453"/>
      <c r="V29" s="453"/>
      <c r="W29" s="449"/>
      <c r="X29" s="442"/>
      <c r="Y29" s="442"/>
    </row>
    <row r="30" spans="1:44" ht="18" customHeight="1">
      <c r="A30" s="457"/>
      <c r="B30" s="463"/>
      <c r="C30" s="463"/>
      <c r="D30" s="463"/>
      <c r="E30" s="642" t="s">
        <v>363</v>
      </c>
      <c r="F30" s="643"/>
      <c r="G30" s="643"/>
      <c r="H30" s="644"/>
      <c r="I30" s="463"/>
      <c r="J30" s="452"/>
      <c r="K30" s="442"/>
      <c r="L30" s="453"/>
      <c r="M30" s="459" t="s">
        <v>364</v>
      </c>
      <c r="N30" s="456"/>
      <c r="O30" s="456"/>
      <c r="P30" s="456"/>
      <c r="Q30" s="456"/>
      <c r="R30" s="456"/>
      <c r="S30" s="456"/>
      <c r="T30" s="453"/>
      <c r="U30" s="453"/>
      <c r="V30" s="453"/>
      <c r="W30" s="449"/>
      <c r="X30" s="442"/>
      <c r="Y30" s="442"/>
    </row>
    <row r="31" spans="1:44" ht="18" customHeight="1">
      <c r="A31" s="457"/>
      <c r="B31" s="468" t="s">
        <v>358</v>
      </c>
      <c r="C31" s="469"/>
      <c r="D31" s="470"/>
      <c r="E31" s="629">
        <f>IFERROR(IF($Q$5="選択","号機選択",IF($Q$5=$AQ$57,I60*$AT$57,I60)),"")</f>
        <v>8.0227199999999996</v>
      </c>
      <c r="F31" s="630"/>
      <c r="G31" s="630"/>
      <c r="H31" s="631"/>
      <c r="I31" s="463"/>
      <c r="J31" s="452"/>
      <c r="K31" s="442"/>
      <c r="L31" s="453"/>
      <c r="M31" s="459" t="s">
        <v>365</v>
      </c>
      <c r="N31" s="456"/>
      <c r="O31" s="456"/>
      <c r="P31" s="456"/>
      <c r="Q31" s="456"/>
      <c r="R31" s="456"/>
      <c r="S31" s="456"/>
      <c r="T31" s="453"/>
      <c r="U31" s="453"/>
      <c r="V31" s="453"/>
      <c r="W31" s="449"/>
      <c r="X31" s="442"/>
      <c r="Y31" s="442"/>
    </row>
    <row r="32" spans="1:44" ht="18" customHeight="1">
      <c r="A32" s="457"/>
      <c r="B32" s="468" t="s">
        <v>359</v>
      </c>
      <c r="C32" s="469"/>
      <c r="D32" s="470"/>
      <c r="E32" s="629">
        <f>IFERROR(IF($Q$5="選択","号機選択",IF($Q$5=$AQ$57,I61*$AT$57,I61)),"")</f>
        <v>7.9309759999999994</v>
      </c>
      <c r="F32" s="630"/>
      <c r="G32" s="630"/>
      <c r="H32" s="631"/>
      <c r="I32" s="463"/>
      <c r="J32" s="452"/>
      <c r="K32" s="442"/>
      <c r="L32" s="442"/>
      <c r="M32" s="442"/>
      <c r="N32" s="462"/>
      <c r="O32" s="442"/>
      <c r="P32" s="442"/>
      <c r="Q32" s="442"/>
      <c r="R32" s="442"/>
      <c r="S32" s="442"/>
      <c r="T32" s="442"/>
      <c r="U32" s="442"/>
      <c r="V32" s="442"/>
      <c r="W32" s="449"/>
      <c r="X32" s="442"/>
      <c r="Y32" s="442"/>
    </row>
    <row r="33" spans="1:44" ht="18" customHeight="1" thickBot="1">
      <c r="A33" s="457"/>
      <c r="B33" s="471" t="s">
        <v>360</v>
      </c>
      <c r="C33" s="472"/>
      <c r="D33" s="473"/>
      <c r="E33" s="629">
        <f>IFERROR(IF($Q$5="選択","号機選択",IF($Q$5=$AQ$57,I62*$AT$57,I62)),"")</f>
        <v>7.8704640000000001</v>
      </c>
      <c r="F33" s="630"/>
      <c r="G33" s="630"/>
      <c r="H33" s="631"/>
      <c r="I33" s="463"/>
      <c r="J33" s="452"/>
      <c r="K33" s="442"/>
      <c r="L33" s="442"/>
      <c r="M33" s="442"/>
      <c r="N33" s="462"/>
      <c r="O33" s="442"/>
      <c r="P33" s="442"/>
      <c r="Q33" s="442"/>
      <c r="R33" s="442"/>
      <c r="S33" s="442"/>
      <c r="T33" s="442"/>
      <c r="U33" s="442"/>
      <c r="V33" s="442"/>
      <c r="W33" s="449"/>
      <c r="X33" s="442"/>
      <c r="Y33" s="442"/>
    </row>
    <row r="34" spans="1:44" ht="18" customHeight="1" thickBot="1">
      <c r="A34" s="457"/>
      <c r="B34" s="474" t="s">
        <v>361</v>
      </c>
      <c r="C34" s="475"/>
      <c r="D34" s="476"/>
      <c r="E34" s="623">
        <f>IFERROR(AVERAGE(E31:E33),"")</f>
        <v>7.9413866666666664</v>
      </c>
      <c r="F34" s="624"/>
      <c r="G34" s="624"/>
      <c r="H34" s="625"/>
      <c r="I34" s="463"/>
      <c r="J34" s="452"/>
      <c r="K34" s="442"/>
      <c r="L34" s="442"/>
      <c r="M34" s="442"/>
      <c r="N34" s="462"/>
      <c r="O34" s="442"/>
      <c r="P34" s="442"/>
      <c r="Q34" s="442"/>
      <c r="R34" s="442"/>
      <c r="S34" s="442"/>
      <c r="T34" s="442"/>
      <c r="U34" s="442"/>
      <c r="V34" s="442"/>
      <c r="W34" s="449"/>
      <c r="X34" s="442"/>
      <c r="Y34" s="442"/>
      <c r="Z34" s="442"/>
      <c r="AA34" s="442"/>
      <c r="AB34" s="442"/>
      <c r="AC34" s="442"/>
      <c r="AD34" s="442"/>
      <c r="AE34" s="442"/>
      <c r="AF34" s="442"/>
      <c r="AG34" s="442"/>
      <c r="AH34" s="442"/>
      <c r="AI34" s="442"/>
      <c r="AJ34" s="442"/>
      <c r="AK34" s="442"/>
      <c r="AL34" s="442"/>
      <c r="AM34" s="442"/>
      <c r="AN34" s="442"/>
      <c r="AO34" s="442"/>
      <c r="AP34" s="442"/>
      <c r="AQ34" s="442"/>
      <c r="AR34" s="442"/>
    </row>
    <row r="35" spans="1:44" ht="18" customHeight="1">
      <c r="A35" s="457"/>
      <c r="B35" s="457"/>
      <c r="C35" s="457"/>
      <c r="D35" s="457"/>
      <c r="E35" s="481"/>
      <c r="F35" s="481"/>
      <c r="G35" s="481"/>
      <c r="H35" s="481"/>
      <c r="I35" s="463"/>
      <c r="J35" s="452"/>
      <c r="K35" s="442"/>
      <c r="L35" s="442"/>
      <c r="M35" s="442"/>
      <c r="N35" s="462"/>
      <c r="O35" s="442"/>
      <c r="P35" s="442"/>
      <c r="Q35" s="442"/>
      <c r="R35" s="442"/>
      <c r="S35" s="442"/>
      <c r="T35" s="442"/>
      <c r="U35" s="442"/>
      <c r="V35" s="442"/>
      <c r="W35" s="449"/>
      <c r="X35" s="442"/>
      <c r="Y35" s="442"/>
      <c r="Z35" s="442"/>
      <c r="AA35" s="442"/>
      <c r="AB35" s="442"/>
      <c r="AC35" s="442"/>
      <c r="AD35" s="442"/>
      <c r="AE35" s="442"/>
      <c r="AF35" s="442"/>
      <c r="AG35" s="442"/>
      <c r="AH35" s="442"/>
      <c r="AI35" s="442"/>
      <c r="AJ35" s="442"/>
      <c r="AK35" s="442"/>
      <c r="AL35" s="442"/>
      <c r="AM35" s="442"/>
      <c r="AN35" s="442"/>
      <c r="AO35" s="442"/>
      <c r="AP35" s="442"/>
      <c r="AQ35" s="442"/>
      <c r="AR35" s="442"/>
    </row>
    <row r="36" spans="1:44" ht="18" customHeight="1">
      <c r="A36" s="457"/>
      <c r="B36" s="463"/>
      <c r="C36" s="463"/>
      <c r="D36" s="463"/>
      <c r="E36" s="642" t="s">
        <v>366</v>
      </c>
      <c r="F36" s="643"/>
      <c r="G36" s="643"/>
      <c r="H36" s="644"/>
      <c r="I36" s="457"/>
      <c r="J36" s="452"/>
      <c r="K36" s="442"/>
      <c r="L36" s="442"/>
      <c r="M36" s="442"/>
      <c r="N36" s="462"/>
      <c r="O36" s="442"/>
      <c r="P36" s="442"/>
      <c r="Q36" s="442"/>
      <c r="R36" s="442"/>
      <c r="S36" s="442"/>
      <c r="T36" s="442"/>
      <c r="U36" s="442"/>
      <c r="V36" s="442"/>
      <c r="W36" s="449"/>
      <c r="X36" s="442"/>
      <c r="Y36" s="442"/>
      <c r="Z36" s="442"/>
      <c r="AA36" s="442"/>
      <c r="AB36" s="442"/>
      <c r="AC36" s="442"/>
      <c r="AD36" s="442"/>
      <c r="AE36" s="442"/>
      <c r="AF36" s="442"/>
      <c r="AG36" s="442"/>
      <c r="AH36" s="442"/>
      <c r="AI36" s="442"/>
      <c r="AJ36" s="442"/>
      <c r="AK36" s="442"/>
      <c r="AL36" s="442"/>
      <c r="AM36" s="442"/>
      <c r="AN36" s="442"/>
      <c r="AO36" s="442"/>
      <c r="AP36" s="442"/>
      <c r="AQ36" s="442"/>
      <c r="AR36" s="442"/>
    </row>
    <row r="37" spans="1:44" ht="18" customHeight="1">
      <c r="A37" s="457"/>
      <c r="B37" s="482" t="s">
        <v>418</v>
      </c>
      <c r="C37" s="469"/>
      <c r="D37" s="470"/>
      <c r="E37" s="629">
        <f>IFERROR(IF($Q$5="選択","号機選択",IF($Q$5=$AQ$56,U55*$AT$56,U55)),"")</f>
        <v>0.10195499999999999</v>
      </c>
      <c r="F37" s="630"/>
      <c r="G37" s="630"/>
      <c r="H37" s="631"/>
      <c r="I37" s="457"/>
      <c r="J37" s="451"/>
      <c r="K37" s="442"/>
      <c r="L37" s="442"/>
      <c r="M37" s="442"/>
      <c r="N37" s="442"/>
      <c r="O37" s="442"/>
      <c r="P37" s="442"/>
      <c r="Q37" s="442"/>
      <c r="R37" s="442"/>
      <c r="S37" s="442"/>
      <c r="T37" s="442"/>
      <c r="U37" s="442"/>
      <c r="V37" s="442"/>
      <c r="W37" s="449"/>
      <c r="X37" s="442"/>
      <c r="Y37" s="442"/>
      <c r="Z37" s="442"/>
      <c r="AA37" s="442"/>
      <c r="AB37" s="442"/>
      <c r="AC37" s="442"/>
      <c r="AD37" s="442"/>
      <c r="AE37" s="442"/>
      <c r="AF37" s="442"/>
      <c r="AG37" s="442"/>
      <c r="AH37" s="442"/>
      <c r="AI37" s="442"/>
      <c r="AJ37" s="442"/>
      <c r="AK37" s="442"/>
      <c r="AL37" s="442"/>
      <c r="AM37" s="442"/>
      <c r="AN37" s="442"/>
      <c r="AO37" s="442"/>
      <c r="AP37" s="442"/>
      <c r="AQ37" s="442"/>
      <c r="AR37" s="442"/>
    </row>
    <row r="38" spans="1:44" ht="18" customHeight="1" thickBot="1">
      <c r="A38" s="457"/>
      <c r="B38" s="483" t="s">
        <v>419</v>
      </c>
      <c r="C38" s="484"/>
      <c r="D38" s="485"/>
      <c r="E38" s="629">
        <f>IFERROR(IF($Q$5="選択","号機選択",IF($Q$5=$AQ$56,Y55*$AT$56,Y55)),"")</f>
        <v>1.0778100000000002</v>
      </c>
      <c r="F38" s="630"/>
      <c r="G38" s="630"/>
      <c r="H38" s="631"/>
      <c r="I38" s="457"/>
      <c r="J38" s="451"/>
      <c r="K38" s="442"/>
      <c r="L38" s="442"/>
      <c r="M38" s="442"/>
      <c r="N38" s="442"/>
      <c r="O38" s="442"/>
      <c r="P38" s="442"/>
      <c r="Q38" s="442"/>
      <c r="R38" s="442"/>
      <c r="S38" s="442"/>
      <c r="T38" s="442"/>
      <c r="U38" s="442"/>
      <c r="V38" s="442"/>
      <c r="W38" s="449"/>
      <c r="X38" s="442"/>
      <c r="Y38" s="442"/>
      <c r="Z38" s="442"/>
      <c r="AA38" s="442"/>
      <c r="AB38" s="442"/>
      <c r="AC38" s="442"/>
      <c r="AD38" s="442"/>
      <c r="AE38" s="442"/>
      <c r="AF38" s="442"/>
      <c r="AG38" s="442"/>
      <c r="AH38" s="442"/>
      <c r="AI38" s="442"/>
      <c r="AJ38" s="442"/>
      <c r="AK38" s="442"/>
      <c r="AL38" s="442"/>
      <c r="AM38" s="442"/>
      <c r="AN38" s="442"/>
      <c r="AO38" s="442"/>
      <c r="AP38" s="442"/>
      <c r="AQ38" s="442"/>
      <c r="AR38" s="442"/>
    </row>
    <row r="39" spans="1:44" ht="18" customHeight="1" thickBot="1">
      <c r="A39" s="457"/>
      <c r="B39" s="486" t="s">
        <v>420</v>
      </c>
      <c r="C39" s="475"/>
      <c r="D39" s="476"/>
      <c r="E39" s="641">
        <f>IFERROR((E38-E37),"")</f>
        <v>0.97585500000000014</v>
      </c>
      <c r="F39" s="624"/>
      <c r="G39" s="624"/>
      <c r="H39" s="625"/>
      <c r="I39" s="457"/>
      <c r="J39" s="477"/>
      <c r="K39" s="487"/>
      <c r="L39" s="487"/>
      <c r="M39" s="488"/>
      <c r="N39" s="488"/>
      <c r="O39" s="487"/>
      <c r="P39" s="487"/>
      <c r="Q39" s="488"/>
      <c r="R39" s="488"/>
      <c r="S39" s="488"/>
      <c r="T39" s="478"/>
      <c r="U39" s="478"/>
      <c r="V39" s="478"/>
      <c r="W39" s="479"/>
      <c r="X39" s="442"/>
      <c r="Y39" s="442"/>
      <c r="Z39" s="442"/>
      <c r="AA39" s="442"/>
      <c r="AB39" s="442"/>
      <c r="AC39" s="442"/>
      <c r="AD39" s="442"/>
      <c r="AE39" s="442"/>
      <c r="AF39" s="442"/>
      <c r="AG39" s="442"/>
      <c r="AH39" s="442"/>
      <c r="AI39" s="442"/>
      <c r="AJ39" s="442"/>
      <c r="AK39" s="442"/>
      <c r="AL39" s="442"/>
      <c r="AM39" s="442"/>
      <c r="AN39" s="442"/>
      <c r="AO39" s="442"/>
      <c r="AP39" s="442"/>
      <c r="AQ39" s="442"/>
      <c r="AR39" s="442"/>
    </row>
    <row r="40" spans="1:44" ht="18" customHeight="1">
      <c r="A40" s="457"/>
      <c r="I40" s="460"/>
      <c r="J40" s="442"/>
      <c r="K40" s="442"/>
      <c r="L40" s="442"/>
      <c r="M40" s="442"/>
      <c r="N40" s="442"/>
      <c r="O40" s="442"/>
      <c r="P40" s="442"/>
      <c r="Q40" s="442"/>
      <c r="R40" s="442"/>
      <c r="S40" s="442"/>
      <c r="T40" s="442"/>
      <c r="U40" s="442"/>
      <c r="V40" s="442"/>
      <c r="W40" s="442"/>
      <c r="X40" s="442"/>
      <c r="Y40" s="442"/>
    </row>
    <row r="41" spans="1:44" ht="18" customHeight="1">
      <c r="A41" s="457"/>
      <c r="B41" s="457"/>
      <c r="C41" s="457"/>
      <c r="D41" s="457"/>
      <c r="E41" s="457"/>
      <c r="F41" s="457"/>
      <c r="G41" s="457"/>
      <c r="H41" s="457"/>
      <c r="I41" s="460"/>
      <c r="K41" s="462"/>
      <c r="L41" s="442"/>
      <c r="M41" s="442"/>
      <c r="N41" s="442"/>
      <c r="O41" s="453"/>
      <c r="P41" s="453"/>
      <c r="Q41" s="489"/>
      <c r="R41" s="489" t="s">
        <v>370</v>
      </c>
      <c r="S41" s="442"/>
      <c r="T41" s="442"/>
      <c r="U41" s="442"/>
      <c r="V41" s="442"/>
      <c r="W41" s="442"/>
      <c r="X41" s="442"/>
      <c r="Y41" s="442"/>
    </row>
    <row r="42" spans="1:44" ht="18" customHeight="1">
      <c r="A42" s="457"/>
      <c r="B42" s="463"/>
      <c r="C42" s="463"/>
      <c r="D42" s="463"/>
      <c r="E42" s="635" t="s">
        <v>371</v>
      </c>
      <c r="F42" s="636"/>
      <c r="G42" s="636"/>
      <c r="H42" s="637"/>
      <c r="I42" s="635" t="s">
        <v>372</v>
      </c>
      <c r="J42" s="636"/>
      <c r="K42" s="636"/>
      <c r="L42" s="637"/>
      <c r="M42" s="635" t="s">
        <v>373</v>
      </c>
      <c r="N42" s="636"/>
      <c r="O42" s="636"/>
      <c r="P42" s="637"/>
      <c r="Q42" s="635" t="s">
        <v>374</v>
      </c>
      <c r="R42" s="636"/>
      <c r="S42" s="636"/>
      <c r="T42" s="637"/>
      <c r="U42" s="635" t="s">
        <v>375</v>
      </c>
      <c r="V42" s="636"/>
      <c r="W42" s="636"/>
      <c r="X42" s="637"/>
      <c r="Y42" s="635" t="s">
        <v>376</v>
      </c>
      <c r="Z42" s="636"/>
      <c r="AA42" s="636"/>
      <c r="AB42" s="637"/>
    </row>
    <row r="43" spans="1:44" ht="18" customHeight="1">
      <c r="A43" s="457"/>
      <c r="B43" s="468" t="s">
        <v>358</v>
      </c>
      <c r="C43" s="469"/>
      <c r="D43" s="470"/>
      <c r="E43" s="629">
        <f>IFERROR(IF($Q$5="選択","号機選択",IF($Q$5=$AQ$56,I54*$AS$56,I54)),"")</f>
        <v>1.3639680000000001</v>
      </c>
      <c r="F43" s="630"/>
      <c r="G43" s="630"/>
      <c r="H43" s="631"/>
      <c r="I43" s="629">
        <f>IFERROR(IF($Q$5="選択","号機選択",IF($Q$5=$AQ$56,M54*$AS$56,M54)),"")</f>
        <v>1.4612480000000001</v>
      </c>
      <c r="J43" s="630"/>
      <c r="K43" s="630"/>
      <c r="L43" s="631"/>
      <c r="M43" s="629">
        <f>IFERROR(IFERROR(IF($Q$5="選択","号機選択",IF($Q$5=$AQ$56,Q54*$AT$56,Q54)),""),"")</f>
        <v>0.18448999999999999</v>
      </c>
      <c r="N43" s="630"/>
      <c r="O43" s="630"/>
      <c r="P43" s="631"/>
      <c r="Q43" s="638">
        <f>IFERROR(DEGREES(ATAN(M43/((I43-E43)/2))),"")</f>
        <v>75.230299904679455</v>
      </c>
      <c r="R43" s="639"/>
      <c r="S43" s="639"/>
      <c r="T43" s="640"/>
      <c r="U43" s="629">
        <f>IFERROR(IF($Q$5="選択","号機選択",IF($Q$5=$AQ$57,M60*$AT$57,M60)),"")</f>
        <v>0.46457599999999999</v>
      </c>
      <c r="V43" s="630"/>
      <c r="W43" s="630"/>
      <c r="X43" s="631"/>
      <c r="Y43" s="629">
        <f>IFERROR(IF($Q$5="選択","号機選択",IF($Q$5=$AQ$57,Q60*$AT$57,Q60)),"")</f>
        <v>0.74273599999999995</v>
      </c>
      <c r="Z43" s="630"/>
      <c r="AA43" s="630"/>
      <c r="AB43" s="631"/>
    </row>
    <row r="44" spans="1:44" ht="18" customHeight="1">
      <c r="A44" s="457"/>
      <c r="B44" s="468" t="s">
        <v>359</v>
      </c>
      <c r="C44" s="469"/>
      <c r="D44" s="470"/>
      <c r="E44" s="629">
        <f>IFERROR(IF($Q$5="選択","号機選択",IF($Q$5=$AQ$56,I55*$AS$56,I55)),"")</f>
        <v>1.385472</v>
      </c>
      <c r="F44" s="630"/>
      <c r="G44" s="630"/>
      <c r="H44" s="631"/>
      <c r="I44" s="629">
        <f>IFERROR(IF($Q$5="選択","号機選択",IF($Q$5=$AQ$56,M55*$AS$56,M55)),"")</f>
        <v>1.4929920000000001</v>
      </c>
      <c r="J44" s="630"/>
      <c r="K44" s="630"/>
      <c r="L44" s="631"/>
      <c r="M44" s="629">
        <f>IFERROR(IF($Q$5="選択","号機選択",IF($Q$5=$AQ$56,Q55*$AT$56,Q55)),"")</f>
        <v>0.18448999999999999</v>
      </c>
      <c r="N44" s="630"/>
      <c r="O44" s="630"/>
      <c r="P44" s="631"/>
      <c r="Q44" s="638">
        <f>IFERROR(DEGREES(ATAN(M44/((I44-E44)/2))),"")</f>
        <v>73.753987806430928</v>
      </c>
      <c r="R44" s="639"/>
      <c r="S44" s="639"/>
      <c r="T44" s="640"/>
      <c r="U44" s="629">
        <f>IFERROR(IF($Q$5="選択","号機選択",IF($Q$5=$AQ$57,M61*$AT$57,M61)),"")</f>
        <v>0.27815999999999996</v>
      </c>
      <c r="V44" s="630"/>
      <c r="W44" s="630"/>
      <c r="X44" s="631"/>
      <c r="Y44" s="629">
        <f>IFERROR(IF($Q$5="選択","号機選択",IF($Q$5=$AQ$57,Q61*$AT$57,Q61)),"")</f>
        <v>0.83643199999999995</v>
      </c>
      <c r="Z44" s="630"/>
      <c r="AA44" s="630"/>
      <c r="AB44" s="631"/>
    </row>
    <row r="45" spans="1:44" ht="18" customHeight="1" thickBot="1">
      <c r="A45" s="457"/>
      <c r="B45" s="471" t="s">
        <v>360</v>
      </c>
      <c r="C45" s="472"/>
      <c r="D45" s="473"/>
      <c r="E45" s="629">
        <f>IFERROR(IF($Q$5="選択","号機選択",IF($Q$5=$AQ$56,I56*$AS$56,I56)),"")</f>
        <v>1.3639680000000001</v>
      </c>
      <c r="F45" s="630"/>
      <c r="G45" s="630"/>
      <c r="H45" s="631"/>
      <c r="I45" s="629">
        <f>IFERROR(IF($Q$5="選択","号機選択",IF($Q$5=$AQ$56,M56*$AS$56,M56)),"")</f>
        <v>1.4499839999999999</v>
      </c>
      <c r="J45" s="630"/>
      <c r="K45" s="630"/>
      <c r="L45" s="631"/>
      <c r="M45" s="629">
        <f>IFERROR(IF($Q$5="選択","号機選択",IF($Q$5=$AQ$56,Q56*$AT$56,Q56)),"")</f>
        <v>0.18448999999999999</v>
      </c>
      <c r="N45" s="630"/>
      <c r="O45" s="630"/>
      <c r="P45" s="631"/>
      <c r="Q45" s="632">
        <f>IFERROR(DEGREES(ATAN(M45/((I45-E45)/2))),"")</f>
        <v>76.877661180143491</v>
      </c>
      <c r="R45" s="633"/>
      <c r="S45" s="633"/>
      <c r="T45" s="634"/>
      <c r="U45" s="629">
        <f>IFERROR(IF($Q$5="選択","号機選択",IF($Q$5=$AQ$57,M62*$AT$57,M62)),"")</f>
        <v>0.27815999999999996</v>
      </c>
      <c r="V45" s="630"/>
      <c r="W45" s="630"/>
      <c r="X45" s="631"/>
      <c r="Y45" s="629">
        <f>IFERROR(IF($Q$5="選択","号機選択",IF($Q$5=$AQ$57,Q62*$AT$57,Q62)),"")</f>
        <v>0.83643199999999995</v>
      </c>
      <c r="Z45" s="630"/>
      <c r="AA45" s="630"/>
      <c r="AB45" s="631"/>
    </row>
    <row r="46" spans="1:44" ht="18" customHeight="1" thickBot="1">
      <c r="B46" s="474" t="s">
        <v>361</v>
      </c>
      <c r="C46" s="475"/>
      <c r="D46" s="476"/>
      <c r="E46" s="623">
        <f>IFERROR(AVERAGE(E43:H45),"")</f>
        <v>1.3711359999999999</v>
      </c>
      <c r="F46" s="624"/>
      <c r="G46" s="624"/>
      <c r="H46" s="625"/>
      <c r="I46" s="623">
        <f>IFERROR(AVERAGE(I43:L45),"")</f>
        <v>1.4680746666666666</v>
      </c>
      <c r="J46" s="624"/>
      <c r="K46" s="624"/>
      <c r="L46" s="625"/>
      <c r="M46" s="623">
        <f>IFERROR(IF(AND(M43&lt;&gt;"",M44&lt;&gt;"",M45&lt;&gt;""),AVERAGE(M43:P45),"-"),"")</f>
        <v>0.18448999999999996</v>
      </c>
      <c r="N46" s="624"/>
      <c r="O46" s="624"/>
      <c r="P46" s="625"/>
      <c r="Q46" s="626">
        <f>IFERROR(AVERAGE(Q43:T45),0)</f>
        <v>75.287316297084615</v>
      </c>
      <c r="R46" s="627"/>
      <c r="S46" s="627"/>
      <c r="T46" s="628"/>
      <c r="U46" s="623">
        <f>IFERROR(IF(AND(U43&lt;&gt;"",U44&lt;&gt;"",U45&lt;&gt;""),AVERAGE(U43:X45),"-"),"")</f>
        <v>0.34029866666666669</v>
      </c>
      <c r="V46" s="624"/>
      <c r="W46" s="624"/>
      <c r="X46" s="625"/>
      <c r="Y46" s="623">
        <f>IFERROR(IF(AND(Y43&lt;&gt;"",Y44&lt;&gt;"",Y45&lt;&gt;""),AVERAGE(Y43:AB45),"-"),"")</f>
        <v>0.80520000000000003</v>
      </c>
      <c r="Z46" s="624"/>
      <c r="AA46" s="624"/>
      <c r="AB46" s="625"/>
    </row>
    <row r="47" spans="1:44" ht="18" customHeight="1" thickBot="1">
      <c r="B47" s="486" t="s">
        <v>377</v>
      </c>
      <c r="C47" s="475"/>
      <c r="D47" s="476"/>
      <c r="E47" s="623" t="s">
        <v>378</v>
      </c>
      <c r="F47" s="624"/>
      <c r="G47" s="624"/>
      <c r="H47" s="625"/>
      <c r="I47" s="623" t="s">
        <v>378</v>
      </c>
      <c r="J47" s="624"/>
      <c r="K47" s="624"/>
      <c r="L47" s="625"/>
      <c r="M47" s="623" t="str">
        <f>IF(ISNUMBER(M46),IF(AND(M46&gt;=0.15,M46&lt;=0.4),"OK","NG"),"-")</f>
        <v>OK</v>
      </c>
      <c r="N47" s="624"/>
      <c r="O47" s="624"/>
      <c r="P47" s="625"/>
      <c r="Q47" s="626" t="s">
        <v>378</v>
      </c>
      <c r="R47" s="627"/>
      <c r="S47" s="627"/>
      <c r="T47" s="628"/>
      <c r="U47" s="623" t="str">
        <f>IFERROR(IF(ISNUMBER(U46),IF(U46&gt;=0,"OK","NG"),"-"),"")</f>
        <v>OK</v>
      </c>
      <c r="V47" s="624"/>
      <c r="W47" s="624"/>
      <c r="X47" s="625"/>
      <c r="Y47" s="623" t="str">
        <f>IFERROR(IF(ISNUMBER(Y46),IF(Y46&gt;=-0.5,"OK","NG"),"-"),"")</f>
        <v>OK</v>
      </c>
      <c r="Z47" s="624"/>
      <c r="AA47" s="624"/>
      <c r="AB47" s="625"/>
    </row>
    <row r="48" spans="1:44" ht="18" customHeight="1">
      <c r="B48" s="490" t="s">
        <v>379</v>
      </c>
      <c r="C48" s="460"/>
      <c r="D48" s="460"/>
      <c r="E48" s="460"/>
      <c r="F48" s="491"/>
      <c r="G48" s="460"/>
      <c r="H48" s="460"/>
      <c r="I48" s="467"/>
      <c r="J48" s="457"/>
      <c r="K48" s="491"/>
      <c r="L48" s="460"/>
      <c r="M48" s="490" t="s">
        <v>380</v>
      </c>
      <c r="N48" s="460"/>
      <c r="O48" s="491"/>
      <c r="P48" s="460"/>
      <c r="Q48" s="460"/>
      <c r="R48" s="460"/>
      <c r="S48" s="460"/>
      <c r="T48" s="460"/>
      <c r="U48" s="490" t="s">
        <v>381</v>
      </c>
      <c r="V48" s="460"/>
      <c r="W48" s="457"/>
      <c r="X48" s="460"/>
      <c r="Y48" s="492" t="s">
        <v>382</v>
      </c>
      <c r="Z48" s="457"/>
      <c r="AA48" s="457"/>
      <c r="AB48" s="457"/>
    </row>
    <row r="49" spans="2:46" ht="18" customHeight="1">
      <c r="B49" s="490"/>
      <c r="C49" s="460"/>
      <c r="D49" s="460"/>
      <c r="E49" s="460"/>
      <c r="F49" s="491"/>
      <c r="G49" s="460"/>
      <c r="H49" s="460"/>
      <c r="I49" s="467"/>
      <c r="J49" s="457"/>
      <c r="K49" s="491"/>
      <c r="L49" s="460"/>
      <c r="M49" s="490"/>
      <c r="N49" s="460"/>
      <c r="O49" s="491"/>
      <c r="P49" s="460"/>
      <c r="Q49" s="460"/>
      <c r="R49" s="460"/>
      <c r="S49" s="460"/>
      <c r="T49" s="460"/>
      <c r="U49" s="490"/>
      <c r="V49" s="460"/>
      <c r="W49" s="457"/>
      <c r="X49" s="460"/>
      <c r="Y49" s="492"/>
      <c r="Z49" s="457"/>
      <c r="AA49" s="457"/>
      <c r="AB49" s="457"/>
    </row>
    <row r="50" spans="2:46" ht="16.5" customHeight="1">
      <c r="B50" s="493"/>
      <c r="C50" s="494"/>
      <c r="D50" s="494"/>
      <c r="E50" s="453"/>
      <c r="F50" s="455"/>
      <c r="G50" s="455"/>
      <c r="H50" s="455"/>
      <c r="I50" s="465"/>
      <c r="K50" s="462"/>
      <c r="L50" s="442"/>
      <c r="M50" s="442"/>
      <c r="N50" s="442"/>
      <c r="O50" s="462"/>
      <c r="P50" s="442"/>
      <c r="Q50" s="442"/>
      <c r="R50" s="442"/>
      <c r="S50" s="442"/>
      <c r="T50" s="442"/>
      <c r="U50" s="442"/>
      <c r="V50" s="442"/>
      <c r="X50" s="442"/>
    </row>
    <row r="51" spans="2:46" ht="18" customHeight="1">
      <c r="B51" s="495" t="s">
        <v>383</v>
      </c>
      <c r="C51" s="494"/>
      <c r="D51" s="496"/>
      <c r="E51" s="494"/>
      <c r="F51" s="497"/>
      <c r="G51" s="465"/>
      <c r="H51" s="465"/>
      <c r="I51" s="442"/>
      <c r="K51" s="462"/>
      <c r="M51" s="442"/>
      <c r="N51" s="442"/>
      <c r="O51" s="462"/>
      <c r="P51" s="442"/>
      <c r="Q51" s="442"/>
      <c r="R51" s="442"/>
      <c r="S51" s="442"/>
      <c r="T51" s="442"/>
      <c r="U51" s="442"/>
      <c r="V51" s="442"/>
      <c r="X51" s="442"/>
    </row>
    <row r="52" spans="2:46" ht="18" customHeight="1">
      <c r="B52" s="471"/>
      <c r="C52" s="472"/>
      <c r="D52" s="473"/>
      <c r="E52" s="498"/>
      <c r="F52" s="499"/>
      <c r="G52" s="499"/>
      <c r="H52" s="500"/>
      <c r="I52" s="498"/>
      <c r="J52" s="499"/>
      <c r="K52" s="499"/>
      <c r="L52" s="500"/>
      <c r="M52" s="498"/>
      <c r="N52" s="499"/>
      <c r="O52" s="499"/>
      <c r="P52" s="500"/>
      <c r="Q52" s="498"/>
      <c r="R52" s="499"/>
      <c r="S52" s="499"/>
      <c r="T52" s="500"/>
      <c r="U52" s="498" t="s">
        <v>384</v>
      </c>
      <c r="V52" s="499"/>
      <c r="W52" s="499"/>
      <c r="X52" s="500"/>
      <c r="Y52" s="498" t="s">
        <v>384</v>
      </c>
      <c r="Z52" s="499"/>
      <c r="AA52" s="499"/>
      <c r="AB52" s="499"/>
      <c r="AC52" s="501"/>
      <c r="AD52" s="502"/>
      <c r="AE52" s="503"/>
      <c r="AF52" s="503"/>
      <c r="AG52" s="503"/>
      <c r="AH52" s="503"/>
      <c r="AI52" s="503"/>
      <c r="AJ52" s="503"/>
      <c r="AK52" s="503"/>
      <c r="AL52" s="503"/>
      <c r="AQ52" s="504"/>
      <c r="AR52" s="504"/>
      <c r="AS52" s="505" t="s">
        <v>385</v>
      </c>
      <c r="AT52" s="506"/>
    </row>
    <row r="53" spans="2:46" ht="18" customHeight="1">
      <c r="B53" s="477"/>
      <c r="C53" s="478"/>
      <c r="D53" s="478"/>
      <c r="E53" s="507" t="s">
        <v>386</v>
      </c>
      <c r="F53" s="508"/>
      <c r="G53" s="508"/>
      <c r="H53" s="508"/>
      <c r="I53" s="507" t="s">
        <v>387</v>
      </c>
      <c r="J53" s="508"/>
      <c r="K53" s="508"/>
      <c r="L53" s="508"/>
      <c r="M53" s="507" t="s">
        <v>388</v>
      </c>
      <c r="N53" s="508"/>
      <c r="O53" s="508"/>
      <c r="P53" s="508"/>
      <c r="Q53" s="507" t="s">
        <v>389</v>
      </c>
      <c r="R53" s="508"/>
      <c r="S53" s="508"/>
      <c r="T53" s="508"/>
      <c r="U53" s="509" t="s">
        <v>421</v>
      </c>
      <c r="V53" s="508"/>
      <c r="W53" s="508"/>
      <c r="X53" s="508"/>
      <c r="Y53" s="510" t="s">
        <v>391</v>
      </c>
      <c r="Z53" s="508"/>
      <c r="AA53" s="508"/>
      <c r="AB53" s="508"/>
      <c r="AC53" s="451"/>
      <c r="AD53" s="442"/>
      <c r="AE53" s="503"/>
      <c r="AF53" s="503"/>
      <c r="AG53" s="503"/>
      <c r="AH53" s="503"/>
      <c r="AI53" s="503"/>
      <c r="AJ53" s="503"/>
      <c r="AK53" s="503"/>
      <c r="AL53" s="503"/>
      <c r="AQ53" s="504" t="s">
        <v>422</v>
      </c>
      <c r="AR53" s="504" t="s">
        <v>393</v>
      </c>
      <c r="AS53" s="505" t="s">
        <v>423</v>
      </c>
      <c r="AT53" s="506" t="s">
        <v>424</v>
      </c>
    </row>
    <row r="54" spans="2:46" ht="18" customHeight="1">
      <c r="B54" s="468" t="s">
        <v>358</v>
      </c>
      <c r="C54" s="469"/>
      <c r="D54" s="470"/>
      <c r="E54" s="614">
        <v>1.48</v>
      </c>
      <c r="F54" s="615"/>
      <c r="G54" s="615"/>
      <c r="H54" s="616"/>
      <c r="I54" s="614">
        <v>1.3320000000000001</v>
      </c>
      <c r="J54" s="615"/>
      <c r="K54" s="615"/>
      <c r="L54" s="616"/>
      <c r="M54" s="614">
        <v>1.427</v>
      </c>
      <c r="N54" s="615"/>
      <c r="O54" s="615"/>
      <c r="P54" s="616"/>
      <c r="Q54" s="614">
        <v>0.19</v>
      </c>
      <c r="R54" s="615"/>
      <c r="S54" s="615"/>
      <c r="T54" s="616"/>
      <c r="U54" s="620"/>
      <c r="V54" s="621"/>
      <c r="W54" s="621"/>
      <c r="X54" s="622"/>
      <c r="Y54" s="620"/>
      <c r="Z54" s="621"/>
      <c r="AA54" s="621"/>
      <c r="AB54" s="622"/>
      <c r="AC54" s="501"/>
      <c r="AD54" s="502"/>
      <c r="AE54" s="503"/>
      <c r="AF54" s="503"/>
      <c r="AG54" s="503"/>
      <c r="AH54" s="503"/>
      <c r="AI54" s="503"/>
      <c r="AJ54" s="503"/>
      <c r="AK54" s="503"/>
      <c r="AL54" s="503"/>
      <c r="AQ54" s="511" t="s">
        <v>425</v>
      </c>
      <c r="AR54" s="511" t="s">
        <v>426</v>
      </c>
      <c r="AS54" s="512">
        <v>1</v>
      </c>
      <c r="AT54" s="512">
        <v>1</v>
      </c>
    </row>
    <row r="55" spans="2:46" ht="18" customHeight="1">
      <c r="B55" s="468" t="s">
        <v>359</v>
      </c>
      <c r="C55" s="469"/>
      <c r="D55" s="470"/>
      <c r="E55" s="614">
        <v>1.4690000000000001</v>
      </c>
      <c r="F55" s="615"/>
      <c r="G55" s="615"/>
      <c r="H55" s="616"/>
      <c r="I55" s="614">
        <v>1.353</v>
      </c>
      <c r="J55" s="615"/>
      <c r="K55" s="615"/>
      <c r="L55" s="616"/>
      <c r="M55" s="614">
        <v>1.458</v>
      </c>
      <c r="N55" s="615"/>
      <c r="O55" s="615"/>
      <c r="P55" s="616"/>
      <c r="Q55" s="614">
        <v>0.19</v>
      </c>
      <c r="R55" s="615"/>
      <c r="S55" s="615"/>
      <c r="T55" s="616"/>
      <c r="U55" s="614">
        <v>0.105</v>
      </c>
      <c r="V55" s="615"/>
      <c r="W55" s="615"/>
      <c r="X55" s="616"/>
      <c r="Y55" s="614">
        <v>1.1100000000000001</v>
      </c>
      <c r="Z55" s="615"/>
      <c r="AA55" s="615"/>
      <c r="AB55" s="616"/>
      <c r="AC55" s="501"/>
      <c r="AD55" s="502"/>
      <c r="AE55" s="503"/>
      <c r="AF55" s="503"/>
      <c r="AG55" s="503"/>
      <c r="AH55" s="503"/>
      <c r="AI55" s="503"/>
      <c r="AJ55" s="503"/>
      <c r="AK55" s="503"/>
      <c r="AL55" s="503"/>
      <c r="AQ55" s="511" t="s">
        <v>425</v>
      </c>
      <c r="AR55" s="511" t="s">
        <v>427</v>
      </c>
      <c r="AS55" s="512">
        <v>1</v>
      </c>
      <c r="AT55" s="512">
        <v>1</v>
      </c>
    </row>
    <row r="56" spans="2:46" ht="18" customHeight="1">
      <c r="B56" s="468" t="s">
        <v>360</v>
      </c>
      <c r="C56" s="469"/>
      <c r="D56" s="470"/>
      <c r="E56" s="614">
        <v>1.48</v>
      </c>
      <c r="F56" s="615"/>
      <c r="G56" s="615"/>
      <c r="H56" s="616"/>
      <c r="I56" s="614">
        <v>1.3320000000000001</v>
      </c>
      <c r="J56" s="615"/>
      <c r="K56" s="615"/>
      <c r="L56" s="616"/>
      <c r="M56" s="614">
        <v>1.4159999999999999</v>
      </c>
      <c r="N56" s="615"/>
      <c r="O56" s="615"/>
      <c r="P56" s="616"/>
      <c r="Q56" s="614">
        <v>0.19</v>
      </c>
      <c r="R56" s="615"/>
      <c r="S56" s="615"/>
      <c r="T56" s="616"/>
      <c r="U56" s="620"/>
      <c r="V56" s="621"/>
      <c r="W56" s="621"/>
      <c r="X56" s="622"/>
      <c r="Y56" s="620"/>
      <c r="Z56" s="621"/>
      <c r="AA56" s="621"/>
      <c r="AB56" s="622"/>
      <c r="AC56" s="501"/>
      <c r="AD56" s="502"/>
      <c r="AE56" s="503"/>
      <c r="AF56" s="503"/>
      <c r="AG56" s="503"/>
      <c r="AH56" s="503"/>
      <c r="AI56" s="503"/>
      <c r="AJ56" s="503"/>
      <c r="AK56" s="503"/>
      <c r="AL56" s="503"/>
      <c r="AQ56" s="511" t="s">
        <v>428</v>
      </c>
      <c r="AR56" s="511" t="s">
        <v>426</v>
      </c>
      <c r="AS56" s="513">
        <v>1.024</v>
      </c>
      <c r="AT56" s="512">
        <v>0.97099999999999997</v>
      </c>
    </row>
    <row r="57" spans="2:46" ht="18" customHeight="1">
      <c r="B57" s="503"/>
      <c r="C57" s="503"/>
      <c r="D57" s="503"/>
      <c r="E57" s="503"/>
      <c r="F57" s="503"/>
      <c r="G57" s="503"/>
      <c r="H57" s="503"/>
      <c r="I57" s="503"/>
      <c r="J57" s="503"/>
      <c r="K57" s="503"/>
      <c r="L57" s="503"/>
      <c r="M57" s="503"/>
      <c r="N57" s="503"/>
      <c r="O57" s="503"/>
      <c r="P57" s="503"/>
      <c r="Q57" s="503"/>
      <c r="R57" s="503"/>
      <c r="S57" s="503"/>
      <c r="T57" s="503"/>
      <c r="U57" s="503"/>
      <c r="V57" s="503"/>
      <c r="W57" s="503"/>
      <c r="X57" s="503"/>
      <c r="Y57" s="503"/>
      <c r="Z57" s="503"/>
      <c r="AA57" s="503"/>
      <c r="AB57" s="503"/>
      <c r="AC57" s="503"/>
      <c r="AD57" s="503"/>
      <c r="AE57" s="503"/>
      <c r="AF57" s="503"/>
      <c r="AG57" s="503"/>
      <c r="AH57" s="503"/>
      <c r="AI57" s="503"/>
      <c r="AJ57" s="503"/>
      <c r="AK57" s="503"/>
      <c r="AL57" s="503"/>
      <c r="AQ57" s="511" t="s">
        <v>428</v>
      </c>
      <c r="AR57" s="511" t="s">
        <v>427</v>
      </c>
      <c r="AS57" s="513" t="s">
        <v>429</v>
      </c>
      <c r="AT57" s="512">
        <v>0.97599999999999998</v>
      </c>
    </row>
    <row r="58" spans="2:46" ht="18" customHeight="1">
      <c r="B58" s="495" t="s">
        <v>403</v>
      </c>
      <c r="C58" s="503"/>
      <c r="D58" s="503"/>
      <c r="S58" s="503"/>
      <c r="T58" s="503"/>
      <c r="U58" s="503"/>
      <c r="V58" s="503"/>
      <c r="W58" s="503"/>
      <c r="X58" s="503"/>
      <c r="Y58" s="503"/>
      <c r="Z58" s="503"/>
      <c r="AA58" s="503"/>
      <c r="AB58" s="503"/>
      <c r="AC58" s="503"/>
      <c r="AD58" s="503"/>
      <c r="AE58" s="503"/>
      <c r="AF58" s="503"/>
      <c r="AG58" s="503"/>
      <c r="AH58" s="503"/>
      <c r="AI58" s="503"/>
      <c r="AJ58" s="503"/>
      <c r="AK58" s="503"/>
      <c r="AL58" s="503"/>
    </row>
    <row r="59" spans="2:46" ht="18" customHeight="1">
      <c r="B59" s="468"/>
      <c r="C59" s="469"/>
      <c r="D59" s="470"/>
      <c r="E59" s="514" t="s">
        <v>404</v>
      </c>
      <c r="F59" s="515"/>
      <c r="G59" s="515"/>
      <c r="H59" s="516"/>
      <c r="I59" s="514" t="s">
        <v>405</v>
      </c>
      <c r="J59" s="515"/>
      <c r="K59" s="515"/>
      <c r="L59" s="516"/>
      <c r="M59" s="514" t="s">
        <v>406</v>
      </c>
      <c r="N59" s="515"/>
      <c r="O59" s="515"/>
      <c r="P59" s="516"/>
      <c r="Q59" s="514" t="s">
        <v>407</v>
      </c>
      <c r="R59" s="515"/>
      <c r="S59" s="515"/>
      <c r="T59" s="516"/>
      <c r="U59" s="503"/>
      <c r="V59" s="503"/>
      <c r="W59" s="503"/>
      <c r="X59" s="503"/>
      <c r="Y59" s="503"/>
      <c r="Z59" s="503"/>
      <c r="AA59" s="503"/>
      <c r="AB59" s="503"/>
      <c r="AC59" s="503"/>
      <c r="AD59" s="503"/>
      <c r="AE59" s="503"/>
      <c r="AF59" s="503"/>
      <c r="AG59" s="503"/>
      <c r="AH59" s="503"/>
      <c r="AI59" s="503"/>
      <c r="AJ59" s="503"/>
      <c r="AK59" s="503"/>
      <c r="AL59" s="503"/>
    </row>
    <row r="60" spans="2:46" ht="18" customHeight="1">
      <c r="B60" s="468" t="s">
        <v>358</v>
      </c>
      <c r="C60" s="469"/>
      <c r="D60" s="470"/>
      <c r="E60" s="614">
        <v>3.84</v>
      </c>
      <c r="F60" s="615"/>
      <c r="G60" s="615"/>
      <c r="H60" s="616"/>
      <c r="I60" s="614">
        <v>8.2200000000000006</v>
      </c>
      <c r="J60" s="615"/>
      <c r="K60" s="615"/>
      <c r="L60" s="616"/>
      <c r="M60" s="614">
        <v>0.47599999999999998</v>
      </c>
      <c r="N60" s="615"/>
      <c r="O60" s="615"/>
      <c r="P60" s="616"/>
      <c r="Q60" s="614">
        <v>0.76100000000000001</v>
      </c>
      <c r="R60" s="615"/>
      <c r="S60" s="615"/>
      <c r="T60" s="616"/>
      <c r="U60" s="503"/>
      <c r="V60" s="503"/>
      <c r="W60" s="503"/>
      <c r="X60" s="503"/>
      <c r="Y60" s="503"/>
      <c r="Z60" s="503"/>
      <c r="AA60" s="503"/>
      <c r="AB60" s="503"/>
      <c r="AC60" s="503"/>
      <c r="AD60" s="503"/>
      <c r="AE60" s="503"/>
      <c r="AF60" s="503"/>
      <c r="AG60" s="503"/>
      <c r="AH60" s="503"/>
      <c r="AI60" s="503"/>
      <c r="AJ60" s="503"/>
      <c r="AK60" s="503"/>
      <c r="AL60" s="503"/>
    </row>
    <row r="61" spans="2:46" ht="18" customHeight="1">
      <c r="B61" s="468" t="s">
        <v>359</v>
      </c>
      <c r="C61" s="469"/>
      <c r="D61" s="470"/>
      <c r="E61" s="614">
        <v>3.8719999999999999</v>
      </c>
      <c r="F61" s="615"/>
      <c r="G61" s="615"/>
      <c r="H61" s="616"/>
      <c r="I61" s="614">
        <v>8.1259999999999994</v>
      </c>
      <c r="J61" s="615"/>
      <c r="K61" s="615"/>
      <c r="L61" s="616"/>
      <c r="M61" s="614">
        <v>0.28499999999999998</v>
      </c>
      <c r="N61" s="615"/>
      <c r="O61" s="615"/>
      <c r="P61" s="616"/>
      <c r="Q61" s="614">
        <v>0.85699999999999998</v>
      </c>
      <c r="R61" s="615"/>
      <c r="S61" s="615"/>
      <c r="T61" s="616"/>
      <c r="U61" s="503"/>
      <c r="V61" s="503"/>
      <c r="W61" s="503"/>
      <c r="X61" s="503"/>
      <c r="Y61" s="503"/>
      <c r="Z61" s="503"/>
      <c r="AA61" s="503"/>
      <c r="AB61" s="503"/>
      <c r="AC61" s="503"/>
      <c r="AD61" s="503"/>
      <c r="AE61" s="503"/>
      <c r="AI61" s="503"/>
      <c r="AJ61" s="503"/>
      <c r="AK61" s="503"/>
      <c r="AL61" s="503"/>
    </row>
    <row r="62" spans="2:46" ht="18" customHeight="1">
      <c r="B62" s="468" t="s">
        <v>360</v>
      </c>
      <c r="C62" s="469"/>
      <c r="D62" s="470"/>
      <c r="E62" s="614">
        <v>3.9049999999999998</v>
      </c>
      <c r="F62" s="615"/>
      <c r="G62" s="615"/>
      <c r="H62" s="616"/>
      <c r="I62" s="614">
        <v>8.0640000000000001</v>
      </c>
      <c r="J62" s="615"/>
      <c r="K62" s="615"/>
      <c r="L62" s="616"/>
      <c r="M62" s="614">
        <v>0.28499999999999998</v>
      </c>
      <c r="N62" s="615"/>
      <c r="O62" s="615"/>
      <c r="P62" s="616"/>
      <c r="Q62" s="617">
        <v>0.85699999999999998</v>
      </c>
      <c r="R62" s="618"/>
      <c r="S62" s="618"/>
      <c r="T62" s="619"/>
      <c r="U62" s="503"/>
      <c r="V62" s="503"/>
      <c r="W62" s="503"/>
      <c r="X62" s="503"/>
      <c r="Y62" s="503"/>
      <c r="Z62" s="503"/>
      <c r="AA62" s="503"/>
      <c r="AB62" s="503"/>
      <c r="AC62" s="503"/>
      <c r="AD62" s="503"/>
      <c r="AE62" s="503"/>
      <c r="AI62" s="503"/>
      <c r="AJ62" s="503"/>
      <c r="AK62" s="503"/>
      <c r="AL62" s="503"/>
    </row>
    <row r="63" spans="2:46">
      <c r="C63" s="503"/>
      <c r="D63" s="503"/>
      <c r="E63" s="503"/>
      <c r="F63" s="503"/>
      <c r="G63" s="503"/>
      <c r="H63" s="503"/>
      <c r="I63" s="503"/>
      <c r="J63" s="503"/>
      <c r="K63" s="503"/>
      <c r="L63" s="503"/>
      <c r="M63" s="503"/>
      <c r="N63" s="503"/>
      <c r="O63" s="503"/>
      <c r="P63" s="503"/>
      <c r="Q63" s="503"/>
      <c r="R63" s="503"/>
      <c r="S63" s="503"/>
      <c r="T63" s="503"/>
      <c r="U63" s="503"/>
      <c r="V63" s="503"/>
      <c r="W63" s="503"/>
      <c r="X63" s="503"/>
      <c r="Y63" s="503"/>
      <c r="Z63" s="503"/>
      <c r="AA63" s="503"/>
      <c r="AB63" s="503"/>
      <c r="AC63" s="503"/>
      <c r="AD63" s="503"/>
      <c r="AE63" s="503"/>
      <c r="AI63" s="503"/>
      <c r="AJ63" s="503"/>
      <c r="AK63" s="503"/>
      <c r="AL63" s="503"/>
    </row>
    <row r="64" spans="2:46">
      <c r="C64" s="503"/>
      <c r="D64" s="503"/>
      <c r="E64" s="503"/>
      <c r="F64" s="503"/>
      <c r="G64" s="503"/>
      <c r="H64" s="503"/>
      <c r="I64" s="503"/>
      <c r="J64" s="503"/>
      <c r="K64" s="503"/>
      <c r="L64" s="503"/>
      <c r="M64" s="503"/>
      <c r="N64" s="503"/>
      <c r="O64" s="503"/>
      <c r="P64" s="503"/>
      <c r="Q64" s="503"/>
      <c r="R64" s="503"/>
      <c r="S64" s="503"/>
      <c r="T64" s="503"/>
      <c r="U64" s="503"/>
      <c r="V64" s="503"/>
      <c r="W64" s="503"/>
      <c r="X64" s="503"/>
      <c r="Y64" s="503"/>
      <c r="Z64" s="503"/>
      <c r="AA64" s="503"/>
      <c r="AB64" s="503"/>
      <c r="AC64" s="503"/>
      <c r="AD64" s="503"/>
      <c r="AE64" s="503"/>
      <c r="AI64" s="503"/>
      <c r="AJ64" s="503"/>
      <c r="AK64" s="503"/>
      <c r="AL64" s="503"/>
    </row>
    <row r="65" spans="2:38">
      <c r="C65" s="450"/>
      <c r="D65" s="503"/>
      <c r="E65" s="503"/>
      <c r="F65" s="503"/>
      <c r="G65" s="503"/>
      <c r="H65" s="503"/>
      <c r="I65" s="503"/>
      <c r="J65" s="503"/>
      <c r="K65" s="503"/>
      <c r="L65" s="503"/>
      <c r="M65" s="503"/>
      <c r="N65" s="503"/>
      <c r="O65" s="503"/>
      <c r="P65" s="503"/>
      <c r="Q65" s="503"/>
      <c r="R65" s="503"/>
      <c r="S65" s="503"/>
      <c r="T65" s="503"/>
      <c r="U65" s="503"/>
      <c r="V65" s="503"/>
      <c r="W65" s="503"/>
      <c r="X65" s="503"/>
      <c r="Y65" s="503"/>
      <c r="Z65" s="503"/>
      <c r="AA65" s="503"/>
      <c r="AB65" s="503"/>
      <c r="AC65" s="503"/>
      <c r="AD65" s="503"/>
      <c r="AE65" s="503"/>
      <c r="AI65" s="503"/>
      <c r="AJ65" s="503"/>
      <c r="AK65" s="503"/>
      <c r="AL65" s="503"/>
    </row>
    <row r="66" spans="2:38">
      <c r="C66" s="450"/>
      <c r="D66" s="503"/>
      <c r="E66" s="503"/>
      <c r="F66" s="503"/>
      <c r="G66" s="503"/>
      <c r="H66" s="503"/>
      <c r="I66" s="503"/>
      <c r="J66" s="503"/>
      <c r="K66" s="503"/>
      <c r="L66" s="503"/>
      <c r="M66" s="503"/>
      <c r="N66" s="503"/>
      <c r="O66" s="503"/>
      <c r="P66" s="503"/>
      <c r="Q66" s="503"/>
      <c r="R66" s="503"/>
      <c r="S66" s="503"/>
      <c r="T66" s="503"/>
      <c r="U66" s="503"/>
      <c r="V66" s="503"/>
      <c r="W66" s="503"/>
      <c r="X66" s="503"/>
      <c r="Y66" s="503"/>
      <c r="Z66" s="503"/>
      <c r="AA66" s="503"/>
      <c r="AB66" s="503"/>
      <c r="AC66" s="503"/>
      <c r="AD66" s="503"/>
      <c r="AE66" s="503"/>
      <c r="AF66" s="503"/>
      <c r="AG66" s="503"/>
      <c r="AH66" s="503"/>
      <c r="AI66" s="503"/>
      <c r="AJ66" s="503"/>
      <c r="AK66" s="503"/>
      <c r="AL66" s="503"/>
    </row>
    <row r="67" spans="2:38">
      <c r="B67" s="450"/>
      <c r="C67" s="503"/>
      <c r="D67" s="503"/>
      <c r="E67" s="503"/>
      <c r="F67" s="503"/>
      <c r="G67" s="503"/>
      <c r="H67" s="503"/>
      <c r="I67" s="503"/>
      <c r="J67" s="503"/>
      <c r="K67" s="503"/>
      <c r="L67" s="503"/>
      <c r="M67" s="503"/>
      <c r="N67" s="503"/>
      <c r="O67" s="503"/>
      <c r="P67" s="503"/>
      <c r="Q67" s="503"/>
      <c r="R67" s="503"/>
      <c r="S67" s="503"/>
      <c r="T67" s="503"/>
      <c r="U67" s="503"/>
      <c r="V67" s="503"/>
      <c r="W67" s="503"/>
      <c r="X67" s="503"/>
      <c r="Y67" s="503"/>
      <c r="Z67" s="503"/>
      <c r="AA67" s="503"/>
      <c r="AB67" s="503"/>
      <c r="AC67" s="503"/>
      <c r="AD67" s="503"/>
      <c r="AE67" s="503"/>
      <c r="AF67" s="503"/>
      <c r="AG67" s="503"/>
      <c r="AH67" s="503"/>
      <c r="AI67" s="503"/>
      <c r="AJ67" s="503"/>
      <c r="AK67" s="503"/>
      <c r="AL67" s="503"/>
    </row>
    <row r="68" spans="2:38">
      <c r="B68" s="450"/>
      <c r="C68" s="517"/>
      <c r="D68" s="503"/>
      <c r="E68" s="503"/>
      <c r="F68" s="503"/>
      <c r="G68" s="503"/>
      <c r="H68" s="503"/>
      <c r="I68" s="503"/>
      <c r="J68" s="503"/>
      <c r="K68" s="503"/>
      <c r="L68" s="503"/>
      <c r="M68" s="503"/>
      <c r="N68" s="503"/>
      <c r="O68" s="503"/>
      <c r="P68" s="503"/>
      <c r="Q68" s="503"/>
      <c r="R68" s="503"/>
      <c r="S68" s="503"/>
      <c r="T68" s="503"/>
      <c r="U68" s="503"/>
      <c r="V68" s="503"/>
      <c r="W68" s="503"/>
      <c r="X68" s="503"/>
      <c r="Y68" s="503"/>
      <c r="Z68" s="503"/>
      <c r="AA68" s="503"/>
      <c r="AB68" s="503"/>
      <c r="AC68" s="503"/>
      <c r="AD68" s="503"/>
      <c r="AE68" s="503"/>
      <c r="AF68" s="503"/>
      <c r="AG68" s="503"/>
      <c r="AH68" s="503"/>
      <c r="AI68" s="503"/>
      <c r="AJ68" s="503"/>
      <c r="AK68" s="503"/>
      <c r="AL68" s="503"/>
    </row>
    <row r="69" spans="2:38">
      <c r="C69" s="503"/>
      <c r="D69" s="503"/>
      <c r="E69" s="503"/>
      <c r="F69" s="503"/>
      <c r="G69" s="503"/>
      <c r="H69" s="503"/>
      <c r="I69" s="503"/>
      <c r="J69" s="503"/>
      <c r="K69" s="503"/>
      <c r="L69" s="503"/>
      <c r="M69" s="503"/>
      <c r="N69" s="503"/>
      <c r="O69" s="503"/>
      <c r="P69" s="503"/>
      <c r="Q69" s="503"/>
      <c r="R69" s="503"/>
      <c r="S69" s="503"/>
      <c r="T69" s="503"/>
      <c r="U69" s="503"/>
      <c r="V69" s="503"/>
      <c r="W69" s="503"/>
      <c r="X69" s="503"/>
      <c r="Y69" s="503"/>
      <c r="Z69" s="503"/>
      <c r="AA69" s="503"/>
      <c r="AB69" s="503"/>
      <c r="AC69" s="503"/>
      <c r="AD69" s="503"/>
      <c r="AE69" s="503"/>
      <c r="AF69" s="503"/>
      <c r="AG69" s="503"/>
      <c r="AH69" s="503"/>
      <c r="AI69" s="503"/>
      <c r="AJ69" s="503"/>
      <c r="AK69" s="503"/>
      <c r="AL69" s="503"/>
    </row>
    <row r="70" spans="2:38">
      <c r="C70" s="503"/>
      <c r="D70" s="503"/>
      <c r="E70" s="503"/>
      <c r="F70" s="503"/>
      <c r="G70" s="503"/>
      <c r="H70" s="503"/>
      <c r="I70" s="503"/>
      <c r="J70" s="503"/>
      <c r="K70" s="503"/>
      <c r="L70" s="503"/>
      <c r="M70" s="503"/>
      <c r="N70" s="503"/>
      <c r="O70" s="503"/>
      <c r="P70" s="503"/>
      <c r="Q70" s="503"/>
      <c r="R70" s="503"/>
      <c r="S70" s="503"/>
      <c r="T70" s="503"/>
      <c r="U70" s="503"/>
      <c r="V70" s="503"/>
      <c r="W70" s="503"/>
      <c r="X70" s="503"/>
      <c r="Y70" s="503"/>
      <c r="Z70" s="503"/>
      <c r="AA70" s="503"/>
      <c r="AB70" s="503"/>
      <c r="AC70" s="503"/>
      <c r="AD70" s="503"/>
      <c r="AE70" s="503"/>
      <c r="AF70" s="503"/>
      <c r="AG70" s="503"/>
      <c r="AH70" s="503"/>
      <c r="AI70" s="503"/>
      <c r="AJ70" s="503"/>
      <c r="AK70" s="503"/>
      <c r="AL70" s="503"/>
    </row>
    <row r="71" spans="2:38">
      <c r="C71" s="503"/>
      <c r="D71" s="503"/>
      <c r="E71" s="503"/>
      <c r="F71" s="503"/>
      <c r="G71" s="503"/>
      <c r="H71" s="503"/>
      <c r="I71" s="503"/>
      <c r="J71" s="503"/>
      <c r="K71" s="503"/>
      <c r="L71" s="503"/>
      <c r="M71" s="503"/>
      <c r="N71" s="503"/>
      <c r="O71" s="503"/>
      <c r="P71" s="503"/>
      <c r="Q71" s="503"/>
      <c r="R71" s="503"/>
      <c r="S71" s="503"/>
      <c r="T71" s="503"/>
      <c r="U71" s="503"/>
      <c r="V71" s="503"/>
      <c r="W71" s="503"/>
      <c r="X71" s="503"/>
      <c r="Y71" s="503"/>
      <c r="Z71" s="503"/>
      <c r="AA71" s="503"/>
      <c r="AB71" s="503"/>
      <c r="AC71" s="503"/>
      <c r="AD71" s="503"/>
      <c r="AE71" s="503"/>
      <c r="AF71" s="503"/>
      <c r="AG71" s="503"/>
      <c r="AH71" s="503"/>
      <c r="AI71" s="503"/>
      <c r="AJ71" s="503"/>
      <c r="AK71" s="503"/>
      <c r="AL71" s="503"/>
    </row>
    <row r="72" spans="2:38">
      <c r="C72" s="503"/>
      <c r="D72" s="503"/>
      <c r="E72" s="503"/>
      <c r="F72" s="503"/>
      <c r="G72" s="503"/>
      <c r="H72" s="503"/>
      <c r="I72" s="503"/>
      <c r="J72" s="503"/>
      <c r="K72" s="503"/>
      <c r="L72" s="503"/>
      <c r="M72" s="503"/>
      <c r="N72" s="503"/>
      <c r="O72" s="503"/>
      <c r="P72" s="503"/>
      <c r="Q72" s="503"/>
      <c r="R72" s="503"/>
      <c r="S72" s="503"/>
      <c r="T72" s="503"/>
      <c r="U72" s="503"/>
      <c r="V72" s="503"/>
      <c r="W72" s="503"/>
      <c r="X72" s="503"/>
      <c r="Y72" s="503"/>
      <c r="Z72" s="503"/>
      <c r="AA72" s="503"/>
      <c r="AB72" s="503"/>
      <c r="AC72" s="503"/>
      <c r="AD72" s="503"/>
      <c r="AE72" s="503"/>
      <c r="AF72" s="503"/>
      <c r="AG72" s="503"/>
      <c r="AH72" s="503"/>
      <c r="AI72" s="503"/>
      <c r="AJ72" s="503"/>
      <c r="AK72" s="503"/>
      <c r="AL72" s="503"/>
    </row>
    <row r="73" spans="2:38">
      <c r="C73" s="503"/>
      <c r="D73" s="503"/>
      <c r="E73" s="503"/>
      <c r="F73" s="503"/>
      <c r="G73" s="503"/>
      <c r="H73" s="503"/>
      <c r="I73" s="503"/>
      <c r="J73" s="503"/>
      <c r="K73" s="503"/>
      <c r="L73" s="503"/>
      <c r="M73" s="503"/>
      <c r="N73" s="503"/>
      <c r="O73" s="503"/>
      <c r="P73" s="503"/>
      <c r="Q73" s="503"/>
      <c r="R73" s="503"/>
      <c r="S73" s="503"/>
      <c r="T73" s="503"/>
      <c r="U73" s="503"/>
      <c r="V73" s="503"/>
      <c r="W73" s="503"/>
      <c r="X73" s="503"/>
      <c r="Y73" s="503"/>
      <c r="Z73" s="503"/>
      <c r="AA73" s="503"/>
      <c r="AB73" s="503"/>
      <c r="AC73" s="503"/>
      <c r="AD73" s="503"/>
      <c r="AE73" s="503"/>
      <c r="AF73" s="503"/>
      <c r="AG73" s="503"/>
      <c r="AH73" s="503"/>
      <c r="AI73" s="503"/>
      <c r="AJ73" s="503"/>
      <c r="AK73" s="503"/>
      <c r="AL73" s="503"/>
    </row>
    <row r="74" spans="2:38">
      <c r="C74" s="503"/>
      <c r="D74" s="503"/>
      <c r="E74" s="503"/>
      <c r="F74" s="503"/>
      <c r="G74" s="503"/>
      <c r="H74" s="503"/>
      <c r="I74" s="503"/>
      <c r="J74" s="503"/>
      <c r="K74" s="503"/>
      <c r="L74" s="503"/>
      <c r="M74" s="503"/>
      <c r="N74" s="503"/>
      <c r="O74" s="503"/>
      <c r="P74" s="503"/>
      <c r="Q74" s="503"/>
      <c r="R74" s="503"/>
      <c r="S74" s="503"/>
      <c r="T74" s="503"/>
      <c r="U74" s="503"/>
      <c r="V74" s="503"/>
      <c r="W74" s="503"/>
      <c r="X74" s="503"/>
      <c r="Y74" s="503"/>
      <c r="Z74" s="503"/>
      <c r="AA74" s="503"/>
      <c r="AB74" s="503"/>
      <c r="AC74" s="503"/>
      <c r="AD74" s="503"/>
      <c r="AE74" s="503"/>
      <c r="AF74" s="503"/>
      <c r="AG74" s="503"/>
      <c r="AH74" s="503"/>
      <c r="AI74" s="503"/>
      <c r="AJ74" s="503"/>
      <c r="AK74" s="503"/>
      <c r="AL74" s="503"/>
    </row>
  </sheetData>
  <sheetProtection formatCells="0"/>
  <mergeCells count="92">
    <mergeCell ref="E24:H24"/>
    <mergeCell ref="B13:H13"/>
    <mergeCell ref="B14:D14"/>
    <mergeCell ref="E14:H14"/>
    <mergeCell ref="B15:D15"/>
    <mergeCell ref="E15:H15"/>
    <mergeCell ref="B16:D16"/>
    <mergeCell ref="E16:H16"/>
    <mergeCell ref="E18:H18"/>
    <mergeCell ref="E19:H19"/>
    <mergeCell ref="E20:H20"/>
    <mergeCell ref="E21:H21"/>
    <mergeCell ref="E22:H22"/>
    <mergeCell ref="E38:H38"/>
    <mergeCell ref="E25:H25"/>
    <mergeCell ref="E26:H26"/>
    <mergeCell ref="E27:H27"/>
    <mergeCell ref="E28:H28"/>
    <mergeCell ref="E30:H30"/>
    <mergeCell ref="E31:H31"/>
    <mergeCell ref="E32:H32"/>
    <mergeCell ref="E33:H33"/>
    <mergeCell ref="E34:H34"/>
    <mergeCell ref="E36:H36"/>
    <mergeCell ref="E37:H37"/>
    <mergeCell ref="E39:H39"/>
    <mergeCell ref="E42:H42"/>
    <mergeCell ref="I42:L42"/>
    <mergeCell ref="M42:P42"/>
    <mergeCell ref="Q42:T42"/>
    <mergeCell ref="Y44:AB44"/>
    <mergeCell ref="Y42:AB42"/>
    <mergeCell ref="E43:H43"/>
    <mergeCell ref="I43:L43"/>
    <mergeCell ref="M43:P43"/>
    <mergeCell ref="Q43:T43"/>
    <mergeCell ref="U43:X43"/>
    <mergeCell ref="Y43:AB43"/>
    <mergeCell ref="U42:X42"/>
    <mergeCell ref="E44:H44"/>
    <mergeCell ref="I44:L44"/>
    <mergeCell ref="M44:P44"/>
    <mergeCell ref="Q44:T44"/>
    <mergeCell ref="U44:X44"/>
    <mergeCell ref="Y46:AB46"/>
    <mergeCell ref="E45:H45"/>
    <mergeCell ref="I45:L45"/>
    <mergeCell ref="M45:P45"/>
    <mergeCell ref="Q45:T45"/>
    <mergeCell ref="U45:X45"/>
    <mergeCell ref="Y45:AB45"/>
    <mergeCell ref="E46:H46"/>
    <mergeCell ref="I46:L46"/>
    <mergeCell ref="M46:P46"/>
    <mergeCell ref="Q46:T46"/>
    <mergeCell ref="U46:X46"/>
    <mergeCell ref="Y54:AB54"/>
    <mergeCell ref="E47:H47"/>
    <mergeCell ref="I47:L47"/>
    <mergeCell ref="M47:P47"/>
    <mergeCell ref="Q47:T47"/>
    <mergeCell ref="U47:X47"/>
    <mergeCell ref="Y47:AB47"/>
    <mergeCell ref="E54:H54"/>
    <mergeCell ref="I54:L54"/>
    <mergeCell ref="M54:P54"/>
    <mergeCell ref="Q54:T54"/>
    <mergeCell ref="U54:X54"/>
    <mergeCell ref="Y56:AB56"/>
    <mergeCell ref="E55:H55"/>
    <mergeCell ref="I55:L55"/>
    <mergeCell ref="M55:P55"/>
    <mergeCell ref="Q55:T55"/>
    <mergeCell ref="U55:X55"/>
    <mergeCell ref="Y55:AB55"/>
    <mergeCell ref="E56:H56"/>
    <mergeCell ref="I56:L56"/>
    <mergeCell ref="M56:P56"/>
    <mergeCell ref="Q56:T56"/>
    <mergeCell ref="U56:X56"/>
    <mergeCell ref="E62:H62"/>
    <mergeCell ref="I62:L62"/>
    <mergeCell ref="M62:P62"/>
    <mergeCell ref="Q62:T62"/>
    <mergeCell ref="E60:H60"/>
    <mergeCell ref="I60:L60"/>
    <mergeCell ref="M60:P60"/>
    <mergeCell ref="Q60:T60"/>
    <mergeCell ref="E61:H61"/>
    <mergeCell ref="I61:L61"/>
    <mergeCell ref="M61:P61"/>
    <mergeCell ref="Q61:T61"/>
  </mergeCells>
  <phoneticPr fontId="24"/>
  <dataValidations count="3">
    <dataValidation type="list" allowBlank="1" showInputMessage="1" sqref="E16:H16 JA16:JD16 SW16:SZ16 ACS16:ACV16 AMO16:AMR16 AWK16:AWN16 BGG16:BGJ16 BQC16:BQF16 BZY16:CAB16 CJU16:CJX16 CTQ16:CTT16 DDM16:DDP16 DNI16:DNL16 DXE16:DXH16 EHA16:EHD16 EQW16:EQZ16 FAS16:FAV16 FKO16:FKR16 FUK16:FUN16 GEG16:GEJ16 GOC16:GOF16 GXY16:GYB16 HHU16:HHX16 HRQ16:HRT16 IBM16:IBP16 ILI16:ILL16 IVE16:IVH16 JFA16:JFD16 JOW16:JOZ16 JYS16:JYV16 KIO16:KIR16 KSK16:KSN16 LCG16:LCJ16 LMC16:LMF16 LVY16:LWB16 MFU16:MFX16 MPQ16:MPT16 MZM16:MZP16 NJI16:NJL16 NTE16:NTH16 ODA16:ODD16 OMW16:OMZ16 OWS16:OWV16 PGO16:PGR16 PQK16:PQN16 QAG16:QAJ16 QKC16:QKF16 QTY16:QUB16 RDU16:RDX16 RNQ16:RNT16 RXM16:RXP16 SHI16:SHL16 SRE16:SRH16 TBA16:TBD16 TKW16:TKZ16 TUS16:TUV16 UEO16:UER16 UOK16:UON16 UYG16:UYJ16 VIC16:VIF16 VRY16:VSB16 WBU16:WBX16 WLQ16:WLT16 WVM16:WVP16 E65552:H65552 JA65552:JD65552 SW65552:SZ65552 ACS65552:ACV65552 AMO65552:AMR65552 AWK65552:AWN65552 BGG65552:BGJ65552 BQC65552:BQF65552 BZY65552:CAB65552 CJU65552:CJX65552 CTQ65552:CTT65552 DDM65552:DDP65552 DNI65552:DNL65552 DXE65552:DXH65552 EHA65552:EHD65552 EQW65552:EQZ65552 FAS65552:FAV65552 FKO65552:FKR65552 FUK65552:FUN65552 GEG65552:GEJ65552 GOC65552:GOF65552 GXY65552:GYB65552 HHU65552:HHX65552 HRQ65552:HRT65552 IBM65552:IBP65552 ILI65552:ILL65552 IVE65552:IVH65552 JFA65552:JFD65552 JOW65552:JOZ65552 JYS65552:JYV65552 KIO65552:KIR65552 KSK65552:KSN65552 LCG65552:LCJ65552 LMC65552:LMF65552 LVY65552:LWB65552 MFU65552:MFX65552 MPQ65552:MPT65552 MZM65552:MZP65552 NJI65552:NJL65552 NTE65552:NTH65552 ODA65552:ODD65552 OMW65552:OMZ65552 OWS65552:OWV65552 PGO65552:PGR65552 PQK65552:PQN65552 QAG65552:QAJ65552 QKC65552:QKF65552 QTY65552:QUB65552 RDU65552:RDX65552 RNQ65552:RNT65552 RXM65552:RXP65552 SHI65552:SHL65552 SRE65552:SRH65552 TBA65552:TBD65552 TKW65552:TKZ65552 TUS65552:TUV65552 UEO65552:UER65552 UOK65552:UON65552 UYG65552:UYJ65552 VIC65552:VIF65552 VRY65552:VSB65552 WBU65552:WBX65552 WLQ65552:WLT65552 WVM65552:WVP65552 E131088:H131088 JA131088:JD131088 SW131088:SZ131088 ACS131088:ACV131088 AMO131088:AMR131088 AWK131088:AWN131088 BGG131088:BGJ131088 BQC131088:BQF131088 BZY131088:CAB131088 CJU131088:CJX131088 CTQ131088:CTT131088 DDM131088:DDP131088 DNI131088:DNL131088 DXE131088:DXH131088 EHA131088:EHD131088 EQW131088:EQZ131088 FAS131088:FAV131088 FKO131088:FKR131088 FUK131088:FUN131088 GEG131088:GEJ131088 GOC131088:GOF131088 GXY131088:GYB131088 HHU131088:HHX131088 HRQ131088:HRT131088 IBM131088:IBP131088 ILI131088:ILL131088 IVE131088:IVH131088 JFA131088:JFD131088 JOW131088:JOZ131088 JYS131088:JYV131088 KIO131088:KIR131088 KSK131088:KSN131088 LCG131088:LCJ131088 LMC131088:LMF131088 LVY131088:LWB131088 MFU131088:MFX131088 MPQ131088:MPT131088 MZM131088:MZP131088 NJI131088:NJL131088 NTE131088:NTH131088 ODA131088:ODD131088 OMW131088:OMZ131088 OWS131088:OWV131088 PGO131088:PGR131088 PQK131088:PQN131088 QAG131088:QAJ131088 QKC131088:QKF131088 QTY131088:QUB131088 RDU131088:RDX131088 RNQ131088:RNT131088 RXM131088:RXP131088 SHI131088:SHL131088 SRE131088:SRH131088 TBA131088:TBD131088 TKW131088:TKZ131088 TUS131088:TUV131088 UEO131088:UER131088 UOK131088:UON131088 UYG131088:UYJ131088 VIC131088:VIF131088 VRY131088:VSB131088 WBU131088:WBX131088 WLQ131088:WLT131088 WVM131088:WVP131088 E196624:H196624 JA196624:JD196624 SW196624:SZ196624 ACS196624:ACV196624 AMO196624:AMR196624 AWK196624:AWN196624 BGG196624:BGJ196624 BQC196624:BQF196624 BZY196624:CAB196624 CJU196624:CJX196624 CTQ196624:CTT196624 DDM196624:DDP196624 DNI196624:DNL196624 DXE196624:DXH196624 EHA196624:EHD196624 EQW196624:EQZ196624 FAS196624:FAV196624 FKO196624:FKR196624 FUK196624:FUN196624 GEG196624:GEJ196624 GOC196624:GOF196624 GXY196624:GYB196624 HHU196624:HHX196624 HRQ196624:HRT196624 IBM196624:IBP196624 ILI196624:ILL196624 IVE196624:IVH196624 JFA196624:JFD196624 JOW196624:JOZ196624 JYS196624:JYV196624 KIO196624:KIR196624 KSK196624:KSN196624 LCG196624:LCJ196624 LMC196624:LMF196624 LVY196624:LWB196624 MFU196624:MFX196624 MPQ196624:MPT196624 MZM196624:MZP196624 NJI196624:NJL196624 NTE196624:NTH196624 ODA196624:ODD196624 OMW196624:OMZ196624 OWS196624:OWV196624 PGO196624:PGR196624 PQK196624:PQN196624 QAG196624:QAJ196624 QKC196624:QKF196624 QTY196624:QUB196624 RDU196624:RDX196624 RNQ196624:RNT196624 RXM196624:RXP196624 SHI196624:SHL196624 SRE196624:SRH196624 TBA196624:TBD196624 TKW196624:TKZ196624 TUS196624:TUV196624 UEO196624:UER196624 UOK196624:UON196624 UYG196624:UYJ196624 VIC196624:VIF196624 VRY196624:VSB196624 WBU196624:WBX196624 WLQ196624:WLT196624 WVM196624:WVP196624 E262160:H262160 JA262160:JD262160 SW262160:SZ262160 ACS262160:ACV262160 AMO262160:AMR262160 AWK262160:AWN262160 BGG262160:BGJ262160 BQC262160:BQF262160 BZY262160:CAB262160 CJU262160:CJX262160 CTQ262160:CTT262160 DDM262160:DDP262160 DNI262160:DNL262160 DXE262160:DXH262160 EHA262160:EHD262160 EQW262160:EQZ262160 FAS262160:FAV262160 FKO262160:FKR262160 FUK262160:FUN262160 GEG262160:GEJ262160 GOC262160:GOF262160 GXY262160:GYB262160 HHU262160:HHX262160 HRQ262160:HRT262160 IBM262160:IBP262160 ILI262160:ILL262160 IVE262160:IVH262160 JFA262160:JFD262160 JOW262160:JOZ262160 JYS262160:JYV262160 KIO262160:KIR262160 KSK262160:KSN262160 LCG262160:LCJ262160 LMC262160:LMF262160 LVY262160:LWB262160 MFU262160:MFX262160 MPQ262160:MPT262160 MZM262160:MZP262160 NJI262160:NJL262160 NTE262160:NTH262160 ODA262160:ODD262160 OMW262160:OMZ262160 OWS262160:OWV262160 PGO262160:PGR262160 PQK262160:PQN262160 QAG262160:QAJ262160 QKC262160:QKF262160 QTY262160:QUB262160 RDU262160:RDX262160 RNQ262160:RNT262160 RXM262160:RXP262160 SHI262160:SHL262160 SRE262160:SRH262160 TBA262160:TBD262160 TKW262160:TKZ262160 TUS262160:TUV262160 UEO262160:UER262160 UOK262160:UON262160 UYG262160:UYJ262160 VIC262160:VIF262160 VRY262160:VSB262160 WBU262160:WBX262160 WLQ262160:WLT262160 WVM262160:WVP262160 E327696:H327696 JA327696:JD327696 SW327696:SZ327696 ACS327696:ACV327696 AMO327696:AMR327696 AWK327696:AWN327696 BGG327696:BGJ327696 BQC327696:BQF327696 BZY327696:CAB327696 CJU327696:CJX327696 CTQ327696:CTT327696 DDM327696:DDP327696 DNI327696:DNL327696 DXE327696:DXH327696 EHA327696:EHD327696 EQW327696:EQZ327696 FAS327696:FAV327696 FKO327696:FKR327696 FUK327696:FUN327696 GEG327696:GEJ327696 GOC327696:GOF327696 GXY327696:GYB327696 HHU327696:HHX327696 HRQ327696:HRT327696 IBM327696:IBP327696 ILI327696:ILL327696 IVE327696:IVH327696 JFA327696:JFD327696 JOW327696:JOZ327696 JYS327696:JYV327696 KIO327696:KIR327696 KSK327696:KSN327696 LCG327696:LCJ327696 LMC327696:LMF327696 LVY327696:LWB327696 MFU327696:MFX327696 MPQ327696:MPT327696 MZM327696:MZP327696 NJI327696:NJL327696 NTE327696:NTH327696 ODA327696:ODD327696 OMW327696:OMZ327696 OWS327696:OWV327696 PGO327696:PGR327696 PQK327696:PQN327696 QAG327696:QAJ327696 QKC327696:QKF327696 QTY327696:QUB327696 RDU327696:RDX327696 RNQ327696:RNT327696 RXM327696:RXP327696 SHI327696:SHL327696 SRE327696:SRH327696 TBA327696:TBD327696 TKW327696:TKZ327696 TUS327696:TUV327696 UEO327696:UER327696 UOK327696:UON327696 UYG327696:UYJ327696 VIC327696:VIF327696 VRY327696:VSB327696 WBU327696:WBX327696 WLQ327696:WLT327696 WVM327696:WVP327696 E393232:H393232 JA393232:JD393232 SW393232:SZ393232 ACS393232:ACV393232 AMO393232:AMR393232 AWK393232:AWN393232 BGG393232:BGJ393232 BQC393232:BQF393232 BZY393232:CAB393232 CJU393232:CJX393232 CTQ393232:CTT393232 DDM393232:DDP393232 DNI393232:DNL393232 DXE393232:DXH393232 EHA393232:EHD393232 EQW393232:EQZ393232 FAS393232:FAV393232 FKO393232:FKR393232 FUK393232:FUN393232 GEG393232:GEJ393232 GOC393232:GOF393232 GXY393232:GYB393232 HHU393232:HHX393232 HRQ393232:HRT393232 IBM393232:IBP393232 ILI393232:ILL393232 IVE393232:IVH393232 JFA393232:JFD393232 JOW393232:JOZ393232 JYS393232:JYV393232 KIO393232:KIR393232 KSK393232:KSN393232 LCG393232:LCJ393232 LMC393232:LMF393232 LVY393232:LWB393232 MFU393232:MFX393232 MPQ393232:MPT393232 MZM393232:MZP393232 NJI393232:NJL393232 NTE393232:NTH393232 ODA393232:ODD393232 OMW393232:OMZ393232 OWS393232:OWV393232 PGO393232:PGR393232 PQK393232:PQN393232 QAG393232:QAJ393232 QKC393232:QKF393232 QTY393232:QUB393232 RDU393232:RDX393232 RNQ393232:RNT393232 RXM393232:RXP393232 SHI393232:SHL393232 SRE393232:SRH393232 TBA393232:TBD393232 TKW393232:TKZ393232 TUS393232:TUV393232 UEO393232:UER393232 UOK393232:UON393232 UYG393232:UYJ393232 VIC393232:VIF393232 VRY393232:VSB393232 WBU393232:WBX393232 WLQ393232:WLT393232 WVM393232:WVP393232 E458768:H458768 JA458768:JD458768 SW458768:SZ458768 ACS458768:ACV458768 AMO458768:AMR458768 AWK458768:AWN458768 BGG458768:BGJ458768 BQC458768:BQF458768 BZY458768:CAB458768 CJU458768:CJX458768 CTQ458768:CTT458768 DDM458768:DDP458768 DNI458768:DNL458768 DXE458768:DXH458768 EHA458768:EHD458768 EQW458768:EQZ458768 FAS458768:FAV458768 FKO458768:FKR458768 FUK458768:FUN458768 GEG458768:GEJ458768 GOC458768:GOF458768 GXY458768:GYB458768 HHU458768:HHX458768 HRQ458768:HRT458768 IBM458768:IBP458768 ILI458768:ILL458768 IVE458768:IVH458768 JFA458768:JFD458768 JOW458768:JOZ458768 JYS458768:JYV458768 KIO458768:KIR458768 KSK458768:KSN458768 LCG458768:LCJ458768 LMC458768:LMF458768 LVY458768:LWB458768 MFU458768:MFX458768 MPQ458768:MPT458768 MZM458768:MZP458768 NJI458768:NJL458768 NTE458768:NTH458768 ODA458768:ODD458768 OMW458768:OMZ458768 OWS458768:OWV458768 PGO458768:PGR458768 PQK458768:PQN458768 QAG458768:QAJ458768 QKC458768:QKF458768 QTY458768:QUB458768 RDU458768:RDX458768 RNQ458768:RNT458768 RXM458768:RXP458768 SHI458768:SHL458768 SRE458768:SRH458768 TBA458768:TBD458768 TKW458768:TKZ458768 TUS458768:TUV458768 UEO458768:UER458768 UOK458768:UON458768 UYG458768:UYJ458768 VIC458768:VIF458768 VRY458768:VSB458768 WBU458768:WBX458768 WLQ458768:WLT458768 WVM458768:WVP458768 E524304:H524304 JA524304:JD524304 SW524304:SZ524304 ACS524304:ACV524304 AMO524304:AMR524304 AWK524304:AWN524304 BGG524304:BGJ524304 BQC524304:BQF524304 BZY524304:CAB524304 CJU524304:CJX524304 CTQ524304:CTT524304 DDM524304:DDP524304 DNI524304:DNL524304 DXE524304:DXH524304 EHA524304:EHD524304 EQW524304:EQZ524304 FAS524304:FAV524304 FKO524304:FKR524304 FUK524304:FUN524304 GEG524304:GEJ524304 GOC524304:GOF524304 GXY524304:GYB524304 HHU524304:HHX524304 HRQ524304:HRT524304 IBM524304:IBP524304 ILI524304:ILL524304 IVE524304:IVH524304 JFA524304:JFD524304 JOW524304:JOZ524304 JYS524304:JYV524304 KIO524304:KIR524304 KSK524304:KSN524304 LCG524304:LCJ524304 LMC524304:LMF524304 LVY524304:LWB524304 MFU524304:MFX524304 MPQ524304:MPT524304 MZM524304:MZP524304 NJI524304:NJL524304 NTE524304:NTH524304 ODA524304:ODD524304 OMW524304:OMZ524304 OWS524304:OWV524304 PGO524304:PGR524304 PQK524304:PQN524304 QAG524304:QAJ524304 QKC524304:QKF524304 QTY524304:QUB524304 RDU524304:RDX524304 RNQ524304:RNT524304 RXM524304:RXP524304 SHI524304:SHL524304 SRE524304:SRH524304 TBA524304:TBD524304 TKW524304:TKZ524304 TUS524304:TUV524304 UEO524304:UER524304 UOK524304:UON524304 UYG524304:UYJ524304 VIC524304:VIF524304 VRY524304:VSB524304 WBU524304:WBX524304 WLQ524304:WLT524304 WVM524304:WVP524304 E589840:H589840 JA589840:JD589840 SW589840:SZ589840 ACS589840:ACV589840 AMO589840:AMR589840 AWK589840:AWN589840 BGG589840:BGJ589840 BQC589840:BQF589840 BZY589840:CAB589840 CJU589840:CJX589840 CTQ589840:CTT589840 DDM589840:DDP589840 DNI589840:DNL589840 DXE589840:DXH589840 EHA589840:EHD589840 EQW589840:EQZ589840 FAS589840:FAV589840 FKO589840:FKR589840 FUK589840:FUN589840 GEG589840:GEJ589840 GOC589840:GOF589840 GXY589840:GYB589840 HHU589840:HHX589840 HRQ589840:HRT589840 IBM589840:IBP589840 ILI589840:ILL589840 IVE589840:IVH589840 JFA589840:JFD589840 JOW589840:JOZ589840 JYS589840:JYV589840 KIO589840:KIR589840 KSK589840:KSN589840 LCG589840:LCJ589840 LMC589840:LMF589840 LVY589840:LWB589840 MFU589840:MFX589840 MPQ589840:MPT589840 MZM589840:MZP589840 NJI589840:NJL589840 NTE589840:NTH589840 ODA589840:ODD589840 OMW589840:OMZ589840 OWS589840:OWV589840 PGO589840:PGR589840 PQK589840:PQN589840 QAG589840:QAJ589840 QKC589840:QKF589840 QTY589840:QUB589840 RDU589840:RDX589840 RNQ589840:RNT589840 RXM589840:RXP589840 SHI589840:SHL589840 SRE589840:SRH589840 TBA589840:TBD589840 TKW589840:TKZ589840 TUS589840:TUV589840 UEO589840:UER589840 UOK589840:UON589840 UYG589840:UYJ589840 VIC589840:VIF589840 VRY589840:VSB589840 WBU589840:WBX589840 WLQ589840:WLT589840 WVM589840:WVP589840 E655376:H655376 JA655376:JD655376 SW655376:SZ655376 ACS655376:ACV655376 AMO655376:AMR655376 AWK655376:AWN655376 BGG655376:BGJ655376 BQC655376:BQF655376 BZY655376:CAB655376 CJU655376:CJX655376 CTQ655376:CTT655376 DDM655376:DDP655376 DNI655376:DNL655376 DXE655376:DXH655376 EHA655376:EHD655376 EQW655376:EQZ655376 FAS655376:FAV655376 FKO655376:FKR655376 FUK655376:FUN655376 GEG655376:GEJ655376 GOC655376:GOF655376 GXY655376:GYB655376 HHU655376:HHX655376 HRQ655376:HRT655376 IBM655376:IBP655376 ILI655376:ILL655376 IVE655376:IVH655376 JFA655376:JFD655376 JOW655376:JOZ655376 JYS655376:JYV655376 KIO655376:KIR655376 KSK655376:KSN655376 LCG655376:LCJ655376 LMC655376:LMF655376 LVY655376:LWB655376 MFU655376:MFX655376 MPQ655376:MPT655376 MZM655376:MZP655376 NJI655376:NJL655376 NTE655376:NTH655376 ODA655376:ODD655376 OMW655376:OMZ655376 OWS655376:OWV655376 PGO655376:PGR655376 PQK655376:PQN655376 QAG655376:QAJ655376 QKC655376:QKF655376 QTY655376:QUB655376 RDU655376:RDX655376 RNQ655376:RNT655376 RXM655376:RXP655376 SHI655376:SHL655376 SRE655376:SRH655376 TBA655376:TBD655376 TKW655376:TKZ655376 TUS655376:TUV655376 UEO655376:UER655376 UOK655376:UON655376 UYG655376:UYJ655376 VIC655376:VIF655376 VRY655376:VSB655376 WBU655376:WBX655376 WLQ655376:WLT655376 WVM655376:WVP655376 E720912:H720912 JA720912:JD720912 SW720912:SZ720912 ACS720912:ACV720912 AMO720912:AMR720912 AWK720912:AWN720912 BGG720912:BGJ720912 BQC720912:BQF720912 BZY720912:CAB720912 CJU720912:CJX720912 CTQ720912:CTT720912 DDM720912:DDP720912 DNI720912:DNL720912 DXE720912:DXH720912 EHA720912:EHD720912 EQW720912:EQZ720912 FAS720912:FAV720912 FKO720912:FKR720912 FUK720912:FUN720912 GEG720912:GEJ720912 GOC720912:GOF720912 GXY720912:GYB720912 HHU720912:HHX720912 HRQ720912:HRT720912 IBM720912:IBP720912 ILI720912:ILL720912 IVE720912:IVH720912 JFA720912:JFD720912 JOW720912:JOZ720912 JYS720912:JYV720912 KIO720912:KIR720912 KSK720912:KSN720912 LCG720912:LCJ720912 LMC720912:LMF720912 LVY720912:LWB720912 MFU720912:MFX720912 MPQ720912:MPT720912 MZM720912:MZP720912 NJI720912:NJL720912 NTE720912:NTH720912 ODA720912:ODD720912 OMW720912:OMZ720912 OWS720912:OWV720912 PGO720912:PGR720912 PQK720912:PQN720912 QAG720912:QAJ720912 QKC720912:QKF720912 QTY720912:QUB720912 RDU720912:RDX720912 RNQ720912:RNT720912 RXM720912:RXP720912 SHI720912:SHL720912 SRE720912:SRH720912 TBA720912:TBD720912 TKW720912:TKZ720912 TUS720912:TUV720912 UEO720912:UER720912 UOK720912:UON720912 UYG720912:UYJ720912 VIC720912:VIF720912 VRY720912:VSB720912 WBU720912:WBX720912 WLQ720912:WLT720912 WVM720912:WVP720912 E786448:H786448 JA786448:JD786448 SW786448:SZ786448 ACS786448:ACV786448 AMO786448:AMR786448 AWK786448:AWN786448 BGG786448:BGJ786448 BQC786448:BQF786448 BZY786448:CAB786448 CJU786448:CJX786448 CTQ786448:CTT786448 DDM786448:DDP786448 DNI786448:DNL786448 DXE786448:DXH786448 EHA786448:EHD786448 EQW786448:EQZ786448 FAS786448:FAV786448 FKO786448:FKR786448 FUK786448:FUN786448 GEG786448:GEJ786448 GOC786448:GOF786448 GXY786448:GYB786448 HHU786448:HHX786448 HRQ786448:HRT786448 IBM786448:IBP786448 ILI786448:ILL786448 IVE786448:IVH786448 JFA786448:JFD786448 JOW786448:JOZ786448 JYS786448:JYV786448 KIO786448:KIR786448 KSK786448:KSN786448 LCG786448:LCJ786448 LMC786448:LMF786448 LVY786448:LWB786448 MFU786448:MFX786448 MPQ786448:MPT786448 MZM786448:MZP786448 NJI786448:NJL786448 NTE786448:NTH786448 ODA786448:ODD786448 OMW786448:OMZ786448 OWS786448:OWV786448 PGO786448:PGR786448 PQK786448:PQN786448 QAG786448:QAJ786448 QKC786448:QKF786448 QTY786448:QUB786448 RDU786448:RDX786448 RNQ786448:RNT786448 RXM786448:RXP786448 SHI786448:SHL786448 SRE786448:SRH786448 TBA786448:TBD786448 TKW786448:TKZ786448 TUS786448:TUV786448 UEO786448:UER786448 UOK786448:UON786448 UYG786448:UYJ786448 VIC786448:VIF786448 VRY786448:VSB786448 WBU786448:WBX786448 WLQ786448:WLT786448 WVM786448:WVP786448 E851984:H851984 JA851984:JD851984 SW851984:SZ851984 ACS851984:ACV851984 AMO851984:AMR851984 AWK851984:AWN851984 BGG851984:BGJ851984 BQC851984:BQF851984 BZY851984:CAB851984 CJU851984:CJX851984 CTQ851984:CTT851984 DDM851984:DDP851984 DNI851984:DNL851984 DXE851984:DXH851984 EHA851984:EHD851984 EQW851984:EQZ851984 FAS851984:FAV851984 FKO851984:FKR851984 FUK851984:FUN851984 GEG851984:GEJ851984 GOC851984:GOF851984 GXY851984:GYB851984 HHU851984:HHX851984 HRQ851984:HRT851984 IBM851984:IBP851984 ILI851984:ILL851984 IVE851984:IVH851984 JFA851984:JFD851984 JOW851984:JOZ851984 JYS851984:JYV851984 KIO851984:KIR851984 KSK851984:KSN851984 LCG851984:LCJ851984 LMC851984:LMF851984 LVY851984:LWB851984 MFU851984:MFX851984 MPQ851984:MPT851984 MZM851984:MZP851984 NJI851984:NJL851984 NTE851984:NTH851984 ODA851984:ODD851984 OMW851984:OMZ851984 OWS851984:OWV851984 PGO851984:PGR851984 PQK851984:PQN851984 QAG851984:QAJ851984 QKC851984:QKF851984 QTY851984:QUB851984 RDU851984:RDX851984 RNQ851984:RNT851984 RXM851984:RXP851984 SHI851984:SHL851984 SRE851984:SRH851984 TBA851984:TBD851984 TKW851984:TKZ851984 TUS851984:TUV851984 UEO851984:UER851984 UOK851984:UON851984 UYG851984:UYJ851984 VIC851984:VIF851984 VRY851984:VSB851984 WBU851984:WBX851984 WLQ851984:WLT851984 WVM851984:WVP851984 E917520:H917520 JA917520:JD917520 SW917520:SZ917520 ACS917520:ACV917520 AMO917520:AMR917520 AWK917520:AWN917520 BGG917520:BGJ917520 BQC917520:BQF917520 BZY917520:CAB917520 CJU917520:CJX917520 CTQ917520:CTT917520 DDM917520:DDP917520 DNI917520:DNL917520 DXE917520:DXH917520 EHA917520:EHD917520 EQW917520:EQZ917520 FAS917520:FAV917520 FKO917520:FKR917520 FUK917520:FUN917520 GEG917520:GEJ917520 GOC917520:GOF917520 GXY917520:GYB917520 HHU917520:HHX917520 HRQ917520:HRT917520 IBM917520:IBP917520 ILI917520:ILL917520 IVE917520:IVH917520 JFA917520:JFD917520 JOW917520:JOZ917520 JYS917520:JYV917520 KIO917520:KIR917520 KSK917520:KSN917520 LCG917520:LCJ917520 LMC917520:LMF917520 LVY917520:LWB917520 MFU917520:MFX917520 MPQ917520:MPT917520 MZM917520:MZP917520 NJI917520:NJL917520 NTE917520:NTH917520 ODA917520:ODD917520 OMW917520:OMZ917520 OWS917520:OWV917520 PGO917520:PGR917520 PQK917520:PQN917520 QAG917520:QAJ917520 QKC917520:QKF917520 QTY917520:QUB917520 RDU917520:RDX917520 RNQ917520:RNT917520 RXM917520:RXP917520 SHI917520:SHL917520 SRE917520:SRH917520 TBA917520:TBD917520 TKW917520:TKZ917520 TUS917520:TUV917520 UEO917520:UER917520 UOK917520:UON917520 UYG917520:UYJ917520 VIC917520:VIF917520 VRY917520:VSB917520 WBU917520:WBX917520 WLQ917520:WLT917520 WVM917520:WVP917520 E983056:H983056 JA983056:JD983056 SW983056:SZ983056 ACS983056:ACV983056 AMO983056:AMR983056 AWK983056:AWN983056 BGG983056:BGJ983056 BQC983056:BQF983056 BZY983056:CAB983056 CJU983056:CJX983056 CTQ983056:CTT983056 DDM983056:DDP983056 DNI983056:DNL983056 DXE983056:DXH983056 EHA983056:EHD983056 EQW983056:EQZ983056 FAS983056:FAV983056 FKO983056:FKR983056 FUK983056:FUN983056 GEG983056:GEJ983056 GOC983056:GOF983056 GXY983056:GYB983056 HHU983056:HHX983056 HRQ983056:HRT983056 IBM983056:IBP983056 ILI983056:ILL983056 IVE983056:IVH983056 JFA983056:JFD983056 JOW983056:JOZ983056 JYS983056:JYV983056 KIO983056:KIR983056 KSK983056:KSN983056 LCG983056:LCJ983056 LMC983056:LMF983056 LVY983056:LWB983056 MFU983056:MFX983056 MPQ983056:MPT983056 MZM983056:MZP983056 NJI983056:NJL983056 NTE983056:NTH983056 ODA983056:ODD983056 OMW983056:OMZ983056 OWS983056:OWV983056 PGO983056:PGR983056 PQK983056:PQN983056 QAG983056:QAJ983056 QKC983056:QKF983056 QTY983056:QUB983056 RDU983056:RDX983056 RNQ983056:RNT983056 RXM983056:RXP983056 SHI983056:SHL983056 SRE983056:SRH983056 TBA983056:TBD983056 TKW983056:TKZ983056 TUS983056:TUV983056 UEO983056:UER983056 UOK983056:UON983056 UYG983056:UYJ983056 VIC983056:VIF983056 VRY983056:VSB983056 WBU983056:WBX983056 WLQ983056:WLT983056 WVM983056:WVP983056" xr:uid="{00000000-0002-0000-0700-000000000000}">
      <formula1>"大町,佐久間,中西,NAKANISHI,伊澤,西村,HAYAKAWA,浜田,酒井,安藤,鈴木,黒江,七海,浦部"</formula1>
    </dataValidation>
    <dataValidation type="list" allowBlank="1" showInputMessage="1" showErrorMessage="1" sqref="Q5 JM5 TI5 ADE5 ANA5 AWW5 BGS5 BQO5 CAK5 CKG5 CUC5 DDY5 DNU5 DXQ5 EHM5 ERI5 FBE5 FLA5 FUW5 GES5 GOO5 GYK5 HIG5 HSC5 IBY5 ILU5 IVQ5 JFM5 JPI5 JZE5 KJA5 KSW5 LCS5 LMO5 LWK5 MGG5 MQC5 MZY5 NJU5 NTQ5 ODM5 ONI5 OXE5 PHA5 PQW5 QAS5 QKO5 QUK5 REG5 ROC5 RXY5 SHU5 SRQ5 TBM5 TLI5 TVE5 UFA5 UOW5 UYS5 VIO5 VSK5 WCG5 WMC5 WVY5 Q65541 JM65541 TI65541 ADE65541 ANA65541 AWW65541 BGS65541 BQO65541 CAK65541 CKG65541 CUC65541 DDY65541 DNU65541 DXQ65541 EHM65541 ERI65541 FBE65541 FLA65541 FUW65541 GES65541 GOO65541 GYK65541 HIG65541 HSC65541 IBY65541 ILU65541 IVQ65541 JFM65541 JPI65541 JZE65541 KJA65541 KSW65541 LCS65541 LMO65541 LWK65541 MGG65541 MQC65541 MZY65541 NJU65541 NTQ65541 ODM65541 ONI65541 OXE65541 PHA65541 PQW65541 QAS65541 QKO65541 QUK65541 REG65541 ROC65541 RXY65541 SHU65541 SRQ65541 TBM65541 TLI65541 TVE65541 UFA65541 UOW65541 UYS65541 VIO65541 VSK65541 WCG65541 WMC65541 WVY65541 Q131077 JM131077 TI131077 ADE131077 ANA131077 AWW131077 BGS131077 BQO131077 CAK131077 CKG131077 CUC131077 DDY131077 DNU131077 DXQ131077 EHM131077 ERI131077 FBE131077 FLA131077 FUW131077 GES131077 GOO131077 GYK131077 HIG131077 HSC131077 IBY131077 ILU131077 IVQ131077 JFM131077 JPI131077 JZE131077 KJA131077 KSW131077 LCS131077 LMO131077 LWK131077 MGG131077 MQC131077 MZY131077 NJU131077 NTQ131077 ODM131077 ONI131077 OXE131077 PHA131077 PQW131077 QAS131077 QKO131077 QUK131077 REG131077 ROC131077 RXY131077 SHU131077 SRQ131077 TBM131077 TLI131077 TVE131077 UFA131077 UOW131077 UYS131077 VIO131077 VSK131077 WCG131077 WMC131077 WVY131077 Q196613 JM196613 TI196613 ADE196613 ANA196613 AWW196613 BGS196613 BQO196613 CAK196613 CKG196613 CUC196613 DDY196613 DNU196613 DXQ196613 EHM196613 ERI196613 FBE196613 FLA196613 FUW196613 GES196613 GOO196613 GYK196613 HIG196613 HSC196613 IBY196613 ILU196613 IVQ196613 JFM196613 JPI196613 JZE196613 KJA196613 KSW196613 LCS196613 LMO196613 LWK196613 MGG196613 MQC196613 MZY196613 NJU196613 NTQ196613 ODM196613 ONI196613 OXE196613 PHA196613 PQW196613 QAS196613 QKO196613 QUK196613 REG196613 ROC196613 RXY196613 SHU196613 SRQ196613 TBM196613 TLI196613 TVE196613 UFA196613 UOW196613 UYS196613 VIO196613 VSK196613 WCG196613 WMC196613 WVY196613 Q262149 JM262149 TI262149 ADE262149 ANA262149 AWW262149 BGS262149 BQO262149 CAK262149 CKG262149 CUC262149 DDY262149 DNU262149 DXQ262149 EHM262149 ERI262149 FBE262149 FLA262149 FUW262149 GES262149 GOO262149 GYK262149 HIG262149 HSC262149 IBY262149 ILU262149 IVQ262149 JFM262149 JPI262149 JZE262149 KJA262149 KSW262149 LCS262149 LMO262149 LWK262149 MGG262149 MQC262149 MZY262149 NJU262149 NTQ262149 ODM262149 ONI262149 OXE262149 PHA262149 PQW262149 QAS262149 QKO262149 QUK262149 REG262149 ROC262149 RXY262149 SHU262149 SRQ262149 TBM262149 TLI262149 TVE262149 UFA262149 UOW262149 UYS262149 VIO262149 VSK262149 WCG262149 WMC262149 WVY262149 Q327685 JM327685 TI327685 ADE327685 ANA327685 AWW327685 BGS327685 BQO327685 CAK327685 CKG327685 CUC327685 DDY327685 DNU327685 DXQ327685 EHM327685 ERI327685 FBE327685 FLA327685 FUW327685 GES327685 GOO327685 GYK327685 HIG327685 HSC327685 IBY327685 ILU327685 IVQ327685 JFM327685 JPI327685 JZE327685 KJA327685 KSW327685 LCS327685 LMO327685 LWK327685 MGG327685 MQC327685 MZY327685 NJU327685 NTQ327685 ODM327685 ONI327685 OXE327685 PHA327685 PQW327685 QAS327685 QKO327685 QUK327685 REG327685 ROC327685 RXY327685 SHU327685 SRQ327685 TBM327685 TLI327685 TVE327685 UFA327685 UOW327685 UYS327685 VIO327685 VSK327685 WCG327685 WMC327685 WVY327685 Q393221 JM393221 TI393221 ADE393221 ANA393221 AWW393221 BGS393221 BQO393221 CAK393221 CKG393221 CUC393221 DDY393221 DNU393221 DXQ393221 EHM393221 ERI393221 FBE393221 FLA393221 FUW393221 GES393221 GOO393221 GYK393221 HIG393221 HSC393221 IBY393221 ILU393221 IVQ393221 JFM393221 JPI393221 JZE393221 KJA393221 KSW393221 LCS393221 LMO393221 LWK393221 MGG393221 MQC393221 MZY393221 NJU393221 NTQ393221 ODM393221 ONI393221 OXE393221 PHA393221 PQW393221 QAS393221 QKO393221 QUK393221 REG393221 ROC393221 RXY393221 SHU393221 SRQ393221 TBM393221 TLI393221 TVE393221 UFA393221 UOW393221 UYS393221 VIO393221 VSK393221 WCG393221 WMC393221 WVY393221 Q458757 JM458757 TI458757 ADE458757 ANA458757 AWW458757 BGS458757 BQO458757 CAK458757 CKG458757 CUC458757 DDY458757 DNU458757 DXQ458757 EHM458757 ERI458757 FBE458757 FLA458757 FUW458757 GES458757 GOO458757 GYK458757 HIG458757 HSC458757 IBY458757 ILU458757 IVQ458757 JFM458757 JPI458757 JZE458757 KJA458757 KSW458757 LCS458757 LMO458757 LWK458757 MGG458757 MQC458757 MZY458757 NJU458757 NTQ458757 ODM458757 ONI458757 OXE458757 PHA458757 PQW458757 QAS458757 QKO458757 QUK458757 REG458757 ROC458757 RXY458757 SHU458757 SRQ458757 TBM458757 TLI458757 TVE458757 UFA458757 UOW458757 UYS458757 VIO458757 VSK458757 WCG458757 WMC458757 WVY458757 Q524293 JM524293 TI524293 ADE524293 ANA524293 AWW524293 BGS524293 BQO524293 CAK524293 CKG524293 CUC524293 DDY524293 DNU524293 DXQ524293 EHM524293 ERI524293 FBE524293 FLA524293 FUW524293 GES524293 GOO524293 GYK524293 HIG524293 HSC524293 IBY524293 ILU524293 IVQ524293 JFM524293 JPI524293 JZE524293 KJA524293 KSW524293 LCS524293 LMO524293 LWK524293 MGG524293 MQC524293 MZY524293 NJU524293 NTQ524293 ODM524293 ONI524293 OXE524293 PHA524293 PQW524293 QAS524293 QKO524293 QUK524293 REG524293 ROC524293 RXY524293 SHU524293 SRQ524293 TBM524293 TLI524293 TVE524293 UFA524293 UOW524293 UYS524293 VIO524293 VSK524293 WCG524293 WMC524293 WVY524293 Q589829 JM589829 TI589829 ADE589829 ANA589829 AWW589829 BGS589829 BQO589829 CAK589829 CKG589829 CUC589829 DDY589829 DNU589829 DXQ589829 EHM589829 ERI589829 FBE589829 FLA589829 FUW589829 GES589829 GOO589829 GYK589829 HIG589829 HSC589829 IBY589829 ILU589829 IVQ589829 JFM589829 JPI589829 JZE589829 KJA589829 KSW589829 LCS589829 LMO589829 LWK589829 MGG589829 MQC589829 MZY589829 NJU589829 NTQ589829 ODM589829 ONI589829 OXE589829 PHA589829 PQW589829 QAS589829 QKO589829 QUK589829 REG589829 ROC589829 RXY589829 SHU589829 SRQ589829 TBM589829 TLI589829 TVE589829 UFA589829 UOW589829 UYS589829 VIO589829 VSK589829 WCG589829 WMC589829 WVY589829 Q655365 JM655365 TI655365 ADE655365 ANA655365 AWW655365 BGS655365 BQO655365 CAK655365 CKG655365 CUC655365 DDY655365 DNU655365 DXQ655365 EHM655365 ERI655365 FBE655365 FLA655365 FUW655365 GES655365 GOO655365 GYK655365 HIG655365 HSC655365 IBY655365 ILU655365 IVQ655365 JFM655365 JPI655365 JZE655365 KJA655365 KSW655365 LCS655365 LMO655365 LWK655365 MGG655365 MQC655365 MZY655365 NJU655365 NTQ655365 ODM655365 ONI655365 OXE655365 PHA655365 PQW655365 QAS655365 QKO655365 QUK655365 REG655365 ROC655365 RXY655365 SHU655365 SRQ655365 TBM655365 TLI655365 TVE655365 UFA655365 UOW655365 UYS655365 VIO655365 VSK655365 WCG655365 WMC655365 WVY655365 Q720901 JM720901 TI720901 ADE720901 ANA720901 AWW720901 BGS720901 BQO720901 CAK720901 CKG720901 CUC720901 DDY720901 DNU720901 DXQ720901 EHM720901 ERI720901 FBE720901 FLA720901 FUW720901 GES720901 GOO720901 GYK720901 HIG720901 HSC720901 IBY720901 ILU720901 IVQ720901 JFM720901 JPI720901 JZE720901 KJA720901 KSW720901 LCS720901 LMO720901 LWK720901 MGG720901 MQC720901 MZY720901 NJU720901 NTQ720901 ODM720901 ONI720901 OXE720901 PHA720901 PQW720901 QAS720901 QKO720901 QUK720901 REG720901 ROC720901 RXY720901 SHU720901 SRQ720901 TBM720901 TLI720901 TVE720901 UFA720901 UOW720901 UYS720901 VIO720901 VSK720901 WCG720901 WMC720901 WVY720901 Q786437 JM786437 TI786437 ADE786437 ANA786437 AWW786437 BGS786437 BQO786437 CAK786437 CKG786437 CUC786437 DDY786437 DNU786437 DXQ786437 EHM786437 ERI786437 FBE786437 FLA786437 FUW786437 GES786437 GOO786437 GYK786437 HIG786437 HSC786437 IBY786437 ILU786437 IVQ786437 JFM786437 JPI786437 JZE786437 KJA786437 KSW786437 LCS786437 LMO786437 LWK786437 MGG786437 MQC786437 MZY786437 NJU786437 NTQ786437 ODM786437 ONI786437 OXE786437 PHA786437 PQW786437 QAS786437 QKO786437 QUK786437 REG786437 ROC786437 RXY786437 SHU786437 SRQ786437 TBM786437 TLI786437 TVE786437 UFA786437 UOW786437 UYS786437 VIO786437 VSK786437 WCG786437 WMC786437 WVY786437 Q851973 JM851973 TI851973 ADE851973 ANA851973 AWW851973 BGS851973 BQO851973 CAK851973 CKG851973 CUC851973 DDY851973 DNU851973 DXQ851973 EHM851973 ERI851973 FBE851973 FLA851973 FUW851973 GES851973 GOO851973 GYK851973 HIG851973 HSC851973 IBY851973 ILU851973 IVQ851973 JFM851973 JPI851973 JZE851973 KJA851973 KSW851973 LCS851973 LMO851973 LWK851973 MGG851973 MQC851973 MZY851973 NJU851973 NTQ851973 ODM851973 ONI851973 OXE851973 PHA851973 PQW851973 QAS851973 QKO851973 QUK851973 REG851973 ROC851973 RXY851973 SHU851973 SRQ851973 TBM851973 TLI851973 TVE851973 UFA851973 UOW851973 UYS851973 VIO851973 VSK851973 WCG851973 WMC851973 WVY851973 Q917509 JM917509 TI917509 ADE917509 ANA917509 AWW917509 BGS917509 BQO917509 CAK917509 CKG917509 CUC917509 DDY917509 DNU917509 DXQ917509 EHM917509 ERI917509 FBE917509 FLA917509 FUW917509 GES917509 GOO917509 GYK917509 HIG917509 HSC917509 IBY917509 ILU917509 IVQ917509 JFM917509 JPI917509 JZE917509 KJA917509 KSW917509 LCS917509 LMO917509 LWK917509 MGG917509 MQC917509 MZY917509 NJU917509 NTQ917509 ODM917509 ONI917509 OXE917509 PHA917509 PQW917509 QAS917509 QKO917509 QUK917509 REG917509 ROC917509 RXY917509 SHU917509 SRQ917509 TBM917509 TLI917509 TVE917509 UFA917509 UOW917509 UYS917509 VIO917509 VSK917509 WCG917509 WMC917509 WVY917509 Q983045 JM983045 TI983045 ADE983045 ANA983045 AWW983045 BGS983045 BQO983045 CAK983045 CKG983045 CUC983045 DDY983045 DNU983045 DXQ983045 EHM983045 ERI983045 FBE983045 FLA983045 FUW983045 GES983045 GOO983045 GYK983045 HIG983045 HSC983045 IBY983045 ILU983045 IVQ983045 JFM983045 JPI983045 JZE983045 KJA983045 KSW983045 LCS983045 LMO983045 LWK983045 MGG983045 MQC983045 MZY983045 NJU983045 NTQ983045 ODM983045 ONI983045 OXE983045 PHA983045 PQW983045 QAS983045 QKO983045 QUK983045 REG983045 ROC983045 RXY983045 SHU983045 SRQ983045 TBM983045 TLI983045 TVE983045 UFA983045 UOW983045 UYS983045 VIO983045 VSK983045 WCG983045 WMC983045 WVY983045" xr:uid="{00000000-0002-0000-0700-000001000000}">
      <formula1>"選択,#1,#3"</formula1>
    </dataValidation>
    <dataValidation type="list" allowBlank="1" showInputMessage="1" sqref="E11 JA11 SW11 ACS11 AMO11 AWK11 BGG11 BQC11 BZY11 CJU11 CTQ11 DDM11 DNI11 DXE11 EHA11 EQW11 FAS11 FKO11 FUK11 GEG11 GOC11 GXY11 HHU11 HRQ11 IBM11 ILI11 IVE11 JFA11 JOW11 JYS11 KIO11 KSK11 LCG11 LMC11 LVY11 MFU11 MPQ11 MZM11 NJI11 NTE11 ODA11 OMW11 OWS11 PGO11 PQK11 QAG11 QKC11 QTY11 RDU11 RNQ11 RXM11 SHI11 SRE11 TBA11 TKW11 TUS11 UEO11 UOK11 UYG11 VIC11 VRY11 WBU11 WLQ11 WVM11 E65547 JA65547 SW65547 ACS65547 AMO65547 AWK65547 BGG65547 BQC65547 BZY65547 CJU65547 CTQ65547 DDM65547 DNI65547 DXE65547 EHA65547 EQW65547 FAS65547 FKO65547 FUK65547 GEG65547 GOC65547 GXY65547 HHU65547 HRQ65547 IBM65547 ILI65547 IVE65547 JFA65547 JOW65547 JYS65547 KIO65547 KSK65547 LCG65547 LMC65547 LVY65547 MFU65547 MPQ65547 MZM65547 NJI65547 NTE65547 ODA65547 OMW65547 OWS65547 PGO65547 PQK65547 QAG65547 QKC65547 QTY65547 RDU65547 RNQ65547 RXM65547 SHI65547 SRE65547 TBA65547 TKW65547 TUS65547 UEO65547 UOK65547 UYG65547 VIC65547 VRY65547 WBU65547 WLQ65547 WVM65547 E131083 JA131083 SW131083 ACS131083 AMO131083 AWK131083 BGG131083 BQC131083 BZY131083 CJU131083 CTQ131083 DDM131083 DNI131083 DXE131083 EHA131083 EQW131083 FAS131083 FKO131083 FUK131083 GEG131083 GOC131083 GXY131083 HHU131083 HRQ131083 IBM131083 ILI131083 IVE131083 JFA131083 JOW131083 JYS131083 KIO131083 KSK131083 LCG131083 LMC131083 LVY131083 MFU131083 MPQ131083 MZM131083 NJI131083 NTE131083 ODA131083 OMW131083 OWS131083 PGO131083 PQK131083 QAG131083 QKC131083 QTY131083 RDU131083 RNQ131083 RXM131083 SHI131083 SRE131083 TBA131083 TKW131083 TUS131083 UEO131083 UOK131083 UYG131083 VIC131083 VRY131083 WBU131083 WLQ131083 WVM131083 E196619 JA196619 SW196619 ACS196619 AMO196619 AWK196619 BGG196619 BQC196619 BZY196619 CJU196619 CTQ196619 DDM196619 DNI196619 DXE196619 EHA196619 EQW196619 FAS196619 FKO196619 FUK196619 GEG196619 GOC196619 GXY196619 HHU196619 HRQ196619 IBM196619 ILI196619 IVE196619 JFA196619 JOW196619 JYS196619 KIO196619 KSK196619 LCG196619 LMC196619 LVY196619 MFU196619 MPQ196619 MZM196619 NJI196619 NTE196619 ODA196619 OMW196619 OWS196619 PGO196619 PQK196619 QAG196619 QKC196619 QTY196619 RDU196619 RNQ196619 RXM196619 SHI196619 SRE196619 TBA196619 TKW196619 TUS196619 UEO196619 UOK196619 UYG196619 VIC196619 VRY196619 WBU196619 WLQ196619 WVM196619 E262155 JA262155 SW262155 ACS262155 AMO262155 AWK262155 BGG262155 BQC262155 BZY262155 CJU262155 CTQ262155 DDM262155 DNI262155 DXE262155 EHA262155 EQW262155 FAS262155 FKO262155 FUK262155 GEG262155 GOC262155 GXY262155 HHU262155 HRQ262155 IBM262155 ILI262155 IVE262155 JFA262155 JOW262155 JYS262155 KIO262155 KSK262155 LCG262155 LMC262155 LVY262155 MFU262155 MPQ262155 MZM262155 NJI262155 NTE262155 ODA262155 OMW262155 OWS262155 PGO262155 PQK262155 QAG262155 QKC262155 QTY262155 RDU262155 RNQ262155 RXM262155 SHI262155 SRE262155 TBA262155 TKW262155 TUS262155 UEO262155 UOK262155 UYG262155 VIC262155 VRY262155 WBU262155 WLQ262155 WVM262155 E327691 JA327691 SW327691 ACS327691 AMO327691 AWK327691 BGG327691 BQC327691 BZY327691 CJU327691 CTQ327691 DDM327691 DNI327691 DXE327691 EHA327691 EQW327691 FAS327691 FKO327691 FUK327691 GEG327691 GOC327691 GXY327691 HHU327691 HRQ327691 IBM327691 ILI327691 IVE327691 JFA327691 JOW327691 JYS327691 KIO327691 KSK327691 LCG327691 LMC327691 LVY327691 MFU327691 MPQ327691 MZM327691 NJI327691 NTE327691 ODA327691 OMW327691 OWS327691 PGO327691 PQK327691 QAG327691 QKC327691 QTY327691 RDU327691 RNQ327691 RXM327691 SHI327691 SRE327691 TBA327691 TKW327691 TUS327691 UEO327691 UOK327691 UYG327691 VIC327691 VRY327691 WBU327691 WLQ327691 WVM327691 E393227 JA393227 SW393227 ACS393227 AMO393227 AWK393227 BGG393227 BQC393227 BZY393227 CJU393227 CTQ393227 DDM393227 DNI393227 DXE393227 EHA393227 EQW393227 FAS393227 FKO393227 FUK393227 GEG393227 GOC393227 GXY393227 HHU393227 HRQ393227 IBM393227 ILI393227 IVE393227 JFA393227 JOW393227 JYS393227 KIO393227 KSK393227 LCG393227 LMC393227 LVY393227 MFU393227 MPQ393227 MZM393227 NJI393227 NTE393227 ODA393227 OMW393227 OWS393227 PGO393227 PQK393227 QAG393227 QKC393227 QTY393227 RDU393227 RNQ393227 RXM393227 SHI393227 SRE393227 TBA393227 TKW393227 TUS393227 UEO393227 UOK393227 UYG393227 VIC393227 VRY393227 WBU393227 WLQ393227 WVM393227 E458763 JA458763 SW458763 ACS458763 AMO458763 AWK458763 BGG458763 BQC458763 BZY458763 CJU458763 CTQ458763 DDM458763 DNI458763 DXE458763 EHA458763 EQW458763 FAS458763 FKO458763 FUK458763 GEG458763 GOC458763 GXY458763 HHU458763 HRQ458763 IBM458763 ILI458763 IVE458763 JFA458763 JOW458763 JYS458763 KIO458763 KSK458763 LCG458763 LMC458763 LVY458763 MFU458763 MPQ458763 MZM458763 NJI458763 NTE458763 ODA458763 OMW458763 OWS458763 PGO458763 PQK458763 QAG458763 QKC458763 QTY458763 RDU458763 RNQ458763 RXM458763 SHI458763 SRE458763 TBA458763 TKW458763 TUS458763 UEO458763 UOK458763 UYG458763 VIC458763 VRY458763 WBU458763 WLQ458763 WVM458763 E524299 JA524299 SW524299 ACS524299 AMO524299 AWK524299 BGG524299 BQC524299 BZY524299 CJU524299 CTQ524299 DDM524299 DNI524299 DXE524299 EHA524299 EQW524299 FAS524299 FKO524299 FUK524299 GEG524299 GOC524299 GXY524299 HHU524299 HRQ524299 IBM524299 ILI524299 IVE524299 JFA524299 JOW524299 JYS524299 KIO524299 KSK524299 LCG524299 LMC524299 LVY524299 MFU524299 MPQ524299 MZM524299 NJI524299 NTE524299 ODA524299 OMW524299 OWS524299 PGO524299 PQK524299 QAG524299 QKC524299 QTY524299 RDU524299 RNQ524299 RXM524299 SHI524299 SRE524299 TBA524299 TKW524299 TUS524299 UEO524299 UOK524299 UYG524299 VIC524299 VRY524299 WBU524299 WLQ524299 WVM524299 E589835 JA589835 SW589835 ACS589835 AMO589835 AWK589835 BGG589835 BQC589835 BZY589835 CJU589835 CTQ589835 DDM589835 DNI589835 DXE589835 EHA589835 EQW589835 FAS589835 FKO589835 FUK589835 GEG589835 GOC589835 GXY589835 HHU589835 HRQ589835 IBM589835 ILI589835 IVE589835 JFA589835 JOW589835 JYS589835 KIO589835 KSK589835 LCG589835 LMC589835 LVY589835 MFU589835 MPQ589835 MZM589835 NJI589835 NTE589835 ODA589835 OMW589835 OWS589835 PGO589835 PQK589835 QAG589835 QKC589835 QTY589835 RDU589835 RNQ589835 RXM589835 SHI589835 SRE589835 TBA589835 TKW589835 TUS589835 UEO589835 UOK589835 UYG589835 VIC589835 VRY589835 WBU589835 WLQ589835 WVM589835 E655371 JA655371 SW655371 ACS655371 AMO655371 AWK655371 BGG655371 BQC655371 BZY655371 CJU655371 CTQ655371 DDM655371 DNI655371 DXE655371 EHA655371 EQW655371 FAS655371 FKO655371 FUK655371 GEG655371 GOC655371 GXY655371 HHU655371 HRQ655371 IBM655371 ILI655371 IVE655371 JFA655371 JOW655371 JYS655371 KIO655371 KSK655371 LCG655371 LMC655371 LVY655371 MFU655371 MPQ655371 MZM655371 NJI655371 NTE655371 ODA655371 OMW655371 OWS655371 PGO655371 PQK655371 QAG655371 QKC655371 QTY655371 RDU655371 RNQ655371 RXM655371 SHI655371 SRE655371 TBA655371 TKW655371 TUS655371 UEO655371 UOK655371 UYG655371 VIC655371 VRY655371 WBU655371 WLQ655371 WVM655371 E720907 JA720907 SW720907 ACS720907 AMO720907 AWK720907 BGG720907 BQC720907 BZY720907 CJU720907 CTQ720907 DDM720907 DNI720907 DXE720907 EHA720907 EQW720907 FAS720907 FKO720907 FUK720907 GEG720907 GOC720907 GXY720907 HHU720907 HRQ720907 IBM720907 ILI720907 IVE720907 JFA720907 JOW720907 JYS720907 KIO720907 KSK720907 LCG720907 LMC720907 LVY720907 MFU720907 MPQ720907 MZM720907 NJI720907 NTE720907 ODA720907 OMW720907 OWS720907 PGO720907 PQK720907 QAG720907 QKC720907 QTY720907 RDU720907 RNQ720907 RXM720907 SHI720907 SRE720907 TBA720907 TKW720907 TUS720907 UEO720907 UOK720907 UYG720907 VIC720907 VRY720907 WBU720907 WLQ720907 WVM720907 E786443 JA786443 SW786443 ACS786443 AMO786443 AWK786443 BGG786443 BQC786443 BZY786443 CJU786443 CTQ786443 DDM786443 DNI786443 DXE786443 EHA786443 EQW786443 FAS786443 FKO786443 FUK786443 GEG786443 GOC786443 GXY786443 HHU786443 HRQ786443 IBM786443 ILI786443 IVE786443 JFA786443 JOW786443 JYS786443 KIO786443 KSK786443 LCG786443 LMC786443 LVY786443 MFU786443 MPQ786443 MZM786443 NJI786443 NTE786443 ODA786443 OMW786443 OWS786443 PGO786443 PQK786443 QAG786443 QKC786443 QTY786443 RDU786443 RNQ786443 RXM786443 SHI786443 SRE786443 TBA786443 TKW786443 TUS786443 UEO786443 UOK786443 UYG786443 VIC786443 VRY786443 WBU786443 WLQ786443 WVM786443 E851979 JA851979 SW851979 ACS851979 AMO851979 AWK851979 BGG851979 BQC851979 BZY851979 CJU851979 CTQ851979 DDM851979 DNI851979 DXE851979 EHA851979 EQW851979 FAS851979 FKO851979 FUK851979 GEG851979 GOC851979 GXY851979 HHU851979 HRQ851979 IBM851979 ILI851979 IVE851979 JFA851979 JOW851979 JYS851979 KIO851979 KSK851979 LCG851979 LMC851979 LVY851979 MFU851979 MPQ851979 MZM851979 NJI851979 NTE851979 ODA851979 OMW851979 OWS851979 PGO851979 PQK851979 QAG851979 QKC851979 QTY851979 RDU851979 RNQ851979 RXM851979 SHI851979 SRE851979 TBA851979 TKW851979 TUS851979 UEO851979 UOK851979 UYG851979 VIC851979 VRY851979 WBU851979 WLQ851979 WVM851979 E917515 JA917515 SW917515 ACS917515 AMO917515 AWK917515 BGG917515 BQC917515 BZY917515 CJU917515 CTQ917515 DDM917515 DNI917515 DXE917515 EHA917515 EQW917515 FAS917515 FKO917515 FUK917515 GEG917515 GOC917515 GXY917515 HHU917515 HRQ917515 IBM917515 ILI917515 IVE917515 JFA917515 JOW917515 JYS917515 KIO917515 KSK917515 LCG917515 LMC917515 LVY917515 MFU917515 MPQ917515 MZM917515 NJI917515 NTE917515 ODA917515 OMW917515 OWS917515 PGO917515 PQK917515 QAG917515 QKC917515 QTY917515 RDU917515 RNQ917515 RXM917515 SHI917515 SRE917515 TBA917515 TKW917515 TUS917515 UEO917515 UOK917515 UYG917515 VIC917515 VRY917515 WBU917515 WLQ917515 WVM917515 E983051 JA983051 SW983051 ACS983051 AMO983051 AWK983051 BGG983051 BQC983051 BZY983051 CJU983051 CTQ983051 DDM983051 DNI983051 DXE983051 EHA983051 EQW983051 FAS983051 FKO983051 FUK983051 GEG983051 GOC983051 GXY983051 HHU983051 HRQ983051 IBM983051 ILI983051 IVE983051 JFA983051 JOW983051 JYS983051 KIO983051 KSK983051 LCG983051 LMC983051 LVY983051 MFU983051 MPQ983051 MZM983051 NJI983051 NTE983051 ODA983051 OMW983051 OWS983051 PGO983051 PQK983051 QAG983051 QKC983051 QTY983051 RDU983051 RNQ983051 RXM983051 SHI983051 SRE983051 TBA983051 TKW983051 TUS983051 UEO983051 UOK983051 UYG983051 VIC983051 VRY983051 WBU983051 WLQ983051 WVM983051 G11:H11 JC11:JD11 SY11:SZ11 ACU11:ACV11 AMQ11:AMR11 AWM11:AWN11 BGI11:BGJ11 BQE11:BQF11 CAA11:CAB11 CJW11:CJX11 CTS11:CTT11 DDO11:DDP11 DNK11:DNL11 DXG11:DXH11 EHC11:EHD11 EQY11:EQZ11 FAU11:FAV11 FKQ11:FKR11 FUM11:FUN11 GEI11:GEJ11 GOE11:GOF11 GYA11:GYB11 HHW11:HHX11 HRS11:HRT11 IBO11:IBP11 ILK11:ILL11 IVG11:IVH11 JFC11:JFD11 JOY11:JOZ11 JYU11:JYV11 KIQ11:KIR11 KSM11:KSN11 LCI11:LCJ11 LME11:LMF11 LWA11:LWB11 MFW11:MFX11 MPS11:MPT11 MZO11:MZP11 NJK11:NJL11 NTG11:NTH11 ODC11:ODD11 OMY11:OMZ11 OWU11:OWV11 PGQ11:PGR11 PQM11:PQN11 QAI11:QAJ11 QKE11:QKF11 QUA11:QUB11 RDW11:RDX11 RNS11:RNT11 RXO11:RXP11 SHK11:SHL11 SRG11:SRH11 TBC11:TBD11 TKY11:TKZ11 TUU11:TUV11 UEQ11:UER11 UOM11:UON11 UYI11:UYJ11 VIE11:VIF11 VSA11:VSB11 WBW11:WBX11 WLS11:WLT11 WVO11:WVP11 G65547:H65547 JC65547:JD65547 SY65547:SZ65547 ACU65547:ACV65547 AMQ65547:AMR65547 AWM65547:AWN65547 BGI65547:BGJ65547 BQE65547:BQF65547 CAA65547:CAB65547 CJW65547:CJX65547 CTS65547:CTT65547 DDO65547:DDP65547 DNK65547:DNL65547 DXG65547:DXH65547 EHC65547:EHD65547 EQY65547:EQZ65547 FAU65547:FAV65547 FKQ65547:FKR65547 FUM65547:FUN65547 GEI65547:GEJ65547 GOE65547:GOF65547 GYA65547:GYB65547 HHW65547:HHX65547 HRS65547:HRT65547 IBO65547:IBP65547 ILK65547:ILL65547 IVG65547:IVH65547 JFC65547:JFD65547 JOY65547:JOZ65547 JYU65547:JYV65547 KIQ65547:KIR65547 KSM65547:KSN65547 LCI65547:LCJ65547 LME65547:LMF65547 LWA65547:LWB65547 MFW65547:MFX65547 MPS65547:MPT65547 MZO65547:MZP65547 NJK65547:NJL65547 NTG65547:NTH65547 ODC65547:ODD65547 OMY65547:OMZ65547 OWU65547:OWV65547 PGQ65547:PGR65547 PQM65547:PQN65547 QAI65547:QAJ65547 QKE65547:QKF65547 QUA65547:QUB65547 RDW65547:RDX65547 RNS65547:RNT65547 RXO65547:RXP65547 SHK65547:SHL65547 SRG65547:SRH65547 TBC65547:TBD65547 TKY65547:TKZ65547 TUU65547:TUV65547 UEQ65547:UER65547 UOM65547:UON65547 UYI65547:UYJ65547 VIE65547:VIF65547 VSA65547:VSB65547 WBW65547:WBX65547 WLS65547:WLT65547 WVO65547:WVP65547 G131083:H131083 JC131083:JD131083 SY131083:SZ131083 ACU131083:ACV131083 AMQ131083:AMR131083 AWM131083:AWN131083 BGI131083:BGJ131083 BQE131083:BQF131083 CAA131083:CAB131083 CJW131083:CJX131083 CTS131083:CTT131083 DDO131083:DDP131083 DNK131083:DNL131083 DXG131083:DXH131083 EHC131083:EHD131083 EQY131083:EQZ131083 FAU131083:FAV131083 FKQ131083:FKR131083 FUM131083:FUN131083 GEI131083:GEJ131083 GOE131083:GOF131083 GYA131083:GYB131083 HHW131083:HHX131083 HRS131083:HRT131083 IBO131083:IBP131083 ILK131083:ILL131083 IVG131083:IVH131083 JFC131083:JFD131083 JOY131083:JOZ131083 JYU131083:JYV131083 KIQ131083:KIR131083 KSM131083:KSN131083 LCI131083:LCJ131083 LME131083:LMF131083 LWA131083:LWB131083 MFW131083:MFX131083 MPS131083:MPT131083 MZO131083:MZP131083 NJK131083:NJL131083 NTG131083:NTH131083 ODC131083:ODD131083 OMY131083:OMZ131083 OWU131083:OWV131083 PGQ131083:PGR131083 PQM131083:PQN131083 QAI131083:QAJ131083 QKE131083:QKF131083 QUA131083:QUB131083 RDW131083:RDX131083 RNS131083:RNT131083 RXO131083:RXP131083 SHK131083:SHL131083 SRG131083:SRH131083 TBC131083:TBD131083 TKY131083:TKZ131083 TUU131083:TUV131083 UEQ131083:UER131083 UOM131083:UON131083 UYI131083:UYJ131083 VIE131083:VIF131083 VSA131083:VSB131083 WBW131083:WBX131083 WLS131083:WLT131083 WVO131083:WVP131083 G196619:H196619 JC196619:JD196619 SY196619:SZ196619 ACU196619:ACV196619 AMQ196619:AMR196619 AWM196619:AWN196619 BGI196619:BGJ196619 BQE196619:BQF196619 CAA196619:CAB196619 CJW196619:CJX196619 CTS196619:CTT196619 DDO196619:DDP196619 DNK196619:DNL196619 DXG196619:DXH196619 EHC196619:EHD196619 EQY196619:EQZ196619 FAU196619:FAV196619 FKQ196619:FKR196619 FUM196619:FUN196619 GEI196619:GEJ196619 GOE196619:GOF196619 GYA196619:GYB196619 HHW196619:HHX196619 HRS196619:HRT196619 IBO196619:IBP196619 ILK196619:ILL196619 IVG196619:IVH196619 JFC196619:JFD196619 JOY196619:JOZ196619 JYU196619:JYV196619 KIQ196619:KIR196619 KSM196619:KSN196619 LCI196619:LCJ196619 LME196619:LMF196619 LWA196619:LWB196619 MFW196619:MFX196619 MPS196619:MPT196619 MZO196619:MZP196619 NJK196619:NJL196619 NTG196619:NTH196619 ODC196619:ODD196619 OMY196619:OMZ196619 OWU196619:OWV196619 PGQ196619:PGR196619 PQM196619:PQN196619 QAI196619:QAJ196619 QKE196619:QKF196619 QUA196619:QUB196619 RDW196619:RDX196619 RNS196619:RNT196619 RXO196619:RXP196619 SHK196619:SHL196619 SRG196619:SRH196619 TBC196619:TBD196619 TKY196619:TKZ196619 TUU196619:TUV196619 UEQ196619:UER196619 UOM196619:UON196619 UYI196619:UYJ196619 VIE196619:VIF196619 VSA196619:VSB196619 WBW196619:WBX196619 WLS196619:WLT196619 WVO196619:WVP196619 G262155:H262155 JC262155:JD262155 SY262155:SZ262155 ACU262155:ACV262155 AMQ262155:AMR262155 AWM262155:AWN262155 BGI262155:BGJ262155 BQE262155:BQF262155 CAA262155:CAB262155 CJW262155:CJX262155 CTS262155:CTT262155 DDO262155:DDP262155 DNK262155:DNL262155 DXG262155:DXH262155 EHC262155:EHD262155 EQY262155:EQZ262155 FAU262155:FAV262155 FKQ262155:FKR262155 FUM262155:FUN262155 GEI262155:GEJ262155 GOE262155:GOF262155 GYA262155:GYB262155 HHW262155:HHX262155 HRS262155:HRT262155 IBO262155:IBP262155 ILK262155:ILL262155 IVG262155:IVH262155 JFC262155:JFD262155 JOY262155:JOZ262155 JYU262155:JYV262155 KIQ262155:KIR262155 KSM262155:KSN262155 LCI262155:LCJ262155 LME262155:LMF262155 LWA262155:LWB262155 MFW262155:MFX262155 MPS262155:MPT262155 MZO262155:MZP262155 NJK262155:NJL262155 NTG262155:NTH262155 ODC262155:ODD262155 OMY262155:OMZ262155 OWU262155:OWV262155 PGQ262155:PGR262155 PQM262155:PQN262155 QAI262155:QAJ262155 QKE262155:QKF262155 QUA262155:QUB262155 RDW262155:RDX262155 RNS262155:RNT262155 RXO262155:RXP262155 SHK262155:SHL262155 SRG262155:SRH262155 TBC262155:TBD262155 TKY262155:TKZ262155 TUU262155:TUV262155 UEQ262155:UER262155 UOM262155:UON262155 UYI262155:UYJ262155 VIE262155:VIF262155 VSA262155:VSB262155 WBW262155:WBX262155 WLS262155:WLT262155 WVO262155:WVP262155 G327691:H327691 JC327691:JD327691 SY327691:SZ327691 ACU327691:ACV327691 AMQ327691:AMR327691 AWM327691:AWN327691 BGI327691:BGJ327691 BQE327691:BQF327691 CAA327691:CAB327691 CJW327691:CJX327691 CTS327691:CTT327691 DDO327691:DDP327691 DNK327691:DNL327691 DXG327691:DXH327691 EHC327691:EHD327691 EQY327691:EQZ327691 FAU327691:FAV327691 FKQ327691:FKR327691 FUM327691:FUN327691 GEI327691:GEJ327691 GOE327691:GOF327691 GYA327691:GYB327691 HHW327691:HHX327691 HRS327691:HRT327691 IBO327691:IBP327691 ILK327691:ILL327691 IVG327691:IVH327691 JFC327691:JFD327691 JOY327691:JOZ327691 JYU327691:JYV327691 KIQ327691:KIR327691 KSM327691:KSN327691 LCI327691:LCJ327691 LME327691:LMF327691 LWA327691:LWB327691 MFW327691:MFX327691 MPS327691:MPT327691 MZO327691:MZP327691 NJK327691:NJL327691 NTG327691:NTH327691 ODC327691:ODD327691 OMY327691:OMZ327691 OWU327691:OWV327691 PGQ327691:PGR327691 PQM327691:PQN327691 QAI327691:QAJ327691 QKE327691:QKF327691 QUA327691:QUB327691 RDW327691:RDX327691 RNS327691:RNT327691 RXO327691:RXP327691 SHK327691:SHL327691 SRG327691:SRH327691 TBC327691:TBD327691 TKY327691:TKZ327691 TUU327691:TUV327691 UEQ327691:UER327691 UOM327691:UON327691 UYI327691:UYJ327691 VIE327691:VIF327691 VSA327691:VSB327691 WBW327691:WBX327691 WLS327691:WLT327691 WVO327691:WVP327691 G393227:H393227 JC393227:JD393227 SY393227:SZ393227 ACU393227:ACV393227 AMQ393227:AMR393227 AWM393227:AWN393227 BGI393227:BGJ393227 BQE393227:BQF393227 CAA393227:CAB393227 CJW393227:CJX393227 CTS393227:CTT393227 DDO393227:DDP393227 DNK393227:DNL393227 DXG393227:DXH393227 EHC393227:EHD393227 EQY393227:EQZ393227 FAU393227:FAV393227 FKQ393227:FKR393227 FUM393227:FUN393227 GEI393227:GEJ393227 GOE393227:GOF393227 GYA393227:GYB393227 HHW393227:HHX393227 HRS393227:HRT393227 IBO393227:IBP393227 ILK393227:ILL393227 IVG393227:IVH393227 JFC393227:JFD393227 JOY393227:JOZ393227 JYU393227:JYV393227 KIQ393227:KIR393227 KSM393227:KSN393227 LCI393227:LCJ393227 LME393227:LMF393227 LWA393227:LWB393227 MFW393227:MFX393227 MPS393227:MPT393227 MZO393227:MZP393227 NJK393227:NJL393227 NTG393227:NTH393227 ODC393227:ODD393227 OMY393227:OMZ393227 OWU393227:OWV393227 PGQ393227:PGR393227 PQM393227:PQN393227 QAI393227:QAJ393227 QKE393227:QKF393227 QUA393227:QUB393227 RDW393227:RDX393227 RNS393227:RNT393227 RXO393227:RXP393227 SHK393227:SHL393227 SRG393227:SRH393227 TBC393227:TBD393227 TKY393227:TKZ393227 TUU393227:TUV393227 UEQ393227:UER393227 UOM393227:UON393227 UYI393227:UYJ393227 VIE393227:VIF393227 VSA393227:VSB393227 WBW393227:WBX393227 WLS393227:WLT393227 WVO393227:WVP393227 G458763:H458763 JC458763:JD458763 SY458763:SZ458763 ACU458763:ACV458763 AMQ458763:AMR458763 AWM458763:AWN458763 BGI458763:BGJ458763 BQE458763:BQF458763 CAA458763:CAB458763 CJW458763:CJX458763 CTS458763:CTT458763 DDO458763:DDP458763 DNK458763:DNL458763 DXG458763:DXH458763 EHC458763:EHD458763 EQY458763:EQZ458763 FAU458763:FAV458763 FKQ458763:FKR458763 FUM458763:FUN458763 GEI458763:GEJ458763 GOE458763:GOF458763 GYA458763:GYB458763 HHW458763:HHX458763 HRS458763:HRT458763 IBO458763:IBP458763 ILK458763:ILL458763 IVG458763:IVH458763 JFC458763:JFD458763 JOY458763:JOZ458763 JYU458763:JYV458763 KIQ458763:KIR458763 KSM458763:KSN458763 LCI458763:LCJ458763 LME458763:LMF458763 LWA458763:LWB458763 MFW458763:MFX458763 MPS458763:MPT458763 MZO458763:MZP458763 NJK458763:NJL458763 NTG458763:NTH458763 ODC458763:ODD458763 OMY458763:OMZ458763 OWU458763:OWV458763 PGQ458763:PGR458763 PQM458763:PQN458763 QAI458763:QAJ458763 QKE458763:QKF458763 QUA458763:QUB458763 RDW458763:RDX458763 RNS458763:RNT458763 RXO458763:RXP458763 SHK458763:SHL458763 SRG458763:SRH458763 TBC458763:TBD458763 TKY458763:TKZ458763 TUU458763:TUV458763 UEQ458763:UER458763 UOM458763:UON458763 UYI458763:UYJ458763 VIE458763:VIF458763 VSA458763:VSB458763 WBW458763:WBX458763 WLS458763:WLT458763 WVO458763:WVP458763 G524299:H524299 JC524299:JD524299 SY524299:SZ524299 ACU524299:ACV524299 AMQ524299:AMR524299 AWM524299:AWN524299 BGI524299:BGJ524299 BQE524299:BQF524299 CAA524299:CAB524299 CJW524299:CJX524299 CTS524299:CTT524299 DDO524299:DDP524299 DNK524299:DNL524299 DXG524299:DXH524299 EHC524299:EHD524299 EQY524299:EQZ524299 FAU524299:FAV524299 FKQ524299:FKR524299 FUM524299:FUN524299 GEI524299:GEJ524299 GOE524299:GOF524299 GYA524299:GYB524299 HHW524299:HHX524299 HRS524299:HRT524299 IBO524299:IBP524299 ILK524299:ILL524299 IVG524299:IVH524299 JFC524299:JFD524299 JOY524299:JOZ524299 JYU524299:JYV524299 KIQ524299:KIR524299 KSM524299:KSN524299 LCI524299:LCJ524299 LME524299:LMF524299 LWA524299:LWB524299 MFW524299:MFX524299 MPS524299:MPT524299 MZO524299:MZP524299 NJK524299:NJL524299 NTG524299:NTH524299 ODC524299:ODD524299 OMY524299:OMZ524299 OWU524299:OWV524299 PGQ524299:PGR524299 PQM524299:PQN524299 QAI524299:QAJ524299 QKE524299:QKF524299 QUA524299:QUB524299 RDW524299:RDX524299 RNS524299:RNT524299 RXO524299:RXP524299 SHK524299:SHL524299 SRG524299:SRH524299 TBC524299:TBD524299 TKY524299:TKZ524299 TUU524299:TUV524299 UEQ524299:UER524299 UOM524299:UON524299 UYI524299:UYJ524299 VIE524299:VIF524299 VSA524299:VSB524299 WBW524299:WBX524299 WLS524299:WLT524299 WVO524299:WVP524299 G589835:H589835 JC589835:JD589835 SY589835:SZ589835 ACU589835:ACV589835 AMQ589835:AMR589835 AWM589835:AWN589835 BGI589835:BGJ589835 BQE589835:BQF589835 CAA589835:CAB589835 CJW589835:CJX589835 CTS589835:CTT589835 DDO589835:DDP589835 DNK589835:DNL589835 DXG589835:DXH589835 EHC589835:EHD589835 EQY589835:EQZ589835 FAU589835:FAV589835 FKQ589835:FKR589835 FUM589835:FUN589835 GEI589835:GEJ589835 GOE589835:GOF589835 GYA589835:GYB589835 HHW589835:HHX589835 HRS589835:HRT589835 IBO589835:IBP589835 ILK589835:ILL589835 IVG589835:IVH589835 JFC589835:JFD589835 JOY589835:JOZ589835 JYU589835:JYV589835 KIQ589835:KIR589835 KSM589835:KSN589835 LCI589835:LCJ589835 LME589835:LMF589835 LWA589835:LWB589835 MFW589835:MFX589835 MPS589835:MPT589835 MZO589835:MZP589835 NJK589835:NJL589835 NTG589835:NTH589835 ODC589835:ODD589835 OMY589835:OMZ589835 OWU589835:OWV589835 PGQ589835:PGR589835 PQM589835:PQN589835 QAI589835:QAJ589835 QKE589835:QKF589835 QUA589835:QUB589835 RDW589835:RDX589835 RNS589835:RNT589835 RXO589835:RXP589835 SHK589835:SHL589835 SRG589835:SRH589835 TBC589835:TBD589835 TKY589835:TKZ589835 TUU589835:TUV589835 UEQ589835:UER589835 UOM589835:UON589835 UYI589835:UYJ589835 VIE589835:VIF589835 VSA589835:VSB589835 WBW589835:WBX589835 WLS589835:WLT589835 WVO589835:WVP589835 G655371:H655371 JC655371:JD655371 SY655371:SZ655371 ACU655371:ACV655371 AMQ655371:AMR655371 AWM655371:AWN655371 BGI655371:BGJ655371 BQE655371:BQF655371 CAA655371:CAB655371 CJW655371:CJX655371 CTS655371:CTT655371 DDO655371:DDP655371 DNK655371:DNL655371 DXG655371:DXH655371 EHC655371:EHD655371 EQY655371:EQZ655371 FAU655371:FAV655371 FKQ655371:FKR655371 FUM655371:FUN655371 GEI655371:GEJ655371 GOE655371:GOF655371 GYA655371:GYB655371 HHW655371:HHX655371 HRS655371:HRT655371 IBO655371:IBP655371 ILK655371:ILL655371 IVG655371:IVH655371 JFC655371:JFD655371 JOY655371:JOZ655371 JYU655371:JYV655371 KIQ655371:KIR655371 KSM655371:KSN655371 LCI655371:LCJ655371 LME655371:LMF655371 LWA655371:LWB655371 MFW655371:MFX655371 MPS655371:MPT655371 MZO655371:MZP655371 NJK655371:NJL655371 NTG655371:NTH655371 ODC655371:ODD655371 OMY655371:OMZ655371 OWU655371:OWV655371 PGQ655371:PGR655371 PQM655371:PQN655371 QAI655371:QAJ655371 QKE655371:QKF655371 QUA655371:QUB655371 RDW655371:RDX655371 RNS655371:RNT655371 RXO655371:RXP655371 SHK655371:SHL655371 SRG655371:SRH655371 TBC655371:TBD655371 TKY655371:TKZ655371 TUU655371:TUV655371 UEQ655371:UER655371 UOM655371:UON655371 UYI655371:UYJ655371 VIE655371:VIF655371 VSA655371:VSB655371 WBW655371:WBX655371 WLS655371:WLT655371 WVO655371:WVP655371 G720907:H720907 JC720907:JD720907 SY720907:SZ720907 ACU720907:ACV720907 AMQ720907:AMR720907 AWM720907:AWN720907 BGI720907:BGJ720907 BQE720907:BQF720907 CAA720907:CAB720907 CJW720907:CJX720907 CTS720907:CTT720907 DDO720907:DDP720907 DNK720907:DNL720907 DXG720907:DXH720907 EHC720907:EHD720907 EQY720907:EQZ720907 FAU720907:FAV720907 FKQ720907:FKR720907 FUM720907:FUN720907 GEI720907:GEJ720907 GOE720907:GOF720907 GYA720907:GYB720907 HHW720907:HHX720907 HRS720907:HRT720907 IBO720907:IBP720907 ILK720907:ILL720907 IVG720907:IVH720907 JFC720907:JFD720907 JOY720907:JOZ720907 JYU720907:JYV720907 KIQ720907:KIR720907 KSM720907:KSN720907 LCI720907:LCJ720907 LME720907:LMF720907 LWA720907:LWB720907 MFW720907:MFX720907 MPS720907:MPT720907 MZO720907:MZP720907 NJK720907:NJL720907 NTG720907:NTH720907 ODC720907:ODD720907 OMY720907:OMZ720907 OWU720907:OWV720907 PGQ720907:PGR720907 PQM720907:PQN720907 QAI720907:QAJ720907 QKE720907:QKF720907 QUA720907:QUB720907 RDW720907:RDX720907 RNS720907:RNT720907 RXO720907:RXP720907 SHK720907:SHL720907 SRG720907:SRH720907 TBC720907:TBD720907 TKY720907:TKZ720907 TUU720907:TUV720907 UEQ720907:UER720907 UOM720907:UON720907 UYI720907:UYJ720907 VIE720907:VIF720907 VSA720907:VSB720907 WBW720907:WBX720907 WLS720907:WLT720907 WVO720907:WVP720907 G786443:H786443 JC786443:JD786443 SY786443:SZ786443 ACU786443:ACV786443 AMQ786443:AMR786443 AWM786443:AWN786443 BGI786443:BGJ786443 BQE786443:BQF786443 CAA786443:CAB786443 CJW786443:CJX786443 CTS786443:CTT786443 DDO786443:DDP786443 DNK786443:DNL786443 DXG786443:DXH786443 EHC786443:EHD786443 EQY786443:EQZ786443 FAU786443:FAV786443 FKQ786443:FKR786443 FUM786443:FUN786443 GEI786443:GEJ786443 GOE786443:GOF786443 GYA786443:GYB786443 HHW786443:HHX786443 HRS786443:HRT786443 IBO786443:IBP786443 ILK786443:ILL786443 IVG786443:IVH786443 JFC786443:JFD786443 JOY786443:JOZ786443 JYU786443:JYV786443 KIQ786443:KIR786443 KSM786443:KSN786443 LCI786443:LCJ786443 LME786443:LMF786443 LWA786443:LWB786443 MFW786443:MFX786443 MPS786443:MPT786443 MZO786443:MZP786443 NJK786443:NJL786443 NTG786443:NTH786443 ODC786443:ODD786443 OMY786443:OMZ786443 OWU786443:OWV786443 PGQ786443:PGR786443 PQM786443:PQN786443 QAI786443:QAJ786443 QKE786443:QKF786443 QUA786443:QUB786443 RDW786443:RDX786443 RNS786443:RNT786443 RXO786443:RXP786443 SHK786443:SHL786443 SRG786443:SRH786443 TBC786443:TBD786443 TKY786443:TKZ786443 TUU786443:TUV786443 UEQ786443:UER786443 UOM786443:UON786443 UYI786443:UYJ786443 VIE786443:VIF786443 VSA786443:VSB786443 WBW786443:WBX786443 WLS786443:WLT786443 WVO786443:WVP786443 G851979:H851979 JC851979:JD851979 SY851979:SZ851979 ACU851979:ACV851979 AMQ851979:AMR851979 AWM851979:AWN851979 BGI851979:BGJ851979 BQE851979:BQF851979 CAA851979:CAB851979 CJW851979:CJX851979 CTS851979:CTT851979 DDO851979:DDP851979 DNK851979:DNL851979 DXG851979:DXH851979 EHC851979:EHD851979 EQY851979:EQZ851979 FAU851979:FAV851979 FKQ851979:FKR851979 FUM851979:FUN851979 GEI851979:GEJ851979 GOE851979:GOF851979 GYA851979:GYB851979 HHW851979:HHX851979 HRS851979:HRT851979 IBO851979:IBP851979 ILK851979:ILL851979 IVG851979:IVH851979 JFC851979:JFD851979 JOY851979:JOZ851979 JYU851979:JYV851979 KIQ851979:KIR851979 KSM851979:KSN851979 LCI851979:LCJ851979 LME851979:LMF851979 LWA851979:LWB851979 MFW851979:MFX851979 MPS851979:MPT851979 MZO851979:MZP851979 NJK851979:NJL851979 NTG851979:NTH851979 ODC851979:ODD851979 OMY851979:OMZ851979 OWU851979:OWV851979 PGQ851979:PGR851979 PQM851979:PQN851979 QAI851979:QAJ851979 QKE851979:QKF851979 QUA851979:QUB851979 RDW851979:RDX851979 RNS851979:RNT851979 RXO851979:RXP851979 SHK851979:SHL851979 SRG851979:SRH851979 TBC851979:TBD851979 TKY851979:TKZ851979 TUU851979:TUV851979 UEQ851979:UER851979 UOM851979:UON851979 UYI851979:UYJ851979 VIE851979:VIF851979 VSA851979:VSB851979 WBW851979:WBX851979 WLS851979:WLT851979 WVO851979:WVP851979 G917515:H917515 JC917515:JD917515 SY917515:SZ917515 ACU917515:ACV917515 AMQ917515:AMR917515 AWM917515:AWN917515 BGI917515:BGJ917515 BQE917515:BQF917515 CAA917515:CAB917515 CJW917515:CJX917515 CTS917515:CTT917515 DDO917515:DDP917515 DNK917515:DNL917515 DXG917515:DXH917515 EHC917515:EHD917515 EQY917515:EQZ917515 FAU917515:FAV917515 FKQ917515:FKR917515 FUM917515:FUN917515 GEI917515:GEJ917515 GOE917515:GOF917515 GYA917515:GYB917515 HHW917515:HHX917515 HRS917515:HRT917515 IBO917515:IBP917515 ILK917515:ILL917515 IVG917515:IVH917515 JFC917515:JFD917515 JOY917515:JOZ917515 JYU917515:JYV917515 KIQ917515:KIR917515 KSM917515:KSN917515 LCI917515:LCJ917515 LME917515:LMF917515 LWA917515:LWB917515 MFW917515:MFX917515 MPS917515:MPT917515 MZO917515:MZP917515 NJK917515:NJL917515 NTG917515:NTH917515 ODC917515:ODD917515 OMY917515:OMZ917515 OWU917515:OWV917515 PGQ917515:PGR917515 PQM917515:PQN917515 QAI917515:QAJ917515 QKE917515:QKF917515 QUA917515:QUB917515 RDW917515:RDX917515 RNS917515:RNT917515 RXO917515:RXP917515 SHK917515:SHL917515 SRG917515:SRH917515 TBC917515:TBD917515 TKY917515:TKZ917515 TUU917515:TUV917515 UEQ917515:UER917515 UOM917515:UON917515 UYI917515:UYJ917515 VIE917515:VIF917515 VSA917515:VSB917515 WBW917515:WBX917515 WLS917515:WLT917515 WVO917515:WVP917515 G983051:H983051 JC983051:JD983051 SY983051:SZ983051 ACU983051:ACV983051 AMQ983051:AMR983051 AWM983051:AWN983051 BGI983051:BGJ983051 BQE983051:BQF983051 CAA983051:CAB983051 CJW983051:CJX983051 CTS983051:CTT983051 DDO983051:DDP983051 DNK983051:DNL983051 DXG983051:DXH983051 EHC983051:EHD983051 EQY983051:EQZ983051 FAU983051:FAV983051 FKQ983051:FKR983051 FUM983051:FUN983051 GEI983051:GEJ983051 GOE983051:GOF983051 GYA983051:GYB983051 HHW983051:HHX983051 HRS983051:HRT983051 IBO983051:IBP983051 ILK983051:ILL983051 IVG983051:IVH983051 JFC983051:JFD983051 JOY983051:JOZ983051 JYU983051:JYV983051 KIQ983051:KIR983051 KSM983051:KSN983051 LCI983051:LCJ983051 LME983051:LMF983051 LWA983051:LWB983051 MFW983051:MFX983051 MPS983051:MPT983051 MZO983051:MZP983051 NJK983051:NJL983051 NTG983051:NTH983051 ODC983051:ODD983051 OMY983051:OMZ983051 OWU983051:OWV983051 PGQ983051:PGR983051 PQM983051:PQN983051 QAI983051:QAJ983051 QKE983051:QKF983051 QUA983051:QUB983051 RDW983051:RDX983051 RNS983051:RNT983051 RXO983051:RXP983051 SHK983051:SHL983051 SRG983051:SRH983051 TBC983051:TBD983051 TKY983051:TKZ983051 TUU983051:TUV983051 UEQ983051:UER983051 UOM983051:UON983051 UYI983051:UYJ983051 VIE983051:VIF983051 VSA983051:VSB983051 WBW983051:WBX983051 WLS983051:WLT983051 WVO983051:WVP983051" xr:uid="{00000000-0002-0000-0700-000002000000}">
      <formula1>"武田"</formula1>
    </dataValidation>
  </dataValidations>
  <printOptions gridLinesSet="0"/>
  <pageMargins left="0.65" right="0.31496062992125984" top="0.39370078740157483" bottom="0.31496062992125984" header="0.11811023622047245" footer="0.51181102362204722"/>
  <pageSetup paperSize="9" orientation="portrait" horizontalDpi="4294967293"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HL13E1ﾃﾞｰﾀ</vt:lpstr>
      <vt:lpstr>BI</vt:lpstr>
      <vt:lpstr>グラフ</vt:lpstr>
      <vt:lpstr>抜き取り</vt:lpstr>
      <vt:lpstr>ワイヤプル</vt:lpstr>
      <vt:lpstr>NL053-Aa</vt:lpstr>
      <vt:lpstr>NL053-Ah</vt:lpstr>
      <vt:lpstr>NL053-Dh</vt:lpstr>
      <vt:lpstr>'NL053-Aa'!Print_Area</vt:lpstr>
      <vt:lpstr>'NL053-Ah'!Print_Area</vt:lpstr>
      <vt:lpstr>'NL053-Dh'!Print_Area</vt:lpstr>
      <vt:lpstr>ワイヤプル!Print_Area</vt:lpstr>
      <vt:lpstr>抜き取り!Print_Area</vt:lpstr>
    </vt:vector>
  </TitlesOfParts>
  <Company>品質保証部ＰＱＡ</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hideki.ohmachi</dc:creator>
  <cp:lastModifiedBy>Sadayuki Takeda</cp:lastModifiedBy>
  <cp:lastPrinted>2022-08-18T00:50:32Z</cp:lastPrinted>
  <dcterms:created xsi:type="dcterms:W3CDTF">2007-01-16T03:26:59Z</dcterms:created>
  <dcterms:modified xsi:type="dcterms:W3CDTF">2025-12-22T07:29:26Z</dcterms:modified>
</cp:coreProperties>
</file>