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blo\Downloads\"/>
    </mc:Choice>
  </mc:AlternateContent>
  <xr:revisionPtr revIDLastSave="0" documentId="13_ncr:40009_{52ECB2EA-C7CA-4B42-A141-B2DA38DF0021}" xr6:coauthVersionLast="46" xr6:coauthVersionMax="46" xr10:uidLastSave="{00000000-0000-0000-0000-000000000000}"/>
  <bookViews>
    <workbookView xWindow="-120" yWindow="-120" windowWidth="19800" windowHeight="11760" activeTab="1"/>
  </bookViews>
  <sheets>
    <sheet name="Gráfica" sheetId="2" r:id="rId1"/>
    <sheet name="Data" sheetId="1" r:id="rId2"/>
  </sheets>
  <calcPr calcId="191029"/>
  <pivotCaches>
    <pivotCache cacheId="21" r:id="rId3"/>
  </pivotCaches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1" i="1"/>
  <c r="E13" i="1" s="1"/>
  <c r="G7" i="1"/>
  <c r="F14" i="1" s="1"/>
  <c r="E28" i="1" l="1"/>
  <c r="E20" i="1"/>
  <c r="E12" i="1"/>
  <c r="E27" i="1"/>
  <c r="E23" i="1"/>
  <c r="E19" i="1"/>
  <c r="E15" i="1"/>
  <c r="E24" i="1"/>
  <c r="E16" i="1"/>
  <c r="E26" i="1"/>
  <c r="E22" i="1"/>
  <c r="E18" i="1"/>
  <c r="E14" i="1"/>
  <c r="E11" i="1"/>
  <c r="E25" i="1"/>
  <c r="E21" i="1"/>
  <c r="E17" i="1"/>
  <c r="F23" i="1"/>
  <c r="F15" i="1"/>
  <c r="F29" i="1"/>
  <c r="G14" i="1" s="1"/>
  <c r="H14" i="1" s="1"/>
  <c r="F25" i="1"/>
  <c r="F21" i="1"/>
  <c r="F17" i="1"/>
  <c r="F13" i="1"/>
  <c r="G13" i="1" s="1"/>
  <c r="H13" i="1" s="1"/>
  <c r="F28" i="1"/>
  <c r="F24" i="1"/>
  <c r="F20" i="1"/>
  <c r="F16" i="1"/>
  <c r="G16" i="1" s="1"/>
  <c r="H16" i="1" s="1"/>
  <c r="F12" i="1"/>
  <c r="F27" i="1"/>
  <c r="F19" i="1"/>
  <c r="F11" i="1"/>
  <c r="G11" i="1" s="1"/>
  <c r="H11" i="1" s="1"/>
  <c r="F26" i="1"/>
  <c r="F22" i="1"/>
  <c r="F18" i="1"/>
  <c r="G26" i="1" l="1"/>
  <c r="H26" i="1" s="1"/>
  <c r="G12" i="1"/>
  <c r="H12" i="1" s="1"/>
  <c r="G28" i="1"/>
  <c r="H28" i="1" s="1"/>
  <c r="G25" i="1"/>
  <c r="H25" i="1" s="1"/>
  <c r="G19" i="1"/>
  <c r="H19" i="1" s="1"/>
  <c r="G15" i="1"/>
  <c r="H15" i="1" s="1"/>
  <c r="G29" i="1"/>
  <c r="H7" i="1"/>
  <c r="G18" i="1"/>
  <c r="H18" i="1" s="1"/>
  <c r="G20" i="1"/>
  <c r="H20" i="1" s="1"/>
  <c r="G17" i="1"/>
  <c r="H17" i="1" s="1"/>
  <c r="G22" i="1"/>
  <c r="H22" i="1" s="1"/>
  <c r="G27" i="1"/>
  <c r="H27" i="1" s="1"/>
  <c r="G24" i="1"/>
  <c r="H24" i="1" s="1"/>
  <c r="G21" i="1"/>
  <c r="H21" i="1" s="1"/>
  <c r="G23" i="1"/>
  <c r="H23" i="1" s="1"/>
</calcChain>
</file>

<file path=xl/sharedStrings.xml><?xml version="1.0" encoding="utf-8"?>
<sst xmlns="http://schemas.openxmlformats.org/spreadsheetml/2006/main" count="82" uniqueCount="63">
  <si>
    <t xml:space="preserve">Resultados Elecciones Generales Presidenciales 2021 - </t>
  </si>
  <si>
    <t>Electores hábiles</t>
  </si>
  <si>
    <t>Participación ciudadana</t>
  </si>
  <si>
    <t>(%)Participación Ciudadana</t>
  </si>
  <si>
    <t>Organización Política</t>
  </si>
  <si>
    <t>Porcentaje Válidos</t>
  </si>
  <si>
    <t>PARTIDO NACIONALISTA PERUANO</t>
  </si>
  <si>
    <t>EL FRENTE AMPLIO POR JUSTICIA, VIDA Y LIBERTAD</t>
  </si>
  <si>
    <t>PARTIDO MORADO</t>
  </si>
  <si>
    <t>PERU PATRIA SEGURA</t>
  </si>
  <si>
    <t>VICTORIA NACIONAL</t>
  </si>
  <si>
    <t>ACCION POPULAR</t>
  </si>
  <si>
    <t>AVANZA PAIS - PARTIDO DE INTEGRACION SOCIAL</t>
  </si>
  <si>
    <t>PODEMOS PERU</t>
  </si>
  <si>
    <t>JUNTOS POR EL PERU</t>
  </si>
  <si>
    <t>PARTIDO POPULAR CRISTIANO - PPC</t>
  </si>
  <si>
    <t>FUERZA POPULAR</t>
  </si>
  <si>
    <t>UNION POR EL PERU</t>
  </si>
  <si>
    <t>RENOVACION POPULAR</t>
  </si>
  <si>
    <t>RENACIMIENTO UNIDO NACIONAL</t>
  </si>
  <si>
    <t>PARTIDO DEMOCRATICO SOMOS PERU</t>
  </si>
  <si>
    <t>PARTIDO POLITICO NACIONAL PERU LIBRE</t>
  </si>
  <si>
    <t>DEMOCRACIA DIRECTA</t>
  </si>
  <si>
    <t>ALIANZA PARA EL PROGRESO</t>
  </si>
  <si>
    <t>TOTAL DE VOTOS VÁLIDOS</t>
  </si>
  <si>
    <t>VOTOS EN BLANCO</t>
  </si>
  <si>
    <t>VOTOS NULOS</t>
  </si>
  <si>
    <t>TOTAL DE VOTOS EMITIDOS</t>
  </si>
  <si>
    <t>Actas</t>
  </si>
  <si>
    <t>Actas Enviadas al JNE</t>
  </si>
  <si>
    <t>MESAS A INSTALAR</t>
  </si>
  <si>
    <t>MESAS INSTALADAS(N)</t>
  </si>
  <si>
    <t>MESAS NO INSTALADAS(O)</t>
  </si>
  <si>
    <t>MESAS POR INFORMAR(P)</t>
  </si>
  <si>
    <t>ACTAS A RESOLVER POR EL AL JNE</t>
  </si>
  <si>
    <t>Con Votos Impugnados</t>
  </si>
  <si>
    <t>Con Error Material</t>
  </si>
  <si>
    <t>Con Ilegibilidad</t>
  </si>
  <si>
    <t>Incompleta</t>
  </si>
  <si>
    <t>Con Solicitud de Nulidad</t>
  </si>
  <si>
    <t>Acta sin datos</t>
  </si>
  <si>
    <t>Acta Extraviada</t>
  </si>
  <si>
    <t>Acta Siniestrada</t>
  </si>
  <si>
    <t>Acta sin Firmas</t>
  </si>
  <si>
    <t>Con más de un tipo de Observación</t>
  </si>
  <si>
    <t>ANULADAS POR RESOLUCIÓN</t>
  </si>
  <si>
    <t>CONTALIZABILIZADAS ANULADAS(L)</t>
  </si>
  <si>
    <t>ACTAS DE MESAS NO INSTALADAS(M)</t>
  </si>
  <si>
    <t>Max Swing</t>
  </si>
  <si>
    <t>Votos + Max Swing</t>
  </si>
  <si>
    <t>% Procesado</t>
  </si>
  <si>
    <t>Lift vs Ganador</t>
  </si>
  <si>
    <t>Votos</t>
  </si>
  <si>
    <t>Porcentaje Válidos + Max Swing</t>
  </si>
  <si>
    <t>Lift vs OP Ganador</t>
  </si>
  <si>
    <t>% Válidos</t>
  </si>
  <si>
    <t>Ganador</t>
  </si>
  <si>
    <t>Porcentaje Votos Válidos</t>
  </si>
  <si>
    <t>Dif vs Ganador</t>
  </si>
  <si>
    <t>Posible Remonte</t>
  </si>
  <si>
    <t>Actas Procesadas 82.843%</t>
  </si>
  <si>
    <t>ACTAS POR PROCESAR(17.157)%</t>
  </si>
  <si>
    <t>EDITAR LO QUE ESTÁ EN AMARILLO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</si>
</sst>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0.0000000000000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0.7999816888943144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3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9" fontId="0" fillId="0" borderId="0" xfId="2" applyFont="1"/>
    <xf numFmtId="9" fontId="0" fillId="0" borderId="0" xfId="0" applyNumberForma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3" fontId="0" fillId="33" borderId="0" xfId="0" applyNumberFormat="1" applyFill="1"/>
    <xf numFmtId="0" fontId="18" fillId="34" borderId="0" xfId="0" applyFont="1" applyFill="1"/>
  </cellXfs>
  <cellStyles count="44">
    <cellStyle name="20% - Énfasis1" xfId="21" builtinId="30" customBuiltin="1"/>
    <cellStyle name="20% - Énfasis2" xfId="25" builtinId="34" customBuiltin="1"/>
    <cellStyle name="20% - Énfasis3" xfId="29" builtinId="38" customBuiltin="1"/>
    <cellStyle name="20% - Énfasis4" xfId="33" builtinId="42" customBuiltin="1"/>
    <cellStyle name="20% - Énfasis5" xfId="37" builtinId="46" customBuiltin="1"/>
    <cellStyle name="20% - Énfasis6" xfId="41" builtinId="50" customBuiltin="1"/>
    <cellStyle name="40% - Énfasis1" xfId="22" builtinId="31" customBuiltin="1"/>
    <cellStyle name="40% - Énfasis2" xfId="26" builtinId="35" customBuiltin="1"/>
    <cellStyle name="40% - Énfasis3" xfId="30" builtinId="39" customBuiltin="1"/>
    <cellStyle name="40% - Énfasis4" xfId="34" builtinId="43" customBuiltin="1"/>
    <cellStyle name="40% - Énfasis5" xfId="38" builtinId="47" customBuiltin="1"/>
    <cellStyle name="40% - Énfasis6" xfId="42" builtinId="51" customBuiltin="1"/>
    <cellStyle name="60% - Énfasis1" xfId="23" builtinId="32" customBuiltin="1"/>
    <cellStyle name="60% - Énfasis2" xfId="27" builtinId="36" customBuiltin="1"/>
    <cellStyle name="60% - Énfasis3" xfId="31" builtinId="40" customBuiltin="1"/>
    <cellStyle name="60% - Énfasis4" xfId="35" builtinId="44" customBuiltin="1"/>
    <cellStyle name="60% - Énfasis5" xfId="39" builtinId="48" customBuiltin="1"/>
    <cellStyle name="60% - Énfasis6" xfId="43" builtinId="52" customBuiltin="1"/>
    <cellStyle name="Bueno" xfId="8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1" xfId="4" builtinId="16" customBuiltin="1"/>
    <cellStyle name="Encabezado 4" xfId="7" builtinId="19" customBuiltin="1"/>
    <cellStyle name="Énfasis1" xfId="20" builtinId="29" customBuiltin="1"/>
    <cellStyle name="Énfasis2" xfId="24" builtinId="33" customBuiltin="1"/>
    <cellStyle name="Énfasis3" xfId="28" builtinId="37" customBuiltin="1"/>
    <cellStyle name="Énfasis4" xfId="32" builtinId="41" customBuiltin="1"/>
    <cellStyle name="Énfasis5" xfId="36" builtinId="45" customBuiltin="1"/>
    <cellStyle name="Énfasis6" xfId="40" builtinId="49" customBuiltin="1"/>
    <cellStyle name="Entrada" xfId="11" builtinId="20" customBuiltin="1"/>
    <cellStyle name="Incorrecto" xfId="9" builtinId="27" customBuiltin="1"/>
    <cellStyle name="Millares" xfId="1" builtinId="3"/>
    <cellStyle name="Neutral" xfId="10" builtinId="28" customBuiltin="1"/>
    <cellStyle name="Normal" xfId="0" builtinId="0"/>
    <cellStyle name="Notas" xfId="17" builtinId="10" customBuiltin="1"/>
    <cellStyle name="Porcentaje" xfId="2" builtinId="5"/>
    <cellStyle name="Salida" xfId="12" builtinId="21" customBuiltin="1"/>
    <cellStyle name="Texto de advertencia" xfId="16" builtinId="11" customBuiltin="1"/>
    <cellStyle name="Texto explicativo" xfId="18" builtinId="53" customBuiltin="1"/>
    <cellStyle name="Título" xfId="3" builtinId="15" customBuiltin="1"/>
    <cellStyle name="Título 2" xfId="5" builtinId="17" customBuiltin="1"/>
    <cellStyle name="Título 3" xfId="6" builtinId="18" customBuiltin="1"/>
    <cellStyle name="Total" xfId="19" builtinId="25" customBuiltin="1"/>
  </cellStyles>
  <dxfs count="10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[Posible Remonte.xlsx]Gráfica!TablaDinámica3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1"/>
              <a:t>Votación y Posible Remonte  -</a:t>
            </a:r>
            <a:r>
              <a:rPr lang="en-US" sz="1050" b="1" baseline="0"/>
              <a:t> </a:t>
            </a:r>
            <a:r>
              <a:rPr lang="en-US" sz="1050" b="1"/>
              <a:t>82.8%</a:t>
            </a:r>
          </a:p>
        </c:rich>
      </c:tx>
      <c:layout>
        <c:manualLayout>
          <c:xMode val="edge"/>
          <c:yMode val="edge"/>
          <c:x val="1.7607740208944473E-2"/>
          <c:y val="8.7336244541484712E-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1"/>
          </a:solidFill>
          <a:ln>
            <a:solidFill>
              <a:schemeClr val="tx1"/>
            </a:solidFill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7030A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65000"/>
              <a:lumOff val="35000"/>
              <a:alpha val="20000"/>
            </a:schemeClr>
          </a:solidFill>
          <a:ln>
            <a:solidFill>
              <a:schemeClr val="tx1">
                <a:lumMod val="65000"/>
                <a:lumOff val="35000"/>
                <a:alpha val="20000"/>
              </a:schemeClr>
            </a:solidFill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1">
              <a:lumMod val="50000"/>
              <a:lumOff val="50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Gráfica!$C$3</c:f>
              <c:strCache>
                <c:ptCount val="1"/>
                <c:pt idx="0">
                  <c:v>Porcentaje Votos Válidos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Gráfica!$A$4:$A$21</c:f>
              <c:strCache>
                <c:ptCount val="18"/>
                <c:pt idx="0">
                  <c:v>DEMOCRACIA DIRECTA</c:v>
                </c:pt>
                <c:pt idx="1">
                  <c:v>PERU PATRIA SEGURA</c:v>
                </c:pt>
                <c:pt idx="2">
                  <c:v>EL FRENTE AMPLIO POR JUSTICIA, VIDA Y LIBERTAD</c:v>
                </c:pt>
                <c:pt idx="3">
                  <c:v>RENACIMIENTO UNIDO NACIONAL</c:v>
                </c:pt>
                <c:pt idx="4">
                  <c:v>UNION POR EL PERU</c:v>
                </c:pt>
                <c:pt idx="5">
                  <c:v>PARTIDO NACIONALISTA PERUANO</c:v>
                </c:pt>
                <c:pt idx="6">
                  <c:v>PARTIDO DEMOCRATICO SOMOS PERU</c:v>
                </c:pt>
                <c:pt idx="7">
                  <c:v>PARTIDO POPULAR CRISTIANO - PPC</c:v>
                </c:pt>
                <c:pt idx="8">
                  <c:v>PARTIDO MORADO</c:v>
                </c:pt>
                <c:pt idx="9">
                  <c:v>PODEMOS PERU</c:v>
                </c:pt>
                <c:pt idx="10">
                  <c:v>VICTORIA NACIONAL</c:v>
                </c:pt>
                <c:pt idx="11">
                  <c:v>ALIANZA PARA EL PROGRESO</c:v>
                </c:pt>
                <c:pt idx="12">
                  <c:v>JUNTOS POR EL PERU</c:v>
                </c:pt>
                <c:pt idx="13">
                  <c:v>ACCION POPULAR</c:v>
                </c:pt>
                <c:pt idx="14">
                  <c:v>RENOVACION POPULAR</c:v>
                </c:pt>
                <c:pt idx="15">
                  <c:v>AVANZA PAIS - PARTIDO DE INTEGRACION SOCIAL</c:v>
                </c:pt>
                <c:pt idx="16">
                  <c:v>FUERZA POPULAR</c:v>
                </c:pt>
                <c:pt idx="17">
                  <c:v>PARTIDO POLITICO NACIONAL PERU LIBRE</c:v>
                </c:pt>
              </c:strCache>
            </c:strRef>
          </c:cat>
          <c:val>
            <c:numRef>
              <c:f>Gráfica!$C$4:$C$21</c:f>
              <c:numCache>
                <c:formatCode>0%</c:formatCode>
                <c:ptCount val="18"/>
                <c:pt idx="0">
                  <c:v>3.4599999999999995E-3</c:v>
                </c:pt>
                <c:pt idx="1">
                  <c:v>3.8600000000000001E-3</c:v>
                </c:pt>
                <c:pt idx="2">
                  <c:v>4.3099999999999996E-3</c:v>
                </c:pt>
                <c:pt idx="3">
                  <c:v>6.0200000000000002E-3</c:v>
                </c:pt>
                <c:pt idx="4">
                  <c:v>6.5599999999999999E-3</c:v>
                </c:pt>
                <c:pt idx="5">
                  <c:v>1.4330000000000001E-2</c:v>
                </c:pt>
                <c:pt idx="6">
                  <c:v>1.6390000000000002E-2</c:v>
                </c:pt>
                <c:pt idx="7">
                  <c:v>2.0899999999999998E-2</c:v>
                </c:pt>
                <c:pt idx="8">
                  <c:v>2.3429999999999999E-2</c:v>
                </c:pt>
                <c:pt idx="9">
                  <c:v>5.6550000000000003E-2</c:v>
                </c:pt>
                <c:pt idx="10">
                  <c:v>5.6860000000000001E-2</c:v>
                </c:pt>
                <c:pt idx="11">
                  <c:v>5.9839999999999997E-2</c:v>
                </c:pt>
                <c:pt idx="12">
                  <c:v>7.8530000000000003E-2</c:v>
                </c:pt>
                <c:pt idx="13">
                  <c:v>9.0249999999999997E-2</c:v>
                </c:pt>
                <c:pt idx="14">
                  <c:v>0.12099</c:v>
                </c:pt>
                <c:pt idx="15">
                  <c:v>0.12205000000000001</c:v>
                </c:pt>
                <c:pt idx="16">
                  <c:v>0.13228999999999999</c:v>
                </c:pt>
                <c:pt idx="17">
                  <c:v>0.18339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3C-44E8-A0EA-D59DA1BBF052}"/>
            </c:ext>
          </c:extLst>
        </c:ser>
        <c:ser>
          <c:idx val="3"/>
          <c:order val="3"/>
          <c:tx>
            <c:strRef>
              <c:f>Gráfica!$E$3</c:f>
              <c:strCache>
                <c:ptCount val="1"/>
                <c:pt idx="0">
                  <c:v>Dif vs Ganador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strRef>
              <c:f>Gráfica!$A$4:$A$21</c:f>
              <c:strCache>
                <c:ptCount val="18"/>
                <c:pt idx="0">
                  <c:v>DEMOCRACIA DIRECTA</c:v>
                </c:pt>
                <c:pt idx="1">
                  <c:v>PERU PATRIA SEGURA</c:v>
                </c:pt>
                <c:pt idx="2">
                  <c:v>EL FRENTE AMPLIO POR JUSTICIA, VIDA Y LIBERTAD</c:v>
                </c:pt>
                <c:pt idx="3">
                  <c:v>RENACIMIENTO UNIDO NACIONAL</c:v>
                </c:pt>
                <c:pt idx="4">
                  <c:v>UNION POR EL PERU</c:v>
                </c:pt>
                <c:pt idx="5">
                  <c:v>PARTIDO NACIONALISTA PERUANO</c:v>
                </c:pt>
                <c:pt idx="6">
                  <c:v>PARTIDO DEMOCRATICO SOMOS PERU</c:v>
                </c:pt>
                <c:pt idx="7">
                  <c:v>PARTIDO POPULAR CRISTIANO - PPC</c:v>
                </c:pt>
                <c:pt idx="8">
                  <c:v>PARTIDO MORADO</c:v>
                </c:pt>
                <c:pt idx="9">
                  <c:v>PODEMOS PERU</c:v>
                </c:pt>
                <c:pt idx="10">
                  <c:v>VICTORIA NACIONAL</c:v>
                </c:pt>
                <c:pt idx="11">
                  <c:v>ALIANZA PARA EL PROGRESO</c:v>
                </c:pt>
                <c:pt idx="12">
                  <c:v>JUNTOS POR EL PERU</c:v>
                </c:pt>
                <c:pt idx="13">
                  <c:v>ACCION POPULAR</c:v>
                </c:pt>
                <c:pt idx="14">
                  <c:v>RENOVACION POPULAR</c:v>
                </c:pt>
                <c:pt idx="15">
                  <c:v>AVANZA PAIS - PARTIDO DE INTEGRACION SOCIAL</c:v>
                </c:pt>
                <c:pt idx="16">
                  <c:v>FUERZA POPULAR</c:v>
                </c:pt>
                <c:pt idx="17">
                  <c:v>PARTIDO POLITICO NACIONAL PERU LIBRE</c:v>
                </c:pt>
              </c:strCache>
            </c:strRef>
          </c:cat>
          <c:val>
            <c:numRef>
              <c:f>Gráfica!$E$4:$E$21</c:f>
              <c:numCache>
                <c:formatCode>0%</c:formatCode>
                <c:ptCount val="18"/>
                <c:pt idx="0">
                  <c:v>0.17993000000000001</c:v>
                </c:pt>
                <c:pt idx="1">
                  <c:v>0.17953</c:v>
                </c:pt>
                <c:pt idx="2">
                  <c:v>0.17907999999999999</c:v>
                </c:pt>
                <c:pt idx="3">
                  <c:v>0.17737</c:v>
                </c:pt>
                <c:pt idx="4">
                  <c:v>0.17682999999999999</c:v>
                </c:pt>
                <c:pt idx="5">
                  <c:v>0.16905999999999999</c:v>
                </c:pt>
                <c:pt idx="6">
                  <c:v>0.16699999999999998</c:v>
                </c:pt>
                <c:pt idx="7">
                  <c:v>0.16249</c:v>
                </c:pt>
                <c:pt idx="8">
                  <c:v>0.15995999999999999</c:v>
                </c:pt>
                <c:pt idx="9">
                  <c:v>0.12684000000000001</c:v>
                </c:pt>
                <c:pt idx="10">
                  <c:v>0.12653</c:v>
                </c:pt>
                <c:pt idx="11">
                  <c:v>0.12354999999999999</c:v>
                </c:pt>
                <c:pt idx="12">
                  <c:v>0.10485999999999999</c:v>
                </c:pt>
                <c:pt idx="13">
                  <c:v>9.3140000000000001E-2</c:v>
                </c:pt>
                <c:pt idx="14">
                  <c:v>6.2399999999999997E-2</c:v>
                </c:pt>
                <c:pt idx="15">
                  <c:v>6.1339999999999992E-2</c:v>
                </c:pt>
                <c:pt idx="16">
                  <c:v>5.1100000000000007E-2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3C-44E8-A0EA-D59DA1BBF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272867311"/>
        <c:axId val="1272847759"/>
      </c:barChart>
      <c:barChart>
        <c:barDir val="bar"/>
        <c:grouping val="stacked"/>
        <c:varyColors val="0"/>
        <c:ser>
          <c:idx val="0"/>
          <c:order val="0"/>
          <c:tx>
            <c:strRef>
              <c:f>Gráfica!$B$3</c:f>
              <c:strCache>
                <c:ptCount val="1"/>
                <c:pt idx="0">
                  <c:v>Posible Remonte</c:v>
                </c:pt>
              </c:strCache>
            </c:strRef>
          </c:tx>
          <c:spPr>
            <a:solidFill>
              <a:schemeClr val="tx1">
                <a:lumMod val="65000"/>
                <a:lumOff val="35000"/>
                <a:alpha val="20000"/>
              </a:schemeClr>
            </a:solidFill>
            <a:ln>
              <a:solidFill>
                <a:schemeClr val="tx1">
                  <a:lumMod val="65000"/>
                  <a:lumOff val="35000"/>
                  <a:alpha val="20000"/>
                </a:schemeClr>
              </a:solidFill>
            </a:ln>
            <a:effectLst/>
          </c:spPr>
          <c:invertIfNegative val="0"/>
          <c:cat>
            <c:strRef>
              <c:f>Gráfica!$A$4:$A$21</c:f>
              <c:strCache>
                <c:ptCount val="18"/>
                <c:pt idx="0">
                  <c:v>DEMOCRACIA DIRECTA</c:v>
                </c:pt>
                <c:pt idx="1">
                  <c:v>PERU PATRIA SEGURA</c:v>
                </c:pt>
                <c:pt idx="2">
                  <c:v>EL FRENTE AMPLIO POR JUSTICIA, VIDA Y LIBERTAD</c:v>
                </c:pt>
                <c:pt idx="3">
                  <c:v>RENACIMIENTO UNIDO NACIONAL</c:v>
                </c:pt>
                <c:pt idx="4">
                  <c:v>UNION POR EL PERU</c:v>
                </c:pt>
                <c:pt idx="5">
                  <c:v>PARTIDO NACIONALISTA PERUANO</c:v>
                </c:pt>
                <c:pt idx="6">
                  <c:v>PARTIDO DEMOCRATICO SOMOS PERU</c:v>
                </c:pt>
                <c:pt idx="7">
                  <c:v>PARTIDO POPULAR CRISTIANO - PPC</c:v>
                </c:pt>
                <c:pt idx="8">
                  <c:v>PARTIDO MORADO</c:v>
                </c:pt>
                <c:pt idx="9">
                  <c:v>PODEMOS PERU</c:v>
                </c:pt>
                <c:pt idx="10">
                  <c:v>VICTORIA NACIONAL</c:v>
                </c:pt>
                <c:pt idx="11">
                  <c:v>ALIANZA PARA EL PROGRESO</c:v>
                </c:pt>
                <c:pt idx="12">
                  <c:v>JUNTOS POR EL PERU</c:v>
                </c:pt>
                <c:pt idx="13">
                  <c:v>ACCION POPULAR</c:v>
                </c:pt>
                <c:pt idx="14">
                  <c:v>RENOVACION POPULAR</c:v>
                </c:pt>
                <c:pt idx="15">
                  <c:v>AVANZA PAIS - PARTIDO DE INTEGRACION SOCIAL</c:v>
                </c:pt>
                <c:pt idx="16">
                  <c:v>FUERZA POPULAR</c:v>
                </c:pt>
                <c:pt idx="17">
                  <c:v>PARTIDO POLITICO NACIONAL PERU LIBRE</c:v>
                </c:pt>
              </c:strCache>
            </c:strRef>
          </c:cat>
          <c:val>
            <c:numRef>
              <c:f>Gráfica!$B$4:$B$21</c:f>
              <c:numCache>
                <c:formatCode>0%</c:formatCode>
                <c:ptCount val="18"/>
                <c:pt idx="0">
                  <c:v>0.17443618105700734</c:v>
                </c:pt>
                <c:pt idx="1">
                  <c:v>0.17476897589419971</c:v>
                </c:pt>
                <c:pt idx="2">
                  <c:v>0.17514644300747109</c:v>
                </c:pt>
                <c:pt idx="3">
                  <c:v>0.17655688840708811</c:v>
                </c:pt>
                <c:pt idx="4">
                  <c:v>0.17700851422256994</c:v>
                </c:pt>
                <c:pt idx="5">
                  <c:v>0.18344145817391311</c:v>
                </c:pt>
                <c:pt idx="6">
                  <c:v>0.1851548033967001</c:v>
                </c:pt>
                <c:pt idx="7">
                  <c:v>0.18888561942911691</c:v>
                </c:pt>
                <c:pt idx="8">
                  <c:v>0.19098480781694011</c:v>
                </c:pt>
                <c:pt idx="9">
                  <c:v>0.21841773930635258</c:v>
                </c:pt>
                <c:pt idx="10">
                  <c:v>0.2186793036545531</c:v>
                </c:pt>
                <c:pt idx="11">
                  <c:v>0.22114206716735479</c:v>
                </c:pt>
                <c:pt idx="12">
                  <c:v>0.23662530100159193</c:v>
                </c:pt>
                <c:pt idx="13">
                  <c:v>0.24634036338308868</c:v>
                </c:pt>
                <c:pt idx="14">
                  <c:v>0.27180560368758744</c:v>
                </c:pt>
                <c:pt idx="15">
                  <c:v>0.27268120753792907</c:v>
                </c:pt>
                <c:pt idx="16">
                  <c:v>0.2811641050362339</c:v>
                </c:pt>
                <c:pt idx="17">
                  <c:v>0.3235004841426018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C-44E8-A0EA-D59DA1BBF052}"/>
            </c:ext>
          </c:extLst>
        </c:ser>
        <c:ser>
          <c:idx val="2"/>
          <c:order val="2"/>
          <c:tx>
            <c:strRef>
              <c:f>Gráfica!$D$3</c:f>
              <c:strCache>
                <c:ptCount val="1"/>
                <c:pt idx="0">
                  <c:v>Lift vs OP Ganador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Gráfica!$A$4:$A$21</c:f>
              <c:strCache>
                <c:ptCount val="18"/>
                <c:pt idx="0">
                  <c:v>DEMOCRACIA DIRECTA</c:v>
                </c:pt>
                <c:pt idx="1">
                  <c:v>PERU PATRIA SEGURA</c:v>
                </c:pt>
                <c:pt idx="2">
                  <c:v>EL FRENTE AMPLIO POR JUSTICIA, VIDA Y LIBERTAD</c:v>
                </c:pt>
                <c:pt idx="3">
                  <c:v>RENACIMIENTO UNIDO NACIONAL</c:v>
                </c:pt>
                <c:pt idx="4">
                  <c:v>UNION POR EL PERU</c:v>
                </c:pt>
                <c:pt idx="5">
                  <c:v>PARTIDO NACIONALISTA PERUANO</c:v>
                </c:pt>
                <c:pt idx="6">
                  <c:v>PARTIDO DEMOCRATICO SOMOS PERU</c:v>
                </c:pt>
                <c:pt idx="7">
                  <c:v>PARTIDO POPULAR CRISTIANO - PPC</c:v>
                </c:pt>
                <c:pt idx="8">
                  <c:v>PARTIDO MORADO</c:v>
                </c:pt>
                <c:pt idx="9">
                  <c:v>PODEMOS PERU</c:v>
                </c:pt>
                <c:pt idx="10">
                  <c:v>VICTORIA NACIONAL</c:v>
                </c:pt>
                <c:pt idx="11">
                  <c:v>ALIANZA PARA EL PROGRESO</c:v>
                </c:pt>
                <c:pt idx="12">
                  <c:v>JUNTOS POR EL PERU</c:v>
                </c:pt>
                <c:pt idx="13">
                  <c:v>ACCION POPULAR</c:v>
                </c:pt>
                <c:pt idx="14">
                  <c:v>RENOVACION POPULAR</c:v>
                </c:pt>
                <c:pt idx="15">
                  <c:v>AVANZA PAIS - PARTIDO DE INTEGRACION SOCIAL</c:v>
                </c:pt>
                <c:pt idx="16">
                  <c:v>FUERZA POPULAR</c:v>
                </c:pt>
                <c:pt idx="17">
                  <c:v>PARTIDO POLITICO NACIONAL PERU LIBRE</c:v>
                </c:pt>
              </c:strCache>
            </c:strRef>
          </c:cat>
          <c:val>
            <c:numRef>
              <c:f>Gráfica!$D$4:$D$21</c:f>
              <c:numCache>
                <c:formatCode>0%</c:formatCode>
                <c:ptCount val="18"/>
                <c:pt idx="0">
                  <c:v>-8.9538189429926585E-3</c:v>
                </c:pt>
                <c:pt idx="1">
                  <c:v>-8.6210241058002901E-3</c:v>
                </c:pt>
                <c:pt idx="2">
                  <c:v>-8.2435569925289054E-3</c:v>
                </c:pt>
                <c:pt idx="3">
                  <c:v>-6.8331115929118891E-3</c:v>
                </c:pt>
                <c:pt idx="4">
                  <c:v>-6.3814857774300571E-3</c:v>
                </c:pt>
                <c:pt idx="5">
                  <c:v>5.1458173913110361E-5</c:v>
                </c:pt>
                <c:pt idx="6">
                  <c:v>1.7648033967000987E-3</c:v>
                </c:pt>
                <c:pt idx="7">
                  <c:v>5.4956194291169158E-3</c:v>
                </c:pt>
                <c:pt idx="8">
                  <c:v>7.5948078169401079E-3</c:v>
                </c:pt>
                <c:pt idx="9">
                  <c:v>3.5027739306352584E-2</c:v>
                </c:pt>
                <c:pt idx="10">
                  <c:v>3.52893036545531E-2</c:v>
                </c:pt>
                <c:pt idx="11">
                  <c:v>3.7752067167354797E-2</c:v>
                </c:pt>
                <c:pt idx="12">
                  <c:v>5.3235301001591934E-2</c:v>
                </c:pt>
                <c:pt idx="13">
                  <c:v>6.2950363383088681E-2</c:v>
                </c:pt>
                <c:pt idx="14">
                  <c:v>8.8415603687587441E-2</c:v>
                </c:pt>
                <c:pt idx="15">
                  <c:v>8.9291207537929074E-2</c:v>
                </c:pt>
                <c:pt idx="16">
                  <c:v>9.7774105036233905E-2</c:v>
                </c:pt>
                <c:pt idx="17">
                  <c:v>0.1401104841426018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3C-44E8-A0EA-D59DA1BBF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350337679"/>
        <c:axId val="1350330607"/>
      </c:barChart>
      <c:catAx>
        <c:axId val="1272867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847759"/>
        <c:crosses val="autoZero"/>
        <c:auto val="1"/>
        <c:lblAlgn val="ctr"/>
        <c:lblOffset val="100"/>
        <c:noMultiLvlLbl val="0"/>
      </c:catAx>
      <c:valAx>
        <c:axId val="1272847759"/>
        <c:scaling>
          <c:orientation val="minMax"/>
          <c:max val="0.5"/>
          <c:min val="0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867311"/>
        <c:crosses val="autoZero"/>
        <c:crossBetween val="between"/>
      </c:valAx>
      <c:valAx>
        <c:axId val="1350330607"/>
        <c:scaling>
          <c:orientation val="minMax"/>
          <c:max val="0.5"/>
          <c:min val="0"/>
        </c:scaling>
        <c:delete val="0"/>
        <c:axPos val="t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337679"/>
        <c:crosses val="max"/>
        <c:crossBetween val="between"/>
      </c:valAx>
      <c:catAx>
        <c:axId val="13503376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5033060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delete val="1"/>
      </c:legendEntry>
      <c:layout>
        <c:manualLayout>
          <c:xMode val="edge"/>
          <c:yMode val="edge"/>
          <c:x val="0.7150374144408419"/>
          <c:y val="0.77274329791745466"/>
          <c:w val="0.28009695846842675"/>
          <c:h val="0.1473809441942028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771525</xdr:colOff>
      <xdr:row>21</xdr:row>
      <xdr:rowOff>123825</xdr:rowOff>
    </xdr:from>
    <xdr:to>
      <xdr:col>2</xdr:col>
      <xdr:colOff>1485900</xdr:colOff>
      <xdr:row>44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D81B9E-673D-4823-AB90-FD7B992B0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blo" refreshedDate="44298.641092245372" createdVersion="7" refreshedVersion="7" minRefreshableVersion="3" recordCount="18">
  <cacheSource type="worksheet">
    <worksheetSource ref="A10:H28" sheet="Data"/>
  </cacheSource>
  <cacheFields count="8">
    <cacheField name="Organización Política" numFmtId="0">
      <sharedItems count="18">
        <s v="PARTIDO NACIONALISTA PERUANO"/>
        <s v="EL FRENTE AMPLIO POR JUSTICIA, VIDA Y LIBERTAD"/>
        <s v="PARTIDO MORADO"/>
        <s v="PERU PATRIA SEGURA"/>
        <s v="VICTORIA NACIONAL"/>
        <s v="ACCION POPULAR"/>
        <s v="AVANZA PAIS - PARTIDO DE INTEGRACION SOCIAL"/>
        <s v="PODEMOS PERU"/>
        <s v="JUNTOS POR EL PERU"/>
        <s v="PARTIDO POPULAR CRISTIANO - PPC"/>
        <s v="FUERZA POPULAR"/>
        <s v="UNION POR EL PERU"/>
        <s v="RENOVACION POPULAR"/>
        <s v="RENACIMIENTO UNIDO NACIONAL"/>
        <s v="PARTIDO DEMOCRATICO SOMOS PERU"/>
        <s v="PARTIDO POLITICO NACIONAL PERU LIBRE"/>
        <s v="DEMOCRACIA DIRECTA"/>
        <s v="ALIANZA PARA EL PROGRESO"/>
      </sharedItems>
    </cacheField>
    <cacheField name="Votos" numFmtId="3">
      <sharedItems containsSemiMixedTypes="0" containsString="0" containsNumber="1" containsInteger="1" minValue="42046" maxValue="2231014"/>
    </cacheField>
    <cacheField name="% Válidos" numFmtId="0">
      <sharedItems containsSemiMixedTypes="0" containsString="0" containsNumber="1" minValue="0.34599999999999997" maxValue="18.338999999999999"/>
    </cacheField>
    <cacheField name="Porcentaje Válidos" numFmtId="9">
      <sharedItems containsSemiMixedTypes="0" containsString="0" containsNumber="1" minValue="3.4599999999999995E-3" maxValue="0.18339"/>
    </cacheField>
    <cacheField name="Ganador" numFmtId="9">
      <sharedItems containsSemiMixedTypes="0" containsString="0" containsNumber="1" minValue="0" maxValue="0.17993000000000001"/>
    </cacheField>
    <cacheField name="Votos + Max Swing" numFmtId="165">
      <sharedItems containsSemiMixedTypes="0" containsString="0" containsNumber="1" containsInteger="1" minValue="2561547" maxValue="4750515"/>
    </cacheField>
    <cacheField name="Porcentaje Válidos + Max Swing" numFmtId="9">
      <sharedItems containsSemiMixedTypes="0" containsString="0" containsNumber="1" minValue="0.17443618105700734" maxValue="0.3235004841426018"/>
    </cacheField>
    <cacheField name="Lift vs Ganador" numFmtId="9">
      <sharedItems containsSemiMixedTypes="0" containsString="0" containsNumber="1" minValue="-8.9538189429926585E-3" maxValue="0.14011048414260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n v="174286"/>
    <n v="1.4330000000000001"/>
    <n v="1.4330000000000001E-2"/>
    <n v="0.16905999999999999"/>
    <n v="2693787"/>
    <n v="0.18344145817391311"/>
    <n v="5.1458173913110361E-5"/>
  </r>
  <r>
    <x v="1"/>
    <n v="52476"/>
    <n v="0.43099999999999999"/>
    <n v="4.3099999999999996E-3"/>
    <n v="0.17907999999999999"/>
    <n v="2571977"/>
    <n v="0.17514644300747109"/>
    <n v="-8.2435569925289054E-3"/>
  </r>
  <r>
    <x v="2"/>
    <n v="285058"/>
    <n v="2.343"/>
    <n v="2.3429999999999999E-2"/>
    <n v="0.15995999999999999"/>
    <n v="2804559"/>
    <n v="0.19098480781694011"/>
    <n v="7.5948078169401079E-3"/>
  </r>
  <r>
    <x v="3"/>
    <n v="46933"/>
    <n v="0.38600000000000001"/>
    <n v="3.8600000000000001E-3"/>
    <n v="0.17953"/>
    <n v="2566434"/>
    <n v="0.17476897589419971"/>
    <n v="-8.6210241058002901E-3"/>
  </r>
  <r>
    <x v="4"/>
    <n v="691744"/>
    <n v="5.6859999999999999"/>
    <n v="5.6860000000000001E-2"/>
    <n v="0.12653"/>
    <n v="3211245"/>
    <n v="0.2186793036545531"/>
    <n v="3.52893036545531E-2"/>
  </r>
  <r>
    <x v="5"/>
    <n v="1097939"/>
    <n v="9.0250000000000004"/>
    <n v="9.0249999999999997E-2"/>
    <n v="9.3140000000000001E-2"/>
    <n v="3617440"/>
    <n v="0.24634036338308868"/>
    <n v="6.2950363383088681E-2"/>
  </r>
  <r>
    <x v="6"/>
    <n v="1484747"/>
    <n v="12.205"/>
    <n v="0.12205000000000001"/>
    <n v="6.1339999999999992E-2"/>
    <n v="4004248"/>
    <n v="0.27268120753792907"/>
    <n v="8.9291207537929074E-2"/>
  </r>
  <r>
    <x v="7"/>
    <n v="687903"/>
    <n v="5.6550000000000002"/>
    <n v="5.6550000000000003E-2"/>
    <n v="0.12684000000000001"/>
    <n v="3207404"/>
    <n v="0.21841773930635258"/>
    <n v="3.5027739306352584E-2"/>
  </r>
  <r>
    <x v="8"/>
    <n v="955276"/>
    <n v="7.8529999999999998"/>
    <n v="7.8530000000000003E-2"/>
    <n v="0.10485999999999999"/>
    <n v="3474777"/>
    <n v="0.23662530100159193"/>
    <n v="5.3235301001591934E-2"/>
  </r>
  <r>
    <x v="9"/>
    <n v="254232"/>
    <n v="2.09"/>
    <n v="2.0899999999999998E-2"/>
    <n v="0.16249"/>
    <n v="2773733"/>
    <n v="0.18888561942911691"/>
    <n v="5.4956194291169158E-3"/>
  </r>
  <r>
    <x v="10"/>
    <n v="1609316"/>
    <n v="13.228999999999999"/>
    <n v="0.13228999999999999"/>
    <n v="5.1100000000000007E-2"/>
    <n v="4128817"/>
    <n v="0.2811641050362339"/>
    <n v="9.7774105036233905E-2"/>
  </r>
  <r>
    <x v="11"/>
    <n v="79820"/>
    <n v="0.65600000000000003"/>
    <n v="6.5599999999999999E-3"/>
    <n v="0.17682999999999999"/>
    <n v="2599321"/>
    <n v="0.17700851422256994"/>
    <n v="-6.3814857774300571E-3"/>
  </r>
  <r>
    <x v="12"/>
    <n v="1471889"/>
    <n v="12.099"/>
    <n v="0.12099"/>
    <n v="6.2399999999999997E-2"/>
    <n v="3991390"/>
    <n v="0.27180560368758744"/>
    <n v="8.8415603687587441E-2"/>
  </r>
  <r>
    <x v="13"/>
    <n v="73188"/>
    <n v="0.60199999999999998"/>
    <n v="6.0200000000000002E-3"/>
    <n v="0.17737"/>
    <n v="2592689"/>
    <n v="0.17655688840708811"/>
    <n v="-6.8331115929118891E-3"/>
  </r>
  <r>
    <x v="14"/>
    <n v="199446"/>
    <n v="1.639"/>
    <n v="1.6390000000000002E-2"/>
    <n v="0.16699999999999998"/>
    <n v="2718947"/>
    <n v="0.1851548033967001"/>
    <n v="1.7648033967000987E-3"/>
  </r>
  <r>
    <x v="15"/>
    <n v="2231014"/>
    <n v="18.338999999999999"/>
    <n v="0.18339"/>
    <n v="0"/>
    <n v="4750515"/>
    <n v="0.3235004841426018"/>
    <n v="0.1401104841426018"/>
  </r>
  <r>
    <x v="16"/>
    <n v="42046"/>
    <n v="0.34599999999999997"/>
    <n v="3.4599999999999995E-3"/>
    <n v="0.17993000000000001"/>
    <n v="2561547"/>
    <n v="0.17443618105700734"/>
    <n v="-8.9538189429926585E-3"/>
  </r>
  <r>
    <x v="17"/>
    <n v="727909"/>
    <n v="5.984"/>
    <n v="5.9839999999999997E-2"/>
    <n v="0.12354999999999999"/>
    <n v="3247410"/>
    <n v="0.22114206716735479"/>
    <n v="3.775206716735479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21" applyNumberFormats="0" applyBorderFormats="0" applyFontFormats="0" applyPatternFormats="0" applyAlignmentFormats="0" applyWidthHeightFormats="1" dataCaption="Valores" updatedVersion="7" minRefreshableVersion="3" useAutoFormatting="1" rowGrandTotals="0" itemPrintTitles="1" createdVersion="7" indent="0" outline="1" outlineData="1" multipleFieldFilters="0" chartFormat="2" rowHeaderCaption="Organización Política">
  <location ref="A3:E21" firstHeaderRow="0" firstDataRow="1" firstDataCol="1"/>
  <pivotFields count="8">
    <pivotField axis="axisRow" showAll="0" sortType="ascending">
      <items count="19">
        <item x="5"/>
        <item x="17"/>
        <item x="6"/>
        <item x="16"/>
        <item x="1"/>
        <item x="10"/>
        <item x="8"/>
        <item x="14"/>
        <item x="2"/>
        <item x="0"/>
        <item x="15"/>
        <item x="9"/>
        <item x="3"/>
        <item x="7"/>
        <item x="13"/>
        <item x="12"/>
        <item x="1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3" showAll="0"/>
    <pivotField showAll="0"/>
    <pivotField dataField="1" showAll="0"/>
    <pivotField dataField="1" numFmtId="9" showAll="0"/>
    <pivotField numFmtId="165" showAll="0"/>
    <pivotField dataField="1" numFmtId="9" showAll="0"/>
    <pivotField dataField="1" numFmtId="9" showAll="0"/>
  </pivotFields>
  <rowFields count="1">
    <field x="0"/>
  </rowFields>
  <rowItems count="18">
    <i>
      <x v="3"/>
    </i>
    <i>
      <x v="12"/>
    </i>
    <i>
      <x v="4"/>
    </i>
    <i>
      <x v="14"/>
    </i>
    <i>
      <x v="16"/>
    </i>
    <i>
      <x v="9"/>
    </i>
    <i>
      <x v="7"/>
    </i>
    <i>
      <x v="11"/>
    </i>
    <i>
      <x v="8"/>
    </i>
    <i>
      <x v="13"/>
    </i>
    <i>
      <x v="17"/>
    </i>
    <i>
      <x v="1"/>
    </i>
    <i>
      <x v="6"/>
    </i>
    <i>
      <x/>
    </i>
    <i>
      <x v="15"/>
    </i>
    <i>
      <x v="2"/>
    </i>
    <i>
      <x v="5"/>
    </i>
    <i>
      <x v="10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Posible Remonte" fld="6" baseField="0" baseItem="0"/>
    <dataField name="Porcentaje Votos Válidos" fld="3" baseField="0" baseItem="0"/>
    <dataField name="Lift vs OP Ganador" fld="7" baseField="0" baseItem="0"/>
    <dataField name="Dif vs Ganador" fld="4" baseField="0" baseItem="0"/>
  </dataFields>
  <formats count="1">
    <format dxfId="9">
      <pivotArea collapsedLevelsAreSubtotals="1" fieldPosition="0">
        <references count="1">
          <reference field="0" count="0"/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2"/>
          </reference>
          <reference field="0" count="1" selected="0">
            <x v="1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1"/>
  <sheetViews>
    <sheetView topLeftCell="A22" workbookViewId="0">
      <selection activeCell="D24" sqref="D24"/>
    </sheetView>
  </sheetViews>
  <sheetFormatPr baseColWidth="10" defaultRowHeight="15" x14ac:dyDescent="0.25"/>
  <cols>
    <col min="1" max="1" width="45.85546875" bestFit="1" customWidth="1"/>
    <col min="2" max="2" width="16.28515625" bestFit="1" customWidth="1"/>
    <col min="3" max="3" width="23.42578125" bestFit="1" customWidth="1"/>
    <col min="4" max="4" width="17.28515625" bestFit="1" customWidth="1"/>
    <col min="5" max="5" width="13.85546875" bestFit="1" customWidth="1"/>
  </cols>
  <sheetData>
    <row r="3" spans="1:5" x14ac:dyDescent="0.25">
      <c r="A3" s="7" t="s">
        <v>4</v>
      </c>
      <c r="B3" t="s">
        <v>59</v>
      </c>
      <c r="C3" t="s">
        <v>57</v>
      </c>
      <c r="D3" t="s">
        <v>54</v>
      </c>
      <c r="E3" t="s">
        <v>58</v>
      </c>
    </row>
    <row r="4" spans="1:5" x14ac:dyDescent="0.25">
      <c r="A4" s="8" t="s">
        <v>22</v>
      </c>
      <c r="B4" s="5">
        <v>0.17443618105700734</v>
      </c>
      <c r="C4" s="5">
        <v>3.4599999999999995E-3</v>
      </c>
      <c r="D4" s="5">
        <v>-8.9538189429926585E-3</v>
      </c>
      <c r="E4" s="5">
        <v>0.17993000000000001</v>
      </c>
    </row>
    <row r="5" spans="1:5" x14ac:dyDescent="0.25">
      <c r="A5" s="8" t="s">
        <v>9</v>
      </c>
      <c r="B5" s="5">
        <v>0.17476897589419971</v>
      </c>
      <c r="C5" s="5">
        <v>3.8600000000000001E-3</v>
      </c>
      <c r="D5" s="5">
        <v>-8.6210241058002901E-3</v>
      </c>
      <c r="E5" s="5">
        <v>0.17953</v>
      </c>
    </row>
    <row r="6" spans="1:5" x14ac:dyDescent="0.25">
      <c r="A6" s="8" t="s">
        <v>7</v>
      </c>
      <c r="B6" s="5">
        <v>0.17514644300747109</v>
      </c>
      <c r="C6" s="5">
        <v>4.3099999999999996E-3</v>
      </c>
      <c r="D6" s="5">
        <v>-8.2435569925289054E-3</v>
      </c>
      <c r="E6" s="5">
        <v>0.17907999999999999</v>
      </c>
    </row>
    <row r="7" spans="1:5" x14ac:dyDescent="0.25">
      <c r="A7" s="8" t="s">
        <v>19</v>
      </c>
      <c r="B7" s="5">
        <v>0.17655688840708811</v>
      </c>
      <c r="C7" s="5">
        <v>6.0200000000000002E-3</v>
      </c>
      <c r="D7" s="5">
        <v>-6.8331115929118891E-3</v>
      </c>
      <c r="E7" s="5">
        <v>0.17737</v>
      </c>
    </row>
    <row r="8" spans="1:5" x14ac:dyDescent="0.25">
      <c r="A8" s="8" t="s">
        <v>17</v>
      </c>
      <c r="B8" s="5">
        <v>0.17700851422256994</v>
      </c>
      <c r="C8" s="5">
        <v>6.5599999999999999E-3</v>
      </c>
      <c r="D8" s="5">
        <v>-6.3814857774300571E-3</v>
      </c>
      <c r="E8" s="5">
        <v>0.17682999999999999</v>
      </c>
    </row>
    <row r="9" spans="1:5" x14ac:dyDescent="0.25">
      <c r="A9" s="8" t="s">
        <v>6</v>
      </c>
      <c r="B9" s="5">
        <v>0.18344145817391311</v>
      </c>
      <c r="C9" s="5">
        <v>1.4330000000000001E-2</v>
      </c>
      <c r="D9" s="5">
        <v>5.1458173913110361E-5</v>
      </c>
      <c r="E9" s="5">
        <v>0.16905999999999999</v>
      </c>
    </row>
    <row r="10" spans="1:5" x14ac:dyDescent="0.25">
      <c r="A10" s="8" t="s">
        <v>20</v>
      </c>
      <c r="B10" s="5">
        <v>0.1851548033967001</v>
      </c>
      <c r="C10" s="5">
        <v>1.6390000000000002E-2</v>
      </c>
      <c r="D10" s="5">
        <v>1.7648033967000987E-3</v>
      </c>
      <c r="E10" s="5">
        <v>0.16699999999999998</v>
      </c>
    </row>
    <row r="11" spans="1:5" x14ac:dyDescent="0.25">
      <c r="A11" s="8" t="s">
        <v>15</v>
      </c>
      <c r="B11" s="5">
        <v>0.18888561942911691</v>
      </c>
      <c r="C11" s="5">
        <v>2.0899999999999998E-2</v>
      </c>
      <c r="D11" s="5">
        <v>5.4956194291169158E-3</v>
      </c>
      <c r="E11" s="5">
        <v>0.16249</v>
      </c>
    </row>
    <row r="12" spans="1:5" x14ac:dyDescent="0.25">
      <c r="A12" s="8" t="s">
        <v>8</v>
      </c>
      <c r="B12" s="5">
        <v>0.19098480781694011</v>
      </c>
      <c r="C12" s="5">
        <v>2.3429999999999999E-2</v>
      </c>
      <c r="D12" s="5">
        <v>7.5948078169401079E-3</v>
      </c>
      <c r="E12" s="5">
        <v>0.15995999999999999</v>
      </c>
    </row>
    <row r="13" spans="1:5" x14ac:dyDescent="0.25">
      <c r="A13" s="8" t="s">
        <v>13</v>
      </c>
      <c r="B13" s="5">
        <v>0.21841773930635258</v>
      </c>
      <c r="C13" s="5">
        <v>5.6550000000000003E-2</v>
      </c>
      <c r="D13" s="5">
        <v>3.5027739306352584E-2</v>
      </c>
      <c r="E13" s="5">
        <v>0.12684000000000001</v>
      </c>
    </row>
    <row r="14" spans="1:5" x14ac:dyDescent="0.25">
      <c r="A14" s="8" t="s">
        <v>10</v>
      </c>
      <c r="B14" s="5">
        <v>0.2186793036545531</v>
      </c>
      <c r="C14" s="5">
        <v>5.6860000000000001E-2</v>
      </c>
      <c r="D14" s="5">
        <v>3.52893036545531E-2</v>
      </c>
      <c r="E14" s="5">
        <v>0.12653</v>
      </c>
    </row>
    <row r="15" spans="1:5" x14ac:dyDescent="0.25">
      <c r="A15" s="8" t="s">
        <v>23</v>
      </c>
      <c r="B15" s="5">
        <v>0.22114206716735479</v>
      </c>
      <c r="C15" s="5">
        <v>5.9839999999999997E-2</v>
      </c>
      <c r="D15" s="5">
        <v>3.7752067167354797E-2</v>
      </c>
      <c r="E15" s="5">
        <v>0.12354999999999999</v>
      </c>
    </row>
    <row r="16" spans="1:5" x14ac:dyDescent="0.25">
      <c r="A16" s="8" t="s">
        <v>14</v>
      </c>
      <c r="B16" s="5">
        <v>0.23662530100159193</v>
      </c>
      <c r="C16" s="5">
        <v>7.8530000000000003E-2</v>
      </c>
      <c r="D16" s="5">
        <v>5.3235301001591934E-2</v>
      </c>
      <c r="E16" s="5">
        <v>0.10485999999999999</v>
      </c>
    </row>
    <row r="17" spans="1:5" x14ac:dyDescent="0.25">
      <c r="A17" s="8" t="s">
        <v>11</v>
      </c>
      <c r="B17" s="5">
        <v>0.24634036338308868</v>
      </c>
      <c r="C17" s="5">
        <v>9.0249999999999997E-2</v>
      </c>
      <c r="D17" s="5">
        <v>6.2950363383088681E-2</v>
      </c>
      <c r="E17" s="5">
        <v>9.3140000000000001E-2</v>
      </c>
    </row>
    <row r="18" spans="1:5" x14ac:dyDescent="0.25">
      <c r="A18" s="8" t="s">
        <v>18</v>
      </c>
      <c r="B18" s="5">
        <v>0.27180560368758744</v>
      </c>
      <c r="C18" s="5">
        <v>0.12099</v>
      </c>
      <c r="D18" s="5">
        <v>8.8415603687587441E-2</v>
      </c>
      <c r="E18" s="5">
        <v>6.2399999999999997E-2</v>
      </c>
    </row>
    <row r="19" spans="1:5" x14ac:dyDescent="0.25">
      <c r="A19" s="8" t="s">
        <v>12</v>
      </c>
      <c r="B19" s="5">
        <v>0.27268120753792907</v>
      </c>
      <c r="C19" s="5">
        <v>0.12205000000000001</v>
      </c>
      <c r="D19" s="5">
        <v>8.9291207537929074E-2</v>
      </c>
      <c r="E19" s="5">
        <v>6.1339999999999992E-2</v>
      </c>
    </row>
    <row r="20" spans="1:5" x14ac:dyDescent="0.25">
      <c r="A20" s="8" t="s">
        <v>16</v>
      </c>
      <c r="B20" s="5">
        <v>0.2811641050362339</v>
      </c>
      <c r="C20" s="5">
        <v>0.13228999999999999</v>
      </c>
      <c r="D20" s="5">
        <v>9.7774105036233905E-2</v>
      </c>
      <c r="E20" s="5">
        <v>5.1100000000000007E-2</v>
      </c>
    </row>
    <row r="21" spans="1:5" x14ac:dyDescent="0.25">
      <c r="A21" s="8" t="s">
        <v>21</v>
      </c>
      <c r="B21" s="5">
        <v>0.3235004841426018</v>
      </c>
      <c r="C21" s="5">
        <v>0.18339</v>
      </c>
      <c r="D21" s="5">
        <v>0.1401104841426018</v>
      </c>
      <c r="E21" s="5">
        <v>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workbookViewId="0">
      <selection activeCell="B3" sqref="B3"/>
    </sheetView>
  </sheetViews>
  <sheetFormatPr baseColWidth="10" defaultRowHeight="15" x14ac:dyDescent="0.25"/>
  <cols>
    <col min="1" max="1" width="50.140625" bestFit="1" customWidth="1"/>
    <col min="6" max="6" width="17.5703125" bestFit="1" customWidth="1"/>
    <col min="7" max="7" width="23" bestFit="1" customWidth="1"/>
    <col min="8" max="8" width="14" bestFit="1" customWidth="1"/>
  </cols>
  <sheetData>
    <row r="1" spans="1:8" x14ac:dyDescent="0.25">
      <c r="A1" t="s">
        <v>0</v>
      </c>
      <c r="B1" s="11" t="s">
        <v>62</v>
      </c>
      <c r="C1" s="11"/>
      <c r="D1" s="11"/>
    </row>
    <row r="6" spans="1:8" x14ac:dyDescent="0.25">
      <c r="A6" t="s">
        <v>1</v>
      </c>
      <c r="B6" t="s">
        <v>2</v>
      </c>
      <c r="C6" t="s">
        <v>3</v>
      </c>
      <c r="G6" t="s">
        <v>48</v>
      </c>
      <c r="H6" t="s">
        <v>50</v>
      </c>
    </row>
    <row r="7" spans="1:8" x14ac:dyDescent="0.25">
      <c r="A7" s="1">
        <v>19733683</v>
      </c>
      <c r="B7" s="1">
        <v>14369064</v>
      </c>
      <c r="C7">
        <v>72.814999999999998</v>
      </c>
      <c r="G7" s="2">
        <f>ROUNDDOWN((B29/(B36/A36))*(1-(B36/A36)),0)</f>
        <v>2519501</v>
      </c>
      <c r="H7" s="4">
        <f>B29/F29</f>
        <v>0.82842706668692356</v>
      </c>
    </row>
    <row r="10" spans="1:8" x14ac:dyDescent="0.25">
      <c r="A10" t="s">
        <v>4</v>
      </c>
      <c r="B10" t="s">
        <v>52</v>
      </c>
      <c r="C10" t="s">
        <v>55</v>
      </c>
      <c r="D10" t="s">
        <v>5</v>
      </c>
      <c r="E10" t="s">
        <v>56</v>
      </c>
      <c r="F10" t="s">
        <v>49</v>
      </c>
      <c r="G10" t="s">
        <v>53</v>
      </c>
      <c r="H10" t="s">
        <v>51</v>
      </c>
    </row>
    <row r="11" spans="1:8" x14ac:dyDescent="0.25">
      <c r="A11" s="9" t="s">
        <v>6</v>
      </c>
      <c r="B11" s="10">
        <v>174286</v>
      </c>
      <c r="C11" s="9">
        <v>1.4330000000000001</v>
      </c>
      <c r="D11" s="4">
        <f>C11/100</f>
        <v>1.4330000000000001E-2</v>
      </c>
      <c r="E11" s="4">
        <f>MAX($D$11:$D$28)-D11</f>
        <v>0.16905999999999999</v>
      </c>
      <c r="F11" s="3">
        <f>B11+$G$7</f>
        <v>2693787</v>
      </c>
      <c r="G11" s="4">
        <f>F11/$F$29</f>
        <v>0.18344145817391311</v>
      </c>
      <c r="H11" s="4">
        <f>G11-MAX($C$11:$C$28)/100</f>
        <v>5.1458173913110361E-5</v>
      </c>
    </row>
    <row r="12" spans="1:8" x14ac:dyDescent="0.25">
      <c r="A12" s="9" t="s">
        <v>7</v>
      </c>
      <c r="B12" s="10">
        <v>52476</v>
      </c>
      <c r="C12" s="9">
        <v>0.43099999999999999</v>
      </c>
      <c r="D12" s="4">
        <f t="shared" ref="D12:D29" si="0">C12/100</f>
        <v>4.3099999999999996E-3</v>
      </c>
      <c r="E12" s="4">
        <f t="shared" ref="E12:E28" si="1">MAX($D$11:$D$28)-D12</f>
        <v>0.17907999999999999</v>
      </c>
      <c r="F12" s="3">
        <f t="shared" ref="F12:F29" si="2">B12+$G$7</f>
        <v>2571977</v>
      </c>
      <c r="G12" s="4">
        <f t="shared" ref="G12:G29" si="3">F12/$F$29</f>
        <v>0.17514644300747109</v>
      </c>
      <c r="H12" s="4">
        <f t="shared" ref="H12:H28" si="4">G12-MAX($C$11:$C$28)/100</f>
        <v>-8.2435569925289054E-3</v>
      </c>
    </row>
    <row r="13" spans="1:8" x14ac:dyDescent="0.25">
      <c r="A13" s="9" t="s">
        <v>8</v>
      </c>
      <c r="B13" s="10">
        <v>285058</v>
      </c>
      <c r="C13" s="9">
        <v>2.343</v>
      </c>
      <c r="D13" s="4">
        <f t="shared" si="0"/>
        <v>2.3429999999999999E-2</v>
      </c>
      <c r="E13" s="4">
        <f t="shared" si="1"/>
        <v>0.15995999999999999</v>
      </c>
      <c r="F13" s="3">
        <f t="shared" si="2"/>
        <v>2804559</v>
      </c>
      <c r="G13" s="4">
        <f t="shared" si="3"/>
        <v>0.19098480781694011</v>
      </c>
      <c r="H13" s="4">
        <f t="shared" si="4"/>
        <v>7.5948078169401079E-3</v>
      </c>
    </row>
    <row r="14" spans="1:8" x14ac:dyDescent="0.25">
      <c r="A14" s="9" t="s">
        <v>9</v>
      </c>
      <c r="B14" s="10">
        <v>46933</v>
      </c>
      <c r="C14" s="9">
        <v>0.38600000000000001</v>
      </c>
      <c r="D14" s="4">
        <f t="shared" si="0"/>
        <v>3.8600000000000001E-3</v>
      </c>
      <c r="E14" s="4">
        <f t="shared" si="1"/>
        <v>0.17953</v>
      </c>
      <c r="F14" s="3">
        <f t="shared" si="2"/>
        <v>2566434</v>
      </c>
      <c r="G14" s="4">
        <f t="shared" si="3"/>
        <v>0.17476897589419971</v>
      </c>
      <c r="H14" s="4">
        <f t="shared" si="4"/>
        <v>-8.6210241058002901E-3</v>
      </c>
    </row>
    <row r="15" spans="1:8" x14ac:dyDescent="0.25">
      <c r="A15" s="9" t="s">
        <v>10</v>
      </c>
      <c r="B15" s="10">
        <v>691744</v>
      </c>
      <c r="C15" s="9">
        <v>5.6859999999999999</v>
      </c>
      <c r="D15" s="4">
        <f t="shared" si="0"/>
        <v>5.6860000000000001E-2</v>
      </c>
      <c r="E15" s="4">
        <f t="shared" si="1"/>
        <v>0.12653</v>
      </c>
      <c r="F15" s="3">
        <f t="shared" si="2"/>
        <v>3211245</v>
      </c>
      <c r="G15" s="4">
        <f t="shared" si="3"/>
        <v>0.2186793036545531</v>
      </c>
      <c r="H15" s="4">
        <f t="shared" si="4"/>
        <v>3.52893036545531E-2</v>
      </c>
    </row>
    <row r="16" spans="1:8" x14ac:dyDescent="0.25">
      <c r="A16" s="9" t="s">
        <v>11</v>
      </c>
      <c r="B16" s="10">
        <v>1097939</v>
      </c>
      <c r="C16" s="9">
        <v>9.0250000000000004</v>
      </c>
      <c r="D16" s="4">
        <f t="shared" si="0"/>
        <v>9.0249999999999997E-2</v>
      </c>
      <c r="E16" s="4">
        <f t="shared" si="1"/>
        <v>9.3140000000000001E-2</v>
      </c>
      <c r="F16" s="3">
        <f t="shared" si="2"/>
        <v>3617440</v>
      </c>
      <c r="G16" s="4">
        <f t="shared" si="3"/>
        <v>0.24634036338308868</v>
      </c>
      <c r="H16" s="4">
        <f t="shared" si="4"/>
        <v>6.2950363383088681E-2</v>
      </c>
    </row>
    <row r="17" spans="1:8" x14ac:dyDescent="0.25">
      <c r="A17" s="9" t="s">
        <v>12</v>
      </c>
      <c r="B17" s="10">
        <v>1484747</v>
      </c>
      <c r="C17" s="9">
        <v>12.205</v>
      </c>
      <c r="D17" s="4">
        <f t="shared" si="0"/>
        <v>0.12205000000000001</v>
      </c>
      <c r="E17" s="4">
        <f t="shared" si="1"/>
        <v>6.1339999999999992E-2</v>
      </c>
      <c r="F17" s="3">
        <f t="shared" si="2"/>
        <v>4004248</v>
      </c>
      <c r="G17" s="4">
        <f t="shared" si="3"/>
        <v>0.27268120753792907</v>
      </c>
      <c r="H17" s="4">
        <f t="shared" si="4"/>
        <v>8.9291207537929074E-2</v>
      </c>
    </row>
    <row r="18" spans="1:8" x14ac:dyDescent="0.25">
      <c r="A18" s="9" t="s">
        <v>13</v>
      </c>
      <c r="B18" s="10">
        <v>687903</v>
      </c>
      <c r="C18" s="9">
        <v>5.6550000000000002</v>
      </c>
      <c r="D18" s="4">
        <f t="shared" si="0"/>
        <v>5.6550000000000003E-2</v>
      </c>
      <c r="E18" s="4">
        <f t="shared" si="1"/>
        <v>0.12684000000000001</v>
      </c>
      <c r="F18" s="3">
        <f t="shared" si="2"/>
        <v>3207404</v>
      </c>
      <c r="G18" s="4">
        <f t="shared" si="3"/>
        <v>0.21841773930635258</v>
      </c>
      <c r="H18" s="4">
        <f t="shared" si="4"/>
        <v>3.5027739306352584E-2</v>
      </c>
    </row>
    <row r="19" spans="1:8" x14ac:dyDescent="0.25">
      <c r="A19" s="9" t="s">
        <v>14</v>
      </c>
      <c r="B19" s="10">
        <v>955276</v>
      </c>
      <c r="C19" s="9">
        <v>7.8529999999999998</v>
      </c>
      <c r="D19" s="4">
        <f t="shared" si="0"/>
        <v>7.8530000000000003E-2</v>
      </c>
      <c r="E19" s="4">
        <f t="shared" si="1"/>
        <v>0.10485999999999999</v>
      </c>
      <c r="F19" s="3">
        <f t="shared" si="2"/>
        <v>3474777</v>
      </c>
      <c r="G19" s="4">
        <f t="shared" si="3"/>
        <v>0.23662530100159193</v>
      </c>
      <c r="H19" s="4">
        <f t="shared" si="4"/>
        <v>5.3235301001591934E-2</v>
      </c>
    </row>
    <row r="20" spans="1:8" x14ac:dyDescent="0.25">
      <c r="A20" s="9" t="s">
        <v>15</v>
      </c>
      <c r="B20" s="10">
        <v>254232</v>
      </c>
      <c r="C20" s="9">
        <v>2.09</v>
      </c>
      <c r="D20" s="4">
        <f t="shared" si="0"/>
        <v>2.0899999999999998E-2</v>
      </c>
      <c r="E20" s="4">
        <f t="shared" si="1"/>
        <v>0.16249</v>
      </c>
      <c r="F20" s="3">
        <f t="shared" si="2"/>
        <v>2773733</v>
      </c>
      <c r="G20" s="4">
        <f t="shared" si="3"/>
        <v>0.18888561942911691</v>
      </c>
      <c r="H20" s="4">
        <f t="shared" si="4"/>
        <v>5.4956194291169158E-3</v>
      </c>
    </row>
    <row r="21" spans="1:8" x14ac:dyDescent="0.25">
      <c r="A21" s="9" t="s">
        <v>16</v>
      </c>
      <c r="B21" s="10">
        <v>1609316</v>
      </c>
      <c r="C21" s="9">
        <v>13.228999999999999</v>
      </c>
      <c r="D21" s="4">
        <f t="shared" si="0"/>
        <v>0.13228999999999999</v>
      </c>
      <c r="E21" s="4">
        <f t="shared" si="1"/>
        <v>5.1100000000000007E-2</v>
      </c>
      <c r="F21" s="3">
        <f t="shared" si="2"/>
        <v>4128817</v>
      </c>
      <c r="G21" s="4">
        <f t="shared" si="3"/>
        <v>0.2811641050362339</v>
      </c>
      <c r="H21" s="4">
        <f t="shared" si="4"/>
        <v>9.7774105036233905E-2</v>
      </c>
    </row>
    <row r="22" spans="1:8" x14ac:dyDescent="0.25">
      <c r="A22" s="9" t="s">
        <v>17</v>
      </c>
      <c r="B22" s="10">
        <v>79820</v>
      </c>
      <c r="C22" s="9">
        <v>0.65600000000000003</v>
      </c>
      <c r="D22" s="4">
        <f t="shared" si="0"/>
        <v>6.5599999999999999E-3</v>
      </c>
      <c r="E22" s="4">
        <f t="shared" si="1"/>
        <v>0.17682999999999999</v>
      </c>
      <c r="F22" s="3">
        <f t="shared" si="2"/>
        <v>2599321</v>
      </c>
      <c r="G22" s="4">
        <f t="shared" si="3"/>
        <v>0.17700851422256994</v>
      </c>
      <c r="H22" s="4">
        <f t="shared" si="4"/>
        <v>-6.3814857774300571E-3</v>
      </c>
    </row>
    <row r="23" spans="1:8" x14ac:dyDescent="0.25">
      <c r="A23" s="9" t="s">
        <v>18</v>
      </c>
      <c r="B23" s="10">
        <v>1471889</v>
      </c>
      <c r="C23" s="9">
        <v>12.099</v>
      </c>
      <c r="D23" s="4">
        <f t="shared" si="0"/>
        <v>0.12099</v>
      </c>
      <c r="E23" s="4">
        <f t="shared" si="1"/>
        <v>6.2399999999999997E-2</v>
      </c>
      <c r="F23" s="3">
        <f t="shared" si="2"/>
        <v>3991390</v>
      </c>
      <c r="G23" s="4">
        <f t="shared" si="3"/>
        <v>0.27180560368758744</v>
      </c>
      <c r="H23" s="4">
        <f t="shared" si="4"/>
        <v>8.8415603687587441E-2</v>
      </c>
    </row>
    <row r="24" spans="1:8" x14ac:dyDescent="0.25">
      <c r="A24" s="9" t="s">
        <v>19</v>
      </c>
      <c r="B24" s="10">
        <v>73188</v>
      </c>
      <c r="C24" s="9">
        <v>0.60199999999999998</v>
      </c>
      <c r="D24" s="4">
        <f t="shared" si="0"/>
        <v>6.0200000000000002E-3</v>
      </c>
      <c r="E24" s="4">
        <f t="shared" si="1"/>
        <v>0.17737</v>
      </c>
      <c r="F24" s="3">
        <f t="shared" si="2"/>
        <v>2592689</v>
      </c>
      <c r="G24" s="4">
        <f t="shared" si="3"/>
        <v>0.17655688840708811</v>
      </c>
      <c r="H24" s="4">
        <f t="shared" si="4"/>
        <v>-6.8331115929118891E-3</v>
      </c>
    </row>
    <row r="25" spans="1:8" x14ac:dyDescent="0.25">
      <c r="A25" s="9" t="s">
        <v>20</v>
      </c>
      <c r="B25" s="10">
        <v>199446</v>
      </c>
      <c r="C25" s="9">
        <v>1.639</v>
      </c>
      <c r="D25" s="4">
        <f t="shared" si="0"/>
        <v>1.6390000000000002E-2</v>
      </c>
      <c r="E25" s="4">
        <f t="shared" si="1"/>
        <v>0.16699999999999998</v>
      </c>
      <c r="F25" s="3">
        <f t="shared" si="2"/>
        <v>2718947</v>
      </c>
      <c r="G25" s="4">
        <f t="shared" si="3"/>
        <v>0.1851548033967001</v>
      </c>
      <c r="H25" s="4">
        <f t="shared" si="4"/>
        <v>1.7648033967000987E-3</v>
      </c>
    </row>
    <row r="26" spans="1:8" x14ac:dyDescent="0.25">
      <c r="A26" s="9" t="s">
        <v>21</v>
      </c>
      <c r="B26" s="10">
        <v>2231014</v>
      </c>
      <c r="C26" s="9">
        <v>18.338999999999999</v>
      </c>
      <c r="D26" s="4">
        <f t="shared" si="0"/>
        <v>0.18339</v>
      </c>
      <c r="E26" s="4">
        <f t="shared" si="1"/>
        <v>0</v>
      </c>
      <c r="F26" s="3">
        <f t="shared" si="2"/>
        <v>4750515</v>
      </c>
      <c r="G26" s="4">
        <f t="shared" si="3"/>
        <v>0.3235004841426018</v>
      </c>
      <c r="H26" s="4">
        <f t="shared" si="4"/>
        <v>0.1401104841426018</v>
      </c>
    </row>
    <row r="27" spans="1:8" x14ac:dyDescent="0.25">
      <c r="A27" s="9" t="s">
        <v>22</v>
      </c>
      <c r="B27" s="10">
        <v>42046</v>
      </c>
      <c r="C27" s="9">
        <v>0.34599999999999997</v>
      </c>
      <c r="D27" s="4">
        <f t="shared" si="0"/>
        <v>3.4599999999999995E-3</v>
      </c>
      <c r="E27" s="4">
        <f t="shared" si="1"/>
        <v>0.17993000000000001</v>
      </c>
      <c r="F27" s="3">
        <f t="shared" si="2"/>
        <v>2561547</v>
      </c>
      <c r="G27" s="4">
        <f t="shared" si="3"/>
        <v>0.17443618105700734</v>
      </c>
      <c r="H27" s="4">
        <f t="shared" si="4"/>
        <v>-8.9538189429926585E-3</v>
      </c>
    </row>
    <row r="28" spans="1:8" x14ac:dyDescent="0.25">
      <c r="A28" s="9" t="s">
        <v>23</v>
      </c>
      <c r="B28" s="10">
        <v>727909</v>
      </c>
      <c r="C28" s="9">
        <v>5.984</v>
      </c>
      <c r="D28" s="4">
        <f t="shared" si="0"/>
        <v>5.9839999999999997E-2</v>
      </c>
      <c r="E28" s="4">
        <f t="shared" si="1"/>
        <v>0.12354999999999999</v>
      </c>
      <c r="F28" s="3">
        <f t="shared" si="2"/>
        <v>3247410</v>
      </c>
      <c r="G28" s="4">
        <f t="shared" si="3"/>
        <v>0.22114206716735479</v>
      </c>
      <c r="H28" s="4">
        <f t="shared" si="4"/>
        <v>3.7752067167354797E-2</v>
      </c>
    </row>
    <row r="29" spans="1:8" x14ac:dyDescent="0.25">
      <c r="A29" s="9" t="s">
        <v>24</v>
      </c>
      <c r="B29" s="10">
        <v>12165222</v>
      </c>
      <c r="C29" s="9">
        <v>100</v>
      </c>
      <c r="D29" s="4">
        <f t="shared" si="0"/>
        <v>1</v>
      </c>
      <c r="E29" s="4"/>
      <c r="F29" s="3">
        <f t="shared" si="2"/>
        <v>14684723</v>
      </c>
      <c r="G29" s="4">
        <f t="shared" si="3"/>
        <v>1</v>
      </c>
      <c r="H29" s="6"/>
    </row>
    <row r="30" spans="1:8" x14ac:dyDescent="0.25">
      <c r="A30" s="9" t="s">
        <v>25</v>
      </c>
      <c r="B30" s="10">
        <v>1730865</v>
      </c>
      <c r="C30" s="9"/>
      <c r="H30" s="6"/>
    </row>
    <row r="31" spans="1:8" x14ac:dyDescent="0.25">
      <c r="A31" s="9" t="s">
        <v>26</v>
      </c>
      <c r="B31" s="10">
        <v>745787</v>
      </c>
      <c r="C31" s="9"/>
      <c r="H31" s="6"/>
    </row>
    <row r="32" spans="1:8" x14ac:dyDescent="0.25">
      <c r="A32" s="9" t="s">
        <v>27</v>
      </c>
      <c r="B32" s="10">
        <v>14641874</v>
      </c>
      <c r="C32" s="9"/>
      <c r="H32" s="6"/>
    </row>
    <row r="33" spans="1:10" x14ac:dyDescent="0.25">
      <c r="A33" s="9"/>
      <c r="B33" s="9"/>
      <c r="C33" s="9"/>
    </row>
    <row r="34" spans="1:10" x14ac:dyDescent="0.25">
      <c r="A34" s="9"/>
      <c r="B34" s="9"/>
      <c r="C34" s="9"/>
    </row>
    <row r="35" spans="1:10" x14ac:dyDescent="0.25">
      <c r="A35" s="9" t="s">
        <v>28</v>
      </c>
      <c r="B35" s="9" t="s">
        <v>60</v>
      </c>
      <c r="C35" s="9" t="s">
        <v>29</v>
      </c>
    </row>
    <row r="36" spans="1:10" x14ac:dyDescent="0.25">
      <c r="A36" s="10">
        <v>86488</v>
      </c>
      <c r="B36" s="10">
        <v>71649</v>
      </c>
      <c r="C36" s="10">
        <v>2867</v>
      </c>
      <c r="D36" s="1"/>
      <c r="E36" s="1"/>
    </row>
    <row r="39" spans="1:10" x14ac:dyDescent="0.25">
      <c r="A39" t="s">
        <v>30</v>
      </c>
    </row>
    <row r="40" spans="1:10" x14ac:dyDescent="0.25">
      <c r="A40" t="s">
        <v>31</v>
      </c>
      <c r="B40" t="s">
        <v>32</v>
      </c>
      <c r="C40" t="s">
        <v>33</v>
      </c>
    </row>
    <row r="41" spans="1:10" x14ac:dyDescent="0.25">
      <c r="A41" s="1">
        <v>71649</v>
      </c>
      <c r="B41">
        <v>0</v>
      </c>
      <c r="C41" s="1">
        <v>14588</v>
      </c>
      <c r="D41" s="1"/>
      <c r="E41" s="1"/>
    </row>
    <row r="44" spans="1:10" x14ac:dyDescent="0.25">
      <c r="A44" t="s">
        <v>34</v>
      </c>
    </row>
    <row r="45" spans="1:10" x14ac:dyDescent="0.25">
      <c r="A45" t="s">
        <v>35</v>
      </c>
      <c r="B45" t="s">
        <v>36</v>
      </c>
      <c r="C45" t="s">
        <v>37</v>
      </c>
      <c r="D45" t="s">
        <v>38</v>
      </c>
      <c r="E45" t="s">
        <v>39</v>
      </c>
      <c r="F45" t="s">
        <v>40</v>
      </c>
      <c r="G45" t="s">
        <v>41</v>
      </c>
      <c r="H45" t="s">
        <v>42</v>
      </c>
      <c r="I45" t="s">
        <v>43</v>
      </c>
      <c r="J45" t="s">
        <v>44</v>
      </c>
    </row>
    <row r="46" spans="1:10" x14ac:dyDescent="0.25">
      <c r="A46">
        <v>270</v>
      </c>
      <c r="B46" s="1">
        <v>1741</v>
      </c>
      <c r="C46">
        <v>71</v>
      </c>
      <c r="D46">
        <v>112</v>
      </c>
      <c r="E46">
        <v>0</v>
      </c>
      <c r="F46">
        <v>3</v>
      </c>
      <c r="G46">
        <v>0</v>
      </c>
      <c r="H46">
        <v>0</v>
      </c>
      <c r="I46">
        <v>151</v>
      </c>
      <c r="J46">
        <v>519</v>
      </c>
    </row>
    <row r="49" spans="1:2" x14ac:dyDescent="0.25">
      <c r="A49" t="s">
        <v>45</v>
      </c>
    </row>
    <row r="50" spans="1:2" x14ac:dyDescent="0.25">
      <c r="A50" t="s">
        <v>46</v>
      </c>
      <c r="B50" t="s">
        <v>47</v>
      </c>
    </row>
    <row r="51" spans="1:2" x14ac:dyDescent="0.25">
      <c r="A51">
        <v>0</v>
      </c>
      <c r="B51">
        <v>0</v>
      </c>
    </row>
    <row r="54" spans="1:2" x14ac:dyDescent="0.25">
      <c r="A54" t="s">
        <v>61</v>
      </c>
    </row>
    <row r="55" spans="1:2" x14ac:dyDescent="0.25">
      <c r="A55" s="1">
        <v>14839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Gráfica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</cp:lastModifiedBy>
  <dcterms:created xsi:type="dcterms:W3CDTF">2021-04-12T20:21:23Z</dcterms:created>
  <dcterms:modified xsi:type="dcterms:W3CDTF">2021-04-12T20:31:20Z</dcterms:modified>
</cp:coreProperties>
</file>