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ngu\OneDrive\Documentos\Personal\Universidad\Primero\Cuatrimestre 1\FFT\Practica 4\"/>
    </mc:Choice>
  </mc:AlternateContent>
  <bookViews>
    <workbookView xWindow="-105" yWindow="-105" windowWidth="23250" windowHeight="12570" firstSheet="1" activeTab="3"/>
  </bookViews>
  <sheets>
    <sheet name="Datos y graficas diodos" sheetId="1" r:id="rId1"/>
    <sheet name="Practico - Teorico Diodos" sheetId="4" r:id="rId2"/>
    <sheet name="Datos y Carac. Trans. MOSFET" sheetId="2" r:id="rId3"/>
    <sheet name="Ajustes Característica Trans." sheetId="5" r:id="rId4"/>
    <sheet name="Más datos MOSFET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2" l="1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P6" i="2"/>
  <c r="Q10" i="2"/>
  <c r="P13" i="2"/>
  <c r="Q14" i="2"/>
  <c r="P17" i="2"/>
  <c r="Q18" i="2"/>
  <c r="Q22" i="2"/>
  <c r="P7" i="2"/>
  <c r="P15" i="2"/>
  <c r="P19" i="2"/>
  <c r="Q19" i="2"/>
  <c r="Q20" i="2"/>
  <c r="Q21" i="2"/>
  <c r="Q3" i="2"/>
  <c r="Q4" i="2"/>
  <c r="Q5" i="2"/>
  <c r="Q7" i="2"/>
  <c r="Q8" i="2"/>
  <c r="Q9" i="2"/>
  <c r="Q11" i="2"/>
  <c r="Q12" i="2"/>
  <c r="Q13" i="2"/>
  <c r="Q15" i="2"/>
  <c r="Q16" i="2"/>
  <c r="Q17" i="2"/>
  <c r="Q2" i="2"/>
  <c r="P8" i="2"/>
  <c r="P12" i="2"/>
  <c r="P20" i="2"/>
  <c r="P5" i="2"/>
  <c r="P9" i="2"/>
  <c r="P10" i="2"/>
  <c r="P11" i="2"/>
  <c r="P21" i="2"/>
  <c r="P22" i="2" l="1"/>
  <c r="P14" i="2"/>
  <c r="P18" i="2"/>
  <c r="Q6" i="2"/>
  <c r="P16" i="2"/>
  <c r="M10" i="2"/>
  <c r="M8" i="2"/>
  <c r="D3" i="3"/>
  <c r="F3" i="3" s="1"/>
  <c r="D4" i="3"/>
  <c r="D5" i="3"/>
  <c r="D6" i="3"/>
  <c r="D7" i="3"/>
  <c r="F7" i="3" s="1"/>
  <c r="D8" i="3"/>
  <c r="D9" i="3"/>
  <c r="D10" i="3"/>
  <c r="D11" i="3"/>
  <c r="F11" i="3" s="1"/>
  <c r="D12" i="3"/>
  <c r="D13" i="3"/>
  <c r="D14" i="3"/>
  <c r="F14" i="3" s="1"/>
  <c r="D15" i="3"/>
  <c r="F15" i="3" s="1"/>
  <c r="D16" i="3"/>
  <c r="F4" i="3"/>
  <c r="F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2" i="3"/>
  <c r="F6" i="3"/>
  <c r="F8" i="3"/>
  <c r="F9" i="3"/>
  <c r="F10" i="3"/>
  <c r="F12" i="3"/>
  <c r="F13" i="3"/>
  <c r="F16" i="3"/>
  <c r="D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U34" i="4" l="1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6" i="4"/>
  <c r="U57" i="4"/>
  <c r="U58" i="4"/>
  <c r="U59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60" i="4"/>
  <c r="S67" i="4"/>
  <c r="S68" i="4"/>
  <c r="S69" i="4"/>
  <c r="S70" i="4"/>
  <c r="S71" i="4"/>
  <c r="S72" i="4"/>
  <c r="S73" i="4"/>
  <c r="S74" i="4"/>
  <c r="S75" i="4"/>
  <c r="S76" i="4"/>
  <c r="S66" i="4"/>
  <c r="S65" i="4"/>
  <c r="S64" i="4"/>
  <c r="S63" i="4"/>
  <c r="S62" i="4"/>
  <c r="S61" i="4"/>
  <c r="S60" i="4"/>
  <c r="S59" i="4"/>
  <c r="S58" i="4"/>
  <c r="S57" i="4"/>
  <c r="S56" i="4"/>
  <c r="U31" i="4"/>
  <c r="U32" i="4"/>
  <c r="U33" i="4"/>
  <c r="U30" i="4"/>
  <c r="S31" i="4"/>
  <c r="S32" i="4"/>
  <c r="S33" i="4"/>
  <c r="S34" i="4"/>
  <c r="S35" i="4"/>
  <c r="S36" i="4"/>
  <c r="S37" i="4"/>
  <c r="S38" i="4"/>
  <c r="S30" i="4"/>
  <c r="S16" i="4"/>
  <c r="S17" i="4"/>
  <c r="S18" i="4"/>
  <c r="S19" i="4"/>
  <c r="S20" i="4"/>
  <c r="S21" i="4"/>
  <c r="S22" i="4"/>
  <c r="S23" i="4"/>
  <c r="S24" i="4"/>
  <c r="S25" i="4"/>
  <c r="S15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9" i="4"/>
  <c r="U6" i="4"/>
  <c r="U7" i="4"/>
  <c r="U8" i="4"/>
  <c r="U5" i="4"/>
  <c r="S6" i="4"/>
  <c r="S7" i="4"/>
  <c r="S8" i="4"/>
  <c r="S9" i="4"/>
  <c r="S10" i="4"/>
  <c r="S11" i="4"/>
  <c r="S12" i="4"/>
  <c r="S13" i="4"/>
  <c r="S14" i="4"/>
  <c r="S5" i="4"/>
  <c r="C22" i="2" l="1"/>
  <c r="C21" i="2"/>
  <c r="C20" i="2"/>
  <c r="C19" i="2"/>
  <c r="C18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<sst xmlns="http://schemas.openxmlformats.org/spreadsheetml/2006/main" count="64" uniqueCount="33">
  <si>
    <t>Vi(V)</t>
  </si>
  <si>
    <t>Viexp(V)</t>
  </si>
  <si>
    <t>Vdexp(V)</t>
  </si>
  <si>
    <t>Vrexp(V)</t>
  </si>
  <si>
    <t>LED</t>
  </si>
  <si>
    <t>Rectificador</t>
  </si>
  <si>
    <t>Resistencia(kohm)</t>
  </si>
  <si>
    <t>Vds(V)</t>
  </si>
  <si>
    <t>Vgs(V)</t>
  </si>
  <si>
    <t>Vrg(V)</t>
  </si>
  <si>
    <t>Ig(V)</t>
  </si>
  <si>
    <t>Vrd(V)</t>
  </si>
  <si>
    <t>Id(A)</t>
  </si>
  <si>
    <t>Vgs=Vds(V)</t>
  </si>
  <si>
    <t>Vi</t>
  </si>
  <si>
    <t>Tabla de valores</t>
  </si>
  <si>
    <t>Vo</t>
  </si>
  <si>
    <t>Ajuste lineal anterior</t>
  </si>
  <si>
    <t>Modelo 1</t>
  </si>
  <si>
    <t>Modelo 2</t>
  </si>
  <si>
    <t>rd led</t>
  </si>
  <si>
    <t>rd rectificador</t>
  </si>
  <si>
    <t>kohm</t>
  </si>
  <si>
    <t>Id(mA)</t>
  </si>
  <si>
    <t>Icalculada(mA)</t>
  </si>
  <si>
    <t>sqrt(Id)</t>
  </si>
  <si>
    <t>k</t>
  </si>
  <si>
    <t>Vt</t>
  </si>
  <si>
    <t>sqrt(Vgs)</t>
  </si>
  <si>
    <t>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</si>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</sst>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</a:t>
            </a:r>
            <a:r>
              <a:rPr lang="es-ES" baseline="0"/>
              <a:t> -V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y graficas diodos'!$E$2</c:f>
              <c:strCache>
                <c:ptCount val="1"/>
                <c:pt idx="0">
                  <c:v>Icalculada(mA)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691559441959216"/>
                  <c:y val="-1.81777777777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diodos'!$C$11:$C$23</c:f>
              <c:numCache>
                <c:formatCode>General</c:formatCode>
                <c:ptCount val="13"/>
                <c:pt idx="0">
                  <c:v>1.6379999999999999</c:v>
                </c:pt>
                <c:pt idx="1">
                  <c:v>1.728</c:v>
                </c:pt>
                <c:pt idx="2">
                  <c:v>1.7649999999999999</c:v>
                </c:pt>
                <c:pt idx="3">
                  <c:v>1.7849999999999999</c:v>
                </c:pt>
                <c:pt idx="4">
                  <c:v>1.8049999999999999</c:v>
                </c:pt>
                <c:pt idx="5">
                  <c:v>1.8180000000000001</c:v>
                </c:pt>
                <c:pt idx="6">
                  <c:v>1.827</c:v>
                </c:pt>
                <c:pt idx="7">
                  <c:v>1.8360000000000001</c:v>
                </c:pt>
                <c:pt idx="8">
                  <c:v>1.845</c:v>
                </c:pt>
                <c:pt idx="9">
                  <c:v>1.8520000000000001</c:v>
                </c:pt>
                <c:pt idx="10">
                  <c:v>1.8580000000000001</c:v>
                </c:pt>
                <c:pt idx="11">
                  <c:v>1.8640000000000001</c:v>
                </c:pt>
                <c:pt idx="12">
                  <c:v>1.869</c:v>
                </c:pt>
              </c:numCache>
            </c:numRef>
          </c:xVal>
          <c:yVal>
            <c:numRef>
              <c:f>'Datos y graficas diodos'!$E$11:$E$23</c:f>
              <c:numCache>
                <c:formatCode>General</c:formatCode>
                <c:ptCount val="13"/>
                <c:pt idx="0">
                  <c:v>5.5813953488372094E-3</c:v>
                </c:pt>
                <c:pt idx="1">
                  <c:v>5.2558139534883724E-2</c:v>
                </c:pt>
                <c:pt idx="2">
                  <c:v>0.12279069767441862</c:v>
                </c:pt>
                <c:pt idx="3">
                  <c:v>0.19255813953488371</c:v>
                </c:pt>
                <c:pt idx="4">
                  <c:v>0.29348837209302325</c:v>
                </c:pt>
                <c:pt idx="5">
                  <c:v>0.38046511627906976</c:v>
                </c:pt>
                <c:pt idx="6">
                  <c:v>0.45534883720930236</c:v>
                </c:pt>
                <c:pt idx="7">
                  <c:v>0.54511627906976745</c:v>
                </c:pt>
                <c:pt idx="8">
                  <c:v>0.63441860465116284</c:v>
                </c:pt>
                <c:pt idx="9">
                  <c:v>0.73813953488372097</c:v>
                </c:pt>
                <c:pt idx="10">
                  <c:v>0.81395348837209303</c:v>
                </c:pt>
                <c:pt idx="11">
                  <c:v>0.8906976744186047</c:v>
                </c:pt>
                <c:pt idx="12">
                  <c:v>0.98976744186046517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4-4FAB-AF36-A9C2EE34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69456"/>
        <c:axId val="1434099792"/>
      </c:scatterChart>
      <c:valAx>
        <c:axId val="14206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  <a:r>
                  <a:rPr lang="es-ES" baseline="0"/>
                  <a:t> ( 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099792"/>
        <c:crosses val="autoZero"/>
        <c:crossBetween val="midCat"/>
      </c:valAx>
      <c:valAx>
        <c:axId val="14340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6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Teórico - Práctico Rectificador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Diodo Rectificador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'Practico - Teorico Diodos'!$T$5:$T$25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Diodos'!$U$5:$U$25</c:f>
              <c:numCache>
                <c:formatCode>General</c:formatCode>
                <c:ptCount val="21"/>
                <c:pt idx="0">
                  <c:v>4.8800000000000003E-2</c:v>
                </c:pt>
                <c:pt idx="1">
                  <c:v>0.19298000000000001</c:v>
                </c:pt>
                <c:pt idx="2">
                  <c:v>0.33716000000000002</c:v>
                </c:pt>
                <c:pt idx="3">
                  <c:v>0.48133999999999999</c:v>
                </c:pt>
                <c:pt idx="4">
                  <c:v>0.58504</c:v>
                </c:pt>
                <c:pt idx="5">
                  <c:v>0.58889999999999998</c:v>
                </c:pt>
                <c:pt idx="6">
                  <c:v>0.59275999999999995</c:v>
                </c:pt>
                <c:pt idx="7">
                  <c:v>0.59662000000000004</c:v>
                </c:pt>
                <c:pt idx="8">
                  <c:v>0.60048000000000001</c:v>
                </c:pt>
                <c:pt idx="9">
                  <c:v>0.60433999999999999</c:v>
                </c:pt>
                <c:pt idx="10">
                  <c:v>0.60819999999999996</c:v>
                </c:pt>
                <c:pt idx="11">
                  <c:v>0.61206000000000005</c:v>
                </c:pt>
                <c:pt idx="12">
                  <c:v>0.61592000000000002</c:v>
                </c:pt>
                <c:pt idx="13">
                  <c:v>0.61978</c:v>
                </c:pt>
                <c:pt idx="14">
                  <c:v>0.62363999999999997</c:v>
                </c:pt>
                <c:pt idx="15">
                  <c:v>0.62749999999999995</c:v>
                </c:pt>
                <c:pt idx="16">
                  <c:v>0.63136000000000003</c:v>
                </c:pt>
                <c:pt idx="17">
                  <c:v>0.63522000000000001</c:v>
                </c:pt>
                <c:pt idx="18">
                  <c:v>0.63907999999999998</c:v>
                </c:pt>
                <c:pt idx="19">
                  <c:v>0.64293999999999996</c:v>
                </c:pt>
                <c:pt idx="20">
                  <c:v>0.64680000000000004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D-48BB-8667-411F7C3DAD0C}"/>
            </c:ext>
          </c:extLst>
        </c:ser>
        <c:ser>
          <c:idx val="1"/>
          <c:order val="1"/>
          <c:tx>
            <c:v>Modelo 1</c:v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'Practico - Teorico Diodos'!$T$30:$T$50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Diodos'!$U$30:$U$50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D-48BB-8667-411F7C3DAD0C}"/>
            </c:ext>
          </c:extLst>
        </c:ser>
        <c:ser>
          <c:idx val="2"/>
          <c:order val="2"/>
          <c:tx>
            <c:v>Modelo 2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'Practico - Teorico Diodos'!$T$56:$T$76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Diodos'!$U$56:$U$76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0.60238970588235285</c:v>
                </c:pt>
                <c:pt idx="5">
                  <c:v>0.60477941176470584</c:v>
                </c:pt>
                <c:pt idx="6">
                  <c:v>0.60716911764705872</c:v>
                </c:pt>
                <c:pt idx="7">
                  <c:v>0.60955882352941171</c:v>
                </c:pt>
                <c:pt idx="8">
                  <c:v>0.6119485294117647</c:v>
                </c:pt>
                <c:pt idx="9">
                  <c:v>0.61433823529411757</c:v>
                </c:pt>
                <c:pt idx="10">
                  <c:v>0.61672794117647056</c:v>
                </c:pt>
                <c:pt idx="11">
                  <c:v>0.61911764705882344</c:v>
                </c:pt>
                <c:pt idx="12">
                  <c:v>0.62150735294117643</c:v>
                </c:pt>
                <c:pt idx="13">
                  <c:v>0.6238970588235293</c:v>
                </c:pt>
                <c:pt idx="14">
                  <c:v>0.62628676470588229</c:v>
                </c:pt>
                <c:pt idx="15">
                  <c:v>0.62867647058823528</c:v>
                </c:pt>
                <c:pt idx="16">
                  <c:v>0.63106617647058816</c:v>
                </c:pt>
                <c:pt idx="17">
                  <c:v>0.63345588235294115</c:v>
                </c:pt>
                <c:pt idx="18">
                  <c:v>0.63584558823529402</c:v>
                </c:pt>
                <c:pt idx="19">
                  <c:v>0.63823529411764701</c:v>
                </c:pt>
                <c:pt idx="20">
                  <c:v>0.640625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D-48BB-8667-411F7C3D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03248"/>
        <c:axId val="497006576"/>
      </c:scatterChart>
      <c:valAx>
        <c:axId val="497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06576"/>
        <c:crosses val="autoZero"/>
        <c:crossBetween val="midCat"/>
      </c:valAx>
      <c:valAx>
        <c:axId val="4970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050114062844949E-2"/>
          <c:y val="7.7159918817817988E-2"/>
          <c:w val="0.91605268967547282"/>
          <c:h val="0.83491685589397058"/>
        </c:manualLayout>
      </c:layout>
      <c:scatterChart>
        <c:scatterStyle val="smoothMarker"/>
        <c:varyColors val="0"/>
        <c:ser>
          <c:idx val="0"/>
          <c:order val="0"/>
          <c:tx>
            <c:v>Caracteristica de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MOSFET'!$C$2:$C$22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1.66</c:v>
                </c:pt>
                <c:pt idx="5">
                  <c:v>2</c:v>
                </c:pt>
                <c:pt idx="6">
                  <c:v>2.2000000000000002</c:v>
                </c:pt>
                <c:pt idx="7">
                  <c:v>2.39</c:v>
                </c:pt>
                <c:pt idx="8">
                  <c:v>2.61</c:v>
                </c:pt>
                <c:pt idx="9">
                  <c:v>2.86</c:v>
                </c:pt>
                <c:pt idx="10">
                  <c:v>2.9710000000000001</c:v>
                </c:pt>
                <c:pt idx="11">
                  <c:v>3.2269999999999999</c:v>
                </c:pt>
                <c:pt idx="12">
                  <c:v>3.4369999999999998</c:v>
                </c:pt>
                <c:pt idx="13">
                  <c:v>3.6259999999999999</c:v>
                </c:pt>
                <c:pt idx="14">
                  <c:v>3.85</c:v>
                </c:pt>
                <c:pt idx="15">
                  <c:v>4.01</c:v>
                </c:pt>
                <c:pt idx="16">
                  <c:v>4.1900000000000004</c:v>
                </c:pt>
                <c:pt idx="17">
                  <c:v>4.4000000000000004</c:v>
                </c:pt>
                <c:pt idx="18">
                  <c:v>4.6500000000000004</c:v>
                </c:pt>
                <c:pt idx="19">
                  <c:v>4.79</c:v>
                </c:pt>
                <c:pt idx="20">
                  <c:v>4.99</c:v>
                </c:pt>
              </c:numCache>
            </c:numRef>
          </c:xVal>
          <c:yVal>
            <c:numRef>
              <c:f>'Datos y Carac. Trans. MOSFET'!$B$2:$B$22</c:f>
              <c:numCache>
                <c:formatCode>General</c:formatCode>
                <c:ptCount val="21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5.04</c:v>
                </c:pt>
                <c:pt idx="4">
                  <c:v>4.74</c:v>
                </c:pt>
                <c:pt idx="5">
                  <c:v>4.2300000000000004</c:v>
                </c:pt>
                <c:pt idx="6">
                  <c:v>3.82</c:v>
                </c:pt>
                <c:pt idx="7">
                  <c:v>3.36</c:v>
                </c:pt>
                <c:pt idx="8">
                  <c:v>2.8</c:v>
                </c:pt>
                <c:pt idx="9">
                  <c:v>2.0659999999999998</c:v>
                </c:pt>
                <c:pt idx="10">
                  <c:v>1.7290000000000001</c:v>
                </c:pt>
                <c:pt idx="11">
                  <c:v>1.1080000000000001</c:v>
                </c:pt>
                <c:pt idx="12">
                  <c:v>0.9</c:v>
                </c:pt>
                <c:pt idx="13">
                  <c:v>0.8</c:v>
                </c:pt>
                <c:pt idx="14">
                  <c:v>0.72099999999999997</c:v>
                </c:pt>
                <c:pt idx="15">
                  <c:v>0.67</c:v>
                </c:pt>
                <c:pt idx="16">
                  <c:v>0.63</c:v>
                </c:pt>
                <c:pt idx="17">
                  <c:v>0.6</c:v>
                </c:pt>
                <c:pt idx="18">
                  <c:v>0.56000000000000005</c:v>
                </c:pt>
                <c:pt idx="19">
                  <c:v>0.54</c:v>
                </c:pt>
                <c:pt idx="20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5-486A-909B-E8CCACDC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3632"/>
        <c:axId val="502824048"/>
      </c:scatterChart>
      <c:valAx>
        <c:axId val="813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 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824048"/>
        <c:crosses val="autoZero"/>
        <c:crossBetween val="midCat"/>
      </c:valAx>
      <c:valAx>
        <c:axId val="502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3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 de transferencia</a:t>
            </a:r>
          </a:p>
          <a:p>
            <a:pPr>
              <a:defRPr/>
            </a:pPr>
            <a:r>
              <a:rPr lang="es-ES" baseline="0"/>
              <a:t>Experimental - Teórica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Corte Teórico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MOSFET'!$O$2:$O$12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xVal>
          <c:yVal>
            <c:numRef>
              <c:f>'Datos y Carac. Trans. MOSFET'!$Q$2:$Q$12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7C-45A2-A7FE-0EEDE3BE9348}"/>
            </c:ext>
          </c:extLst>
        </c:ser>
        <c:ser>
          <c:idx val="1"/>
          <c:order val="1"/>
          <c:tx>
            <c:v>Saturación Teórico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MOSFET'!$O$12:$O$29</c:f>
              <c:numCache>
                <c:formatCode>General</c:formatCode>
                <c:ptCount val="1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</c:numCache>
            </c:numRef>
          </c:xVal>
          <c:yVal>
            <c:numRef>
              <c:f>'Datos y Carac. Trans. MOSFET'!$Q$12:$Q$29</c:f>
              <c:numCache>
                <c:formatCode>General</c:formatCode>
                <c:ptCount val="18"/>
                <c:pt idx="0">
                  <c:v>5</c:v>
                </c:pt>
                <c:pt idx="1">
                  <c:v>4.9940784519386456</c:v>
                </c:pt>
                <c:pt idx="2">
                  <c:v>4.9683129702853952</c:v>
                </c:pt>
                <c:pt idx="3">
                  <c:v>4.9221224886321453</c:v>
                </c:pt>
                <c:pt idx="4">
                  <c:v>4.855507006978895</c:v>
                </c:pt>
                <c:pt idx="5">
                  <c:v>4.7684665253256453</c:v>
                </c:pt>
                <c:pt idx="6">
                  <c:v>4.6610010436723952</c:v>
                </c:pt>
                <c:pt idx="7">
                  <c:v>4.5331105620191456</c:v>
                </c:pt>
                <c:pt idx="8">
                  <c:v>4.3847950803658957</c:v>
                </c:pt>
                <c:pt idx="9">
                  <c:v>4.2160545987126454</c:v>
                </c:pt>
                <c:pt idx="10">
                  <c:v>4.0268891170593957</c:v>
                </c:pt>
                <c:pt idx="11">
                  <c:v>3.8172986354061447</c:v>
                </c:pt>
                <c:pt idx="12">
                  <c:v>3.587283153752896</c:v>
                </c:pt>
                <c:pt idx="13">
                  <c:v>3.3368426720996456</c:v>
                </c:pt>
                <c:pt idx="14">
                  <c:v>3.0659771904463957</c:v>
                </c:pt>
                <c:pt idx="15">
                  <c:v>2.7746867087931451</c:v>
                </c:pt>
                <c:pt idx="16">
                  <c:v>2.4629712271398945</c:v>
                </c:pt>
                <c:pt idx="17">
                  <c:v>2.1308307454866457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7C-45A2-A7FE-0EEDE3BE9348}"/>
            </c:ext>
          </c:extLst>
        </c:ser>
        <c:ser>
          <c:idx val="2"/>
          <c:order val="2"/>
          <c:tx>
            <c:v>Lineal Teórico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MOSFET'!$O$29:$O$53</c:f>
              <c:numCache>
                <c:formatCode>General</c:formatCode>
                <c:ptCount val="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</c:numCache>
            </c:numRef>
          </c:xVal>
          <c:yVal>
            <c:numRef>
              <c:f>'Datos y Carac. Trans. MOSFET'!$Q$29:$Q$53</c:f>
              <c:numCache>
                <c:formatCode>General</c:formatCode>
                <c:ptCount val="25"/>
                <c:pt idx="0">
                  <c:v>2.1308307454866457</c:v>
                </c:pt>
                <c:pt idx="1">
                  <c:v>1.7645201228530571</c:v>
                </c:pt>
                <c:pt idx="2">
                  <c:v>1.5216447470222678</c:v>
                </c:pt>
                <c:pt idx="3">
                  <c:v>1.3728094095015653</c:v>
                </c:pt>
                <c:pt idx="4">
                  <c:v>1.2631273840504118</c:v>
                </c:pt>
                <c:pt idx="5">
                  <c:v>1.1760165348616602</c:v>
                </c:pt>
                <c:pt idx="6">
                  <c:v>1.1038532338414517</c:v>
                </c:pt>
                <c:pt idx="7">
                  <c:v>1.0424073710124897</c:v>
                </c:pt>
                <c:pt idx="8">
                  <c:v>0.98905627744873437</c:v>
                </c:pt>
                <c:pt idx="9">
                  <c:v>0.94204884738074357</c:v>
                </c:pt>
                <c:pt idx="10">
                  <c:v>0.90015197768703636</c:v>
                </c:pt>
                <c:pt idx="11">
                  <c:v>0.86246171920207138</c:v>
                </c:pt>
                <c:pt idx="12">
                  <c:v>0.82829422450627677</c:v>
                </c:pt>
                <c:pt idx="13">
                  <c:v>0.79711887634145562</c:v>
                </c:pt>
                <c:pt idx="14">
                  <c:v>0.76851527397915742</c:v>
                </c:pt>
                <c:pt idx="15">
                  <c:v>0.74214446557162139</c:v>
                </c:pt>
                <c:pt idx="16">
                  <c:v>0.71772907379599982</c:v>
                </c:pt>
                <c:pt idx="17">
                  <c:v>0.69503918358646599</c:v>
                </c:pt>
                <c:pt idx="18">
                  <c:v>0.67388208296292929</c:v>
                </c:pt>
                <c:pt idx="19">
                  <c:v>0.65409465136511802</c:v>
                </c:pt>
                <c:pt idx="20">
                  <c:v>0.63553761060675473</c:v>
                </c:pt>
                <c:pt idx="21">
                  <c:v>0.61809111371903391</c:v>
                </c:pt>
                <c:pt idx="22">
                  <c:v>0.6016513125857359</c:v>
                </c:pt>
                <c:pt idx="23">
                  <c:v>0.58612765347511919</c:v>
                </c:pt>
                <c:pt idx="24">
                  <c:v>0.57144072189553929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7C-45A2-A7FE-0EEDE3BE9348}"/>
            </c:ext>
          </c:extLst>
        </c:ser>
        <c:ser>
          <c:idx val="3"/>
          <c:order val="3"/>
          <c:tx>
            <c:v>Corte Experimental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MOSFET'!$A$2:$A$5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</c:numCache>
            </c:numRef>
          </c:xVal>
          <c:yVal>
            <c:numRef>
              <c:f>'Datos y Carac. Trans. MOSFET'!$B$2:$B$5</c:f>
              <c:numCache>
                <c:formatCode>General</c:formatCode>
                <c:ptCount val="4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7C-45A2-A7FE-0EEDE3BE9348}"/>
            </c:ext>
          </c:extLst>
        </c:ser>
        <c:ser>
          <c:idx val="4"/>
          <c:order val="4"/>
          <c:tx>
            <c:v>Saturación Experimental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MOSFET'!$A$4:$A$11</c:f>
              <c:numCache>
                <c:formatCode>General</c:formatCode>
                <c:ptCount val="8"/>
                <c:pt idx="0">
                  <c:v>0.8</c:v>
                </c:pt>
                <c:pt idx="1">
                  <c:v>1.2</c:v>
                </c:pt>
                <c:pt idx="2">
                  <c:v>1.66</c:v>
                </c:pt>
                <c:pt idx="3">
                  <c:v>2</c:v>
                </c:pt>
                <c:pt idx="4">
                  <c:v>2.2000000000000002</c:v>
                </c:pt>
                <c:pt idx="5">
                  <c:v>2.39</c:v>
                </c:pt>
                <c:pt idx="6">
                  <c:v>2.61</c:v>
                </c:pt>
                <c:pt idx="7">
                  <c:v>2.86</c:v>
                </c:pt>
              </c:numCache>
            </c:numRef>
          </c:xVal>
          <c:yVal>
            <c:numRef>
              <c:f>'Datos y Carac. Trans. MOSFET'!$B$4:$B$11</c:f>
              <c:numCache>
                <c:formatCode>General</c:formatCode>
                <c:ptCount val="8"/>
                <c:pt idx="0">
                  <c:v>5.05</c:v>
                </c:pt>
                <c:pt idx="1">
                  <c:v>5.04</c:v>
                </c:pt>
                <c:pt idx="2">
                  <c:v>4.74</c:v>
                </c:pt>
                <c:pt idx="3">
                  <c:v>4.2300000000000004</c:v>
                </c:pt>
                <c:pt idx="4">
                  <c:v>3.82</c:v>
                </c:pt>
                <c:pt idx="5">
                  <c:v>3.36</c:v>
                </c:pt>
                <c:pt idx="6">
                  <c:v>2.8</c:v>
                </c:pt>
                <c:pt idx="7">
                  <c:v>2.0659999999999998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7C-45A2-A7FE-0EEDE3BE9348}"/>
            </c:ext>
          </c:extLst>
        </c:ser>
        <c:ser>
          <c:idx val="5"/>
          <c:order val="5"/>
          <c:tx>
            <c:v>Lineal Experimental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'Datos y Carac. Trans. MOSFET'!$A$11:$A$22</c:f>
              <c:numCache>
                <c:formatCode>General</c:formatCode>
                <c:ptCount val="12"/>
                <c:pt idx="0">
                  <c:v>2.86</c:v>
                </c:pt>
                <c:pt idx="1">
                  <c:v>2.9710000000000001</c:v>
                </c:pt>
                <c:pt idx="2">
                  <c:v>3.2269999999999999</c:v>
                </c:pt>
                <c:pt idx="3">
                  <c:v>3.4369999999999998</c:v>
                </c:pt>
                <c:pt idx="4">
                  <c:v>3.6259999999999999</c:v>
                </c:pt>
                <c:pt idx="5">
                  <c:v>3.85</c:v>
                </c:pt>
                <c:pt idx="6">
                  <c:v>4.01</c:v>
                </c:pt>
                <c:pt idx="7">
                  <c:v>4.1900000000000004</c:v>
                </c:pt>
                <c:pt idx="8">
                  <c:v>4.4000000000000004</c:v>
                </c:pt>
                <c:pt idx="9">
                  <c:v>4.6500000000000004</c:v>
                </c:pt>
                <c:pt idx="10">
                  <c:v>4.79</c:v>
                </c:pt>
                <c:pt idx="11">
                  <c:v>4.99</c:v>
                </c:pt>
              </c:numCache>
            </c:numRef>
          </c:xVal>
          <c:yVal>
            <c:numRef>
              <c:f>'Datos y Carac. Trans. MOSFET'!$B$11:$B$22</c:f>
              <c:numCache>
                <c:formatCode>General</c:formatCode>
                <c:ptCount val="12"/>
                <c:pt idx="0">
                  <c:v>2.0659999999999998</c:v>
                </c:pt>
                <c:pt idx="1">
                  <c:v>1.7290000000000001</c:v>
                </c:pt>
                <c:pt idx="2">
                  <c:v>1.1080000000000001</c:v>
                </c:pt>
                <c:pt idx="3">
                  <c:v>0.9</c:v>
                </c:pt>
                <c:pt idx="4">
                  <c:v>0.8</c:v>
                </c:pt>
                <c:pt idx="5">
                  <c:v>0.72099999999999997</c:v>
                </c:pt>
                <c:pt idx="6">
                  <c:v>0.67</c:v>
                </c:pt>
                <c:pt idx="7">
                  <c:v>0.63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7C-45A2-A7FE-0EEDE3BE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4448"/>
        <c:axId val="368672368"/>
      </c:scatterChart>
      <c:valAx>
        <c:axId val="3686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2368"/>
        <c:crosses val="autoZero"/>
        <c:crossBetween val="midCat"/>
      </c:valAx>
      <c:valAx>
        <c:axId val="368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 de transferencia</a:t>
            </a:r>
          </a:p>
          <a:p>
            <a:pPr>
              <a:defRPr/>
            </a:pPr>
            <a:r>
              <a:rPr lang="es-ES" baseline="0"/>
              <a:t>Experimental - Teórica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Corte Experimenal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81857935322977E-4"/>
                  <c:y val="4.4650412082010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Carac. Trans. MOSFET'!$A$2:$A$5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</c:numCache>
            </c:numRef>
          </c:xVal>
          <c:yVal>
            <c:numRef>
              <c:f>'Datos y Carac. Trans. MOSFET'!$B$2:$B$4</c:f>
              <c:numCache>
                <c:formatCode>General</c:formatCode>
                <c:ptCount val="3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6-495B-9773-7A30CB741F71}"/>
            </c:ext>
          </c:extLst>
        </c:ser>
        <c:ser>
          <c:idx val="4"/>
          <c:order val="4"/>
          <c:tx>
            <c:v>Saturación Experimental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9237898067011153E-3"/>
                  <c:y val="4.8610689024543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Carac. Trans. MOSFET'!$A$4:$A$11</c:f>
              <c:numCache>
                <c:formatCode>General</c:formatCode>
                <c:ptCount val="8"/>
                <c:pt idx="0">
                  <c:v>0.8</c:v>
                </c:pt>
                <c:pt idx="1">
                  <c:v>1.2</c:v>
                </c:pt>
                <c:pt idx="2">
                  <c:v>1.66</c:v>
                </c:pt>
                <c:pt idx="3">
                  <c:v>2</c:v>
                </c:pt>
                <c:pt idx="4">
                  <c:v>2.2000000000000002</c:v>
                </c:pt>
                <c:pt idx="5">
                  <c:v>2.39</c:v>
                </c:pt>
                <c:pt idx="6">
                  <c:v>2.61</c:v>
                </c:pt>
                <c:pt idx="7">
                  <c:v>2.86</c:v>
                </c:pt>
              </c:numCache>
            </c:numRef>
          </c:xVal>
          <c:yVal>
            <c:numRef>
              <c:f>'Datos y Carac. Trans. MOSFET'!$B$4:$B$11</c:f>
              <c:numCache>
                <c:formatCode>General</c:formatCode>
                <c:ptCount val="8"/>
                <c:pt idx="0">
                  <c:v>5.05</c:v>
                </c:pt>
                <c:pt idx="1">
                  <c:v>5.04</c:v>
                </c:pt>
                <c:pt idx="2">
                  <c:v>4.74</c:v>
                </c:pt>
                <c:pt idx="3">
                  <c:v>4.2300000000000004</c:v>
                </c:pt>
                <c:pt idx="4">
                  <c:v>3.82</c:v>
                </c:pt>
                <c:pt idx="5">
                  <c:v>3.36</c:v>
                </c:pt>
                <c:pt idx="6">
                  <c:v>2.8</c:v>
                </c:pt>
                <c:pt idx="7">
                  <c:v>2.0659999999999998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F6-495B-9773-7A30CB741F71}"/>
            </c:ext>
          </c:extLst>
        </c:ser>
        <c:ser>
          <c:idx val="5"/>
          <c:order val="5"/>
          <c:tx>
            <c:v>Lineal Experimental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0831323576275072E-3"/>
                  <c:y val="5.1538334494314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Carac. Trans. MOSFET'!$A$11:$A$22</c:f>
              <c:numCache>
                <c:formatCode>General</c:formatCode>
                <c:ptCount val="12"/>
                <c:pt idx="0">
                  <c:v>2.86</c:v>
                </c:pt>
                <c:pt idx="1">
                  <c:v>2.9710000000000001</c:v>
                </c:pt>
                <c:pt idx="2">
                  <c:v>3.2269999999999999</c:v>
                </c:pt>
                <c:pt idx="3">
                  <c:v>3.4369999999999998</c:v>
                </c:pt>
                <c:pt idx="4">
                  <c:v>3.6259999999999999</c:v>
                </c:pt>
                <c:pt idx="5">
                  <c:v>3.85</c:v>
                </c:pt>
                <c:pt idx="6">
                  <c:v>4.01</c:v>
                </c:pt>
                <c:pt idx="7">
                  <c:v>4.1900000000000004</c:v>
                </c:pt>
                <c:pt idx="8">
                  <c:v>4.4000000000000004</c:v>
                </c:pt>
                <c:pt idx="9">
                  <c:v>4.6500000000000004</c:v>
                </c:pt>
                <c:pt idx="10">
                  <c:v>4.79</c:v>
                </c:pt>
                <c:pt idx="11">
                  <c:v>4.99</c:v>
                </c:pt>
              </c:numCache>
            </c:numRef>
          </c:xVal>
          <c:yVal>
            <c:numRef>
              <c:f>'Datos y Carac. Trans. MOSFET'!$B$11:$B$22</c:f>
              <c:numCache>
                <c:formatCode>General</c:formatCode>
                <c:ptCount val="12"/>
                <c:pt idx="0">
                  <c:v>2.0659999999999998</c:v>
                </c:pt>
                <c:pt idx="1">
                  <c:v>1.7290000000000001</c:v>
                </c:pt>
                <c:pt idx="2">
                  <c:v>1.1080000000000001</c:v>
                </c:pt>
                <c:pt idx="3">
                  <c:v>0.9</c:v>
                </c:pt>
                <c:pt idx="4">
                  <c:v>0.8</c:v>
                </c:pt>
                <c:pt idx="5">
                  <c:v>0.72099999999999997</c:v>
                </c:pt>
                <c:pt idx="6">
                  <c:v>0.67</c:v>
                </c:pt>
                <c:pt idx="7">
                  <c:v>0.63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F6-495B-9773-7A30CB74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4448"/>
        <c:axId val="368672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Corte Teórico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1.7921963571970251E-2"/>
                        <c:y val="3.487000776780716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E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'Datos y Carac. Trans. MOSFET'!$O$2:$O$12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  <c:pt idx="10">
                        <c:v>1.1000000000000001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'Datos y Carac. Trans. MOSFET'!$Q$2:$Q$12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0F6-495B-9773-7A30CB741F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Saturación Teórico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9.2728573849273875E-3"/>
                        <c:y val="-4.5351455883087663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E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'Datos y Carac. Trans. MOSFET'!$O$12:$O$29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1.1000000000000001</c:v>
                      </c:pt>
                      <c:pt idx="1">
                        <c:v>1.2</c:v>
                      </c:pt>
                      <c:pt idx="2">
                        <c:v>1.3</c:v>
                      </c:pt>
                      <c:pt idx="3">
                        <c:v>1.4</c:v>
                      </c:pt>
                      <c:pt idx="4">
                        <c:v>1.5</c:v>
                      </c:pt>
                      <c:pt idx="5">
                        <c:v>1.6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1.9</c:v>
                      </c:pt>
                      <c:pt idx="9">
                        <c:v>2</c:v>
                      </c:pt>
                      <c:pt idx="10">
                        <c:v>2.1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2.4</c:v>
                      </c:pt>
                      <c:pt idx="14">
                        <c:v>2.5</c:v>
                      </c:pt>
                      <c:pt idx="15">
                        <c:v>2.6</c:v>
                      </c:pt>
                      <c:pt idx="16">
                        <c:v>2.7</c:v>
                      </c:pt>
                      <c:pt idx="17">
                        <c:v>2.8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'Datos y Carac. Trans. MOSFET'!$Q$12:$Q$29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4.9940784519386456</c:v>
                      </c:pt>
                      <c:pt idx="2">
                        <c:v>4.9683129702853952</c:v>
                      </c:pt>
                      <c:pt idx="3">
                        <c:v>4.9221224886321453</c:v>
                      </c:pt>
                      <c:pt idx="4">
                        <c:v>4.855507006978895</c:v>
                      </c:pt>
                      <c:pt idx="5">
                        <c:v>4.7684665253256453</c:v>
                      </c:pt>
                      <c:pt idx="6">
                        <c:v>4.6610010436723952</c:v>
                      </c:pt>
                      <c:pt idx="7">
                        <c:v>4.5331105620191456</c:v>
                      </c:pt>
                      <c:pt idx="8">
                        <c:v>4.3847950803658957</c:v>
                      </c:pt>
                      <c:pt idx="9">
                        <c:v>4.2160545987126454</c:v>
                      </c:pt>
                      <c:pt idx="10">
                        <c:v>4.0268891170593957</c:v>
                      </c:pt>
                      <c:pt idx="11">
                        <c:v>3.8172986354061447</c:v>
                      </c:pt>
                      <c:pt idx="12">
                        <c:v>3.587283153752896</c:v>
                      </c:pt>
                      <c:pt idx="13">
                        <c:v>3.3368426720996456</c:v>
                      </c:pt>
                      <c:pt idx="14">
                        <c:v>3.0659771904463957</c:v>
                      </c:pt>
                      <c:pt idx="15">
                        <c:v>2.7746867087931451</c:v>
                      </c:pt>
                      <c:pt idx="16">
                        <c:v>2.4629712271398945</c:v>
                      </c:pt>
                      <c:pt idx="17">
                        <c:v>2.1308307454866457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0F6-495B-9773-7A30CB741F7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Lineal Teórico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5.409484834527685E-2"/>
                        <c:y val="-4.773669138511680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E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'Datos y Carac. Trans. MOSFET'!$O$29:$O$53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2.8</c:v>
                      </c:pt>
                      <c:pt idx="1">
                        <c:v>2.9</c:v>
                      </c:pt>
                      <c:pt idx="2">
                        <c:v>3</c:v>
                      </c:pt>
                      <c:pt idx="3">
                        <c:v>3.1</c:v>
                      </c:pt>
                      <c:pt idx="4">
                        <c:v>3.2</c:v>
                      </c:pt>
                      <c:pt idx="5">
                        <c:v>3.3</c:v>
                      </c:pt>
                      <c:pt idx="6">
                        <c:v>3.4</c:v>
                      </c:pt>
                      <c:pt idx="7">
                        <c:v>3.5</c:v>
                      </c:pt>
                      <c:pt idx="8">
                        <c:v>3.6</c:v>
                      </c:pt>
                      <c:pt idx="9">
                        <c:v>3.7</c:v>
                      </c:pt>
                      <c:pt idx="10">
                        <c:v>3.8</c:v>
                      </c:pt>
                      <c:pt idx="11">
                        <c:v>3.9</c:v>
                      </c:pt>
                      <c:pt idx="12">
                        <c:v>4</c:v>
                      </c:pt>
                      <c:pt idx="13">
                        <c:v>4.0999999999999996</c:v>
                      </c:pt>
                      <c:pt idx="14">
                        <c:v>4.2</c:v>
                      </c:pt>
                      <c:pt idx="15">
                        <c:v>4.3</c:v>
                      </c:pt>
                      <c:pt idx="16">
                        <c:v>4.4000000000000004</c:v>
                      </c:pt>
                      <c:pt idx="17">
                        <c:v>4.5</c:v>
                      </c:pt>
                      <c:pt idx="18">
                        <c:v>4.5999999999999996</c:v>
                      </c:pt>
                      <c:pt idx="19">
                        <c:v>4.7</c:v>
                      </c:pt>
                      <c:pt idx="20">
                        <c:v>4.8</c:v>
                      </c:pt>
                      <c:pt idx="21">
                        <c:v>4.9000000000000004</c:v>
                      </c:pt>
                      <c:pt idx="22">
                        <c:v>5</c:v>
                      </c:pt>
                      <c:pt idx="23">
                        <c:v>5.0999999999999996</c:v>
                      </c:pt>
                      <c:pt idx="24">
                        <c:v>5.2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'Datos y Carac. Trans. MOSFET'!$Q$29:$Q$53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2.1308307454866457</c:v>
                      </c:pt>
                      <c:pt idx="1">
                        <c:v>1.7645201228530571</c:v>
                      </c:pt>
                      <c:pt idx="2">
                        <c:v>1.5216447470222678</c:v>
                      </c:pt>
                      <c:pt idx="3">
                        <c:v>1.3728094095015653</c:v>
                      </c:pt>
                      <c:pt idx="4">
                        <c:v>1.2631273840504118</c:v>
                      </c:pt>
                      <c:pt idx="5">
                        <c:v>1.1760165348616602</c:v>
                      </c:pt>
                      <c:pt idx="6">
                        <c:v>1.1038532338414517</c:v>
                      </c:pt>
                      <c:pt idx="7">
                        <c:v>1.0424073710124897</c:v>
                      </c:pt>
                      <c:pt idx="8">
                        <c:v>0.98905627744873437</c:v>
                      </c:pt>
                      <c:pt idx="9">
                        <c:v>0.94204884738074357</c:v>
                      </c:pt>
                      <c:pt idx="10">
                        <c:v>0.90015197768703636</c:v>
                      </c:pt>
                      <c:pt idx="11">
                        <c:v>0.86246171920207138</c:v>
                      </c:pt>
                      <c:pt idx="12">
                        <c:v>0.82829422450627677</c:v>
                      </c:pt>
                      <c:pt idx="13">
                        <c:v>0.79711887634145562</c:v>
                      </c:pt>
                      <c:pt idx="14">
                        <c:v>0.76851527397915742</c:v>
                      </c:pt>
                      <c:pt idx="15">
                        <c:v>0.74214446557162139</c:v>
                      </c:pt>
                      <c:pt idx="16">
                        <c:v>0.71772907379599982</c:v>
                      </c:pt>
                      <c:pt idx="17">
                        <c:v>0.69503918358646599</c:v>
                      </c:pt>
                      <c:pt idx="18">
                        <c:v>0.67388208296292929</c:v>
                      </c:pt>
                      <c:pt idx="19">
                        <c:v>0.65409465136511802</c:v>
                      </c:pt>
                      <c:pt idx="20">
                        <c:v>0.63553761060675473</c:v>
                      </c:pt>
                      <c:pt idx="21">
                        <c:v>0.61809111371903391</c:v>
                      </c:pt>
                      <c:pt idx="22">
                        <c:v>0.6016513125857359</c:v>
                      </c:pt>
                      <c:pt idx="23">
                        <c:v>0.58612765347511919</c:v>
                      </c:pt>
                      <c:pt idx="24">
                        <c:v>0.57144072189553929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0F6-495B-9773-7A30CB741F71}"/>
                  </c:ext>
                </c:extLst>
              </c15:ser>
            </c15:filteredScatterSeries>
          </c:ext>
        </c:extLst>
      </c:scatterChart>
      <c:valAx>
        <c:axId val="3686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2368"/>
        <c:crosses val="autoZero"/>
        <c:crossBetween val="midCat"/>
      </c:valAx>
      <c:valAx>
        <c:axId val="368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-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'Más datos MOSFET'!$B$5:$B$16</c:f>
              <c:numCache>
                <c:formatCode>General</c:formatCode>
                <c:ptCount val="12"/>
                <c:pt idx="0">
                  <c:v>1.4</c:v>
                </c:pt>
                <c:pt idx="1">
                  <c:v>1.71</c:v>
                </c:pt>
                <c:pt idx="2">
                  <c:v>1.8</c:v>
                </c:pt>
                <c:pt idx="3">
                  <c:v>1.92</c:v>
                </c:pt>
                <c:pt idx="4">
                  <c:v>2.0299999999999998</c:v>
                </c:pt>
                <c:pt idx="5">
                  <c:v>2.13</c:v>
                </c:pt>
                <c:pt idx="6">
                  <c:v>2.25</c:v>
                </c:pt>
                <c:pt idx="7">
                  <c:v>2.3199999999999998</c:v>
                </c:pt>
                <c:pt idx="8">
                  <c:v>2.41</c:v>
                </c:pt>
                <c:pt idx="9">
                  <c:v>2.46</c:v>
                </c:pt>
                <c:pt idx="10">
                  <c:v>2.58</c:v>
                </c:pt>
                <c:pt idx="11">
                  <c:v>2.65</c:v>
                </c:pt>
              </c:numCache>
            </c:numRef>
          </c:xVal>
          <c:yVal>
            <c:numRef>
              <c:f>'Más datos MOSFET'!$D$5:$D$16</c:f>
              <c:numCache>
                <c:formatCode>General</c:formatCode>
                <c:ptCount val="12"/>
                <c:pt idx="0">
                  <c:v>3.7209302325581394E-5</c:v>
                </c:pt>
                <c:pt idx="1">
                  <c:v>1.4418604651162791E-4</c:v>
                </c:pt>
                <c:pt idx="2">
                  <c:v>2.3255813953488373E-4</c:v>
                </c:pt>
                <c:pt idx="3">
                  <c:v>3.1162790697674423E-4</c:v>
                </c:pt>
                <c:pt idx="4">
                  <c:v>4.0930232558139535E-4</c:v>
                </c:pt>
                <c:pt idx="5">
                  <c:v>4.8372093023255818E-4</c:v>
                </c:pt>
                <c:pt idx="6">
                  <c:v>5.8139534883720929E-4</c:v>
                </c:pt>
                <c:pt idx="7">
                  <c:v>6.7441860465116278E-4</c:v>
                </c:pt>
                <c:pt idx="8">
                  <c:v>7.8604651162790691E-4</c:v>
                </c:pt>
                <c:pt idx="9">
                  <c:v>8.790697674418604E-4</c:v>
                </c:pt>
                <c:pt idx="10">
                  <c:v>1E-3</c:v>
                </c:pt>
                <c:pt idx="11">
                  <c:v>1.1069767441860465E-3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A6-4FDE-8F4D-46433DDA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0064"/>
        <c:axId val="150062576"/>
      </c:scatterChart>
      <c:valAx>
        <c:axId val="1500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VDS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62576"/>
        <c:crosses val="autoZero"/>
        <c:crossBetween val="midCat"/>
      </c:valAx>
      <c:valAx>
        <c:axId val="1500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√(Id) - Vgs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914041994750656E-2"/>
                  <c:y val="-3.4852362204724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'Más datos MOSFET'!$B$5:$B$16</c:f>
              <c:numCache>
                <c:formatCode>General</c:formatCode>
                <c:ptCount val="12"/>
                <c:pt idx="0">
                  <c:v>1.4</c:v>
                </c:pt>
                <c:pt idx="1">
                  <c:v>1.71</c:v>
                </c:pt>
                <c:pt idx="2">
                  <c:v>1.8</c:v>
                </c:pt>
                <c:pt idx="3">
                  <c:v>1.92</c:v>
                </c:pt>
                <c:pt idx="4">
                  <c:v>2.0299999999999998</c:v>
                </c:pt>
                <c:pt idx="5">
                  <c:v>2.13</c:v>
                </c:pt>
                <c:pt idx="6">
                  <c:v>2.25</c:v>
                </c:pt>
                <c:pt idx="7">
                  <c:v>2.3199999999999998</c:v>
                </c:pt>
                <c:pt idx="8">
                  <c:v>2.41</c:v>
                </c:pt>
                <c:pt idx="9">
                  <c:v>2.46</c:v>
                </c:pt>
                <c:pt idx="10">
                  <c:v>2.58</c:v>
                </c:pt>
                <c:pt idx="11">
                  <c:v>2.65</c:v>
                </c:pt>
              </c:numCache>
            </c:numRef>
          </c:xVal>
          <c:yVal>
            <c:numRef>
              <c:f>'Más datos MOSFET'!$F$5:$F$16</c:f>
              <c:numCache>
                <c:formatCode>General</c:formatCode>
                <c:ptCount val="12"/>
                <c:pt idx="0">
                  <c:v>6.0999428133041867E-3</c:v>
                </c:pt>
                <c:pt idx="1">
                  <c:v>1.2007749435744732E-2</c:v>
                </c:pt>
                <c:pt idx="2">
                  <c:v>1.5249857033260468E-2</c:v>
                </c:pt>
                <c:pt idx="3">
                  <c:v>1.7652985780789159E-2</c:v>
                </c:pt>
                <c:pt idx="4">
                  <c:v>2.0231221554354927E-2</c:v>
                </c:pt>
                <c:pt idx="5">
                  <c:v>2.1993656590766308E-2</c:v>
                </c:pt>
                <c:pt idx="6">
                  <c:v>2.4112141108520606E-2</c:v>
                </c:pt>
                <c:pt idx="7">
                  <c:v>2.5969570744453264E-2</c:v>
                </c:pt>
                <c:pt idx="8">
                  <c:v>2.8036521032893988E-2</c:v>
                </c:pt>
                <c:pt idx="9">
                  <c:v>2.9649110736105735E-2</c:v>
                </c:pt>
                <c:pt idx="10">
                  <c:v>3.1622776601683791E-2</c:v>
                </c:pt>
                <c:pt idx="11">
                  <c:v>3.3271260033038222E-2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6-43F2-89A5-4ED79032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0768"/>
        <c:axId val="143788272"/>
      </c:scatterChart>
      <c:valAx>
        <c:axId val="1437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88272"/>
        <c:crosses val="autoZero"/>
        <c:crossBetween val="midCat"/>
      </c:valAx>
      <c:valAx>
        <c:axId val="1437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√(Id) (A)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4067533019933805E-2"/>
              <c:y val="0.426873304790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- V</a:t>
            </a:r>
            <a:r>
              <a:rPr lang="es-ES" baseline="0"/>
              <a:t> DIODO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y graficas diodos'!$M$2</c:f>
              <c:strCache>
                <c:ptCount val="1"/>
                <c:pt idx="0">
                  <c:v>Icalculada(mA)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831082462801614"/>
                  <c:y val="-0.11758248374195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diodos'!$K$5:$K$23</c:f>
              <c:numCache>
                <c:formatCode>General</c:formatCode>
                <c:ptCount val="19"/>
                <c:pt idx="0">
                  <c:v>0.43</c:v>
                </c:pt>
                <c:pt idx="1">
                  <c:v>0.54100000000000004</c:v>
                </c:pt>
                <c:pt idx="2">
                  <c:v>0.56699999999999995</c:v>
                </c:pt>
                <c:pt idx="3">
                  <c:v>0.58299999999999996</c:v>
                </c:pt>
                <c:pt idx="4">
                  <c:v>0.59399999999999997</c:v>
                </c:pt>
                <c:pt idx="5">
                  <c:v>0.60199999999999998</c:v>
                </c:pt>
                <c:pt idx="6">
                  <c:v>0.60599999999999998</c:v>
                </c:pt>
                <c:pt idx="7">
                  <c:v>0.61199999999999999</c:v>
                </c:pt>
                <c:pt idx="8">
                  <c:v>0.61499999999999999</c:v>
                </c:pt>
                <c:pt idx="9">
                  <c:v>0.61899999999999999</c:v>
                </c:pt>
                <c:pt idx="10">
                  <c:v>0.621</c:v>
                </c:pt>
                <c:pt idx="11">
                  <c:v>0.625</c:v>
                </c:pt>
                <c:pt idx="12">
                  <c:v>0.627</c:v>
                </c:pt>
                <c:pt idx="13">
                  <c:v>0.63</c:v>
                </c:pt>
                <c:pt idx="14">
                  <c:v>0.63100000000000001</c:v>
                </c:pt>
                <c:pt idx="15">
                  <c:v>0.63400000000000001</c:v>
                </c:pt>
                <c:pt idx="16">
                  <c:v>0.63600000000000001</c:v>
                </c:pt>
                <c:pt idx="17">
                  <c:v>0.63800000000000001</c:v>
                </c:pt>
                <c:pt idx="18">
                  <c:v>0.64</c:v>
                </c:pt>
              </c:numCache>
            </c:numRef>
          </c:xVal>
          <c:yVal>
            <c:numRef>
              <c:f>'Datos y graficas diodos'!$M$5:$M$23</c:f>
              <c:numCache>
                <c:formatCode>General</c:formatCode>
                <c:ptCount val="19"/>
                <c:pt idx="0">
                  <c:v>9.3023255813953487E-3</c:v>
                </c:pt>
                <c:pt idx="1">
                  <c:v>4.5116279069767444E-2</c:v>
                </c:pt>
                <c:pt idx="2">
                  <c:v>0.10930232558139534</c:v>
                </c:pt>
                <c:pt idx="3">
                  <c:v>0.19534883720930232</c:v>
                </c:pt>
                <c:pt idx="4">
                  <c:v>0.29395348837209306</c:v>
                </c:pt>
                <c:pt idx="5">
                  <c:v>0.40232558139534885</c:v>
                </c:pt>
                <c:pt idx="6">
                  <c:v>0.4734883720930233</c:v>
                </c:pt>
                <c:pt idx="7">
                  <c:v>0.57720930232558143</c:v>
                </c:pt>
                <c:pt idx="8">
                  <c:v>0.67674418604651165</c:v>
                </c:pt>
                <c:pt idx="9">
                  <c:v>0.75395348837209308</c:v>
                </c:pt>
                <c:pt idx="10">
                  <c:v>0.81720930232558142</c:v>
                </c:pt>
                <c:pt idx="11">
                  <c:v>0.94976744186046502</c:v>
                </c:pt>
                <c:pt idx="12">
                  <c:v>1.0223255813953489</c:v>
                </c:pt>
                <c:pt idx="13">
                  <c:v>1.1251162790697675</c:v>
                </c:pt>
                <c:pt idx="14">
                  <c:v>1.1832558139534883</c:v>
                </c:pt>
                <c:pt idx="15">
                  <c:v>1.2995348837209304</c:v>
                </c:pt>
                <c:pt idx="16">
                  <c:v>1.3944186046511629</c:v>
                </c:pt>
                <c:pt idx="17">
                  <c:v>1.488372093023256</c:v>
                </c:pt>
                <c:pt idx="18">
                  <c:v>1.5674418604651164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6-40A5-B9D0-F0E9FF1E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03200"/>
        <c:axId val="1432557568"/>
      </c:scatterChart>
      <c:valAx>
        <c:axId val="14039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557568"/>
        <c:crosses val="autoZero"/>
        <c:crossBetween val="midCat"/>
      </c:valAx>
      <c:valAx>
        <c:axId val="1432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9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Caracteristica de Transferencia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Caracteristica de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diodos'!$B$3:$B$23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0.60899999999999999</c:v>
                </c:pt>
                <c:pt idx="4">
                  <c:v>0.80800000000000005</c:v>
                </c:pt>
                <c:pt idx="5">
                  <c:v>0.99</c:v>
                </c:pt>
                <c:pt idx="6">
                  <c:v>1.2330000000000001</c:v>
                </c:pt>
                <c:pt idx="7">
                  <c:v>1.44</c:v>
                </c:pt>
                <c:pt idx="8">
                  <c:v>1.6519999999999999</c:v>
                </c:pt>
                <c:pt idx="9">
                  <c:v>1.841</c:v>
                </c:pt>
                <c:pt idx="10">
                  <c:v>2.0289999999999999</c:v>
                </c:pt>
                <c:pt idx="11">
                  <c:v>2.2000000000000002</c:v>
                </c:pt>
                <c:pt idx="12">
                  <c:v>2.4359999999999999</c:v>
                </c:pt>
                <c:pt idx="13">
                  <c:v>2.6349999999999998</c:v>
                </c:pt>
                <c:pt idx="14">
                  <c:v>2.8050000000000002</c:v>
                </c:pt>
                <c:pt idx="15">
                  <c:v>3.0070000000000001</c:v>
                </c:pt>
                <c:pt idx="16">
                  <c:v>3.2090000000000001</c:v>
                </c:pt>
                <c:pt idx="17">
                  <c:v>3.43</c:v>
                </c:pt>
                <c:pt idx="18">
                  <c:v>3.6059999999999999</c:v>
                </c:pt>
                <c:pt idx="19">
                  <c:v>3.7770000000000001</c:v>
                </c:pt>
                <c:pt idx="20">
                  <c:v>3.9950000000000001</c:v>
                </c:pt>
              </c:numCache>
            </c:numRef>
          </c:xVal>
          <c:yVal>
            <c:numRef>
              <c:f>'Datos y graficas diodos'!$C$3:$C$24</c:f>
              <c:numCache>
                <c:formatCode>General</c:formatCode>
                <c:ptCount val="22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  <c:pt idx="10">
                  <c:v>1.7649999999999999</c:v>
                </c:pt>
                <c:pt idx="11">
                  <c:v>1.7849999999999999</c:v>
                </c:pt>
                <c:pt idx="12">
                  <c:v>1.8049999999999999</c:v>
                </c:pt>
                <c:pt idx="13">
                  <c:v>1.8180000000000001</c:v>
                </c:pt>
                <c:pt idx="14">
                  <c:v>1.827</c:v>
                </c:pt>
                <c:pt idx="15">
                  <c:v>1.8360000000000001</c:v>
                </c:pt>
                <c:pt idx="16">
                  <c:v>1.845</c:v>
                </c:pt>
                <c:pt idx="17">
                  <c:v>1.8520000000000001</c:v>
                </c:pt>
                <c:pt idx="18">
                  <c:v>1.8580000000000001</c:v>
                </c:pt>
                <c:pt idx="19">
                  <c:v>1.8640000000000001</c:v>
                </c:pt>
                <c:pt idx="20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9-425E-949C-9B88E84A0549}"/>
            </c:ext>
          </c:extLst>
        </c:ser>
        <c:ser>
          <c:idx val="1"/>
          <c:order val="1"/>
          <c:tx>
            <c:v>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67889775464987"/>
                  <c:y val="8.99747486100496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0,965x + 0,0151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0,9974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0.60899999999999999</c:v>
                </c:pt>
                <c:pt idx="4">
                  <c:v>0.80800000000000005</c:v>
                </c:pt>
                <c:pt idx="5">
                  <c:v>0.99</c:v>
                </c:pt>
                <c:pt idx="6">
                  <c:v>1.2330000000000001</c:v>
                </c:pt>
                <c:pt idx="7">
                  <c:v>1.44</c:v>
                </c:pt>
                <c:pt idx="8">
                  <c:v>1.6519999999999999</c:v>
                </c:pt>
                <c:pt idx="9">
                  <c:v>1.841</c:v>
                </c:pt>
              </c:numCache>
            </c:numRef>
          </c:xVal>
          <c:yVal>
            <c:numRef>
              <c:f>'Datos y graficas diodos'!$C$3:$C$12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9-425E-949C-9B88E84A0549}"/>
            </c:ext>
          </c:extLst>
        </c:ser>
        <c:ser>
          <c:idx val="2"/>
          <c:order val="2"/>
          <c:tx>
            <c:v>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71062440980103E-3"/>
                  <c:y val="3.763618516686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diodos'!$B$12:$B$23</c:f>
              <c:numCache>
                <c:formatCode>General</c:formatCode>
                <c:ptCount val="12"/>
                <c:pt idx="0">
                  <c:v>1.841</c:v>
                </c:pt>
                <c:pt idx="1">
                  <c:v>2.0289999999999999</c:v>
                </c:pt>
                <c:pt idx="2">
                  <c:v>2.2000000000000002</c:v>
                </c:pt>
                <c:pt idx="3">
                  <c:v>2.4359999999999999</c:v>
                </c:pt>
                <c:pt idx="4">
                  <c:v>2.6349999999999998</c:v>
                </c:pt>
                <c:pt idx="5">
                  <c:v>2.8050000000000002</c:v>
                </c:pt>
                <c:pt idx="6">
                  <c:v>3.0070000000000001</c:v>
                </c:pt>
                <c:pt idx="7">
                  <c:v>3.2090000000000001</c:v>
                </c:pt>
                <c:pt idx="8">
                  <c:v>3.43</c:v>
                </c:pt>
                <c:pt idx="9">
                  <c:v>3.6059999999999999</c:v>
                </c:pt>
                <c:pt idx="10">
                  <c:v>3.7770000000000001</c:v>
                </c:pt>
                <c:pt idx="11">
                  <c:v>3.9950000000000001</c:v>
                </c:pt>
              </c:numCache>
            </c:numRef>
          </c:xVal>
          <c:yVal>
            <c:numRef>
              <c:f>'Datos y graficas diodos'!$C$12:$C$23</c:f>
              <c:numCache>
                <c:formatCode>General</c:formatCode>
                <c:ptCount val="12"/>
                <c:pt idx="0">
                  <c:v>1.728</c:v>
                </c:pt>
                <c:pt idx="1">
                  <c:v>1.7649999999999999</c:v>
                </c:pt>
                <c:pt idx="2">
                  <c:v>1.7849999999999999</c:v>
                </c:pt>
                <c:pt idx="3">
                  <c:v>1.8049999999999999</c:v>
                </c:pt>
                <c:pt idx="4">
                  <c:v>1.8180000000000001</c:v>
                </c:pt>
                <c:pt idx="5">
                  <c:v>1.827</c:v>
                </c:pt>
                <c:pt idx="6">
                  <c:v>1.8360000000000001</c:v>
                </c:pt>
                <c:pt idx="7">
                  <c:v>1.845</c:v>
                </c:pt>
                <c:pt idx="8">
                  <c:v>1.8520000000000001</c:v>
                </c:pt>
                <c:pt idx="9">
                  <c:v>1.8580000000000001</c:v>
                </c:pt>
                <c:pt idx="10">
                  <c:v>1.8640000000000001</c:v>
                </c:pt>
                <c:pt idx="11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D9-425E-949C-9B88E84A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34304"/>
        <c:axId val="329642208"/>
      </c:scatterChart>
      <c:valAx>
        <c:axId val="3296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42208"/>
        <c:crosses val="autoZero"/>
        <c:crossBetween val="midCat"/>
      </c:valAx>
      <c:valAx>
        <c:axId val="3296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Caracteristica de transferencia Rectificador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Caracteristica de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diodos'!$J$3:$J$23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0.21099999999999999</c:v>
                </c:pt>
                <c:pt idx="2">
                  <c:v>0.432</c:v>
                </c:pt>
                <c:pt idx="3">
                  <c:v>0.63900000000000001</c:v>
                </c:pt>
                <c:pt idx="4">
                  <c:v>0.80900000000000005</c:v>
                </c:pt>
                <c:pt idx="5">
                  <c:v>1.002</c:v>
                </c:pt>
                <c:pt idx="6">
                  <c:v>1.2250000000000001</c:v>
                </c:pt>
                <c:pt idx="7">
                  <c:v>1.4670000000000001</c:v>
                </c:pt>
                <c:pt idx="8">
                  <c:v>1.6240000000000001</c:v>
                </c:pt>
                <c:pt idx="9">
                  <c:v>1.853</c:v>
                </c:pt>
                <c:pt idx="10">
                  <c:v>2.0699999999999998</c:v>
                </c:pt>
                <c:pt idx="11">
                  <c:v>2.2389999999999999</c:v>
                </c:pt>
                <c:pt idx="12">
                  <c:v>2.3780000000000001</c:v>
                </c:pt>
                <c:pt idx="13">
                  <c:v>2.6669999999999998</c:v>
                </c:pt>
                <c:pt idx="14">
                  <c:v>2.8239999999999998</c:v>
                </c:pt>
                <c:pt idx="15">
                  <c:v>3.048</c:v>
                </c:pt>
                <c:pt idx="16">
                  <c:v>3.1739999999999999</c:v>
                </c:pt>
                <c:pt idx="17">
                  <c:v>3.427</c:v>
                </c:pt>
                <c:pt idx="18">
                  <c:v>3.6320000000000001</c:v>
                </c:pt>
                <c:pt idx="19">
                  <c:v>3.8359999999999999</c:v>
                </c:pt>
                <c:pt idx="20">
                  <c:v>4</c:v>
                </c:pt>
              </c:numCache>
            </c:numRef>
          </c:xVal>
          <c:yVal>
            <c:numRef>
              <c:f>'Datos y graficas diodos'!$K$3:$K$23</c:f>
              <c:numCache>
                <c:formatCode>General</c:formatCode>
                <c:ptCount val="21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  <c:pt idx="5">
                  <c:v>0.58299999999999996</c:v>
                </c:pt>
                <c:pt idx="6">
                  <c:v>0.59399999999999997</c:v>
                </c:pt>
                <c:pt idx="7">
                  <c:v>0.60199999999999998</c:v>
                </c:pt>
                <c:pt idx="8">
                  <c:v>0.60599999999999998</c:v>
                </c:pt>
                <c:pt idx="9">
                  <c:v>0.61199999999999999</c:v>
                </c:pt>
                <c:pt idx="10">
                  <c:v>0.61499999999999999</c:v>
                </c:pt>
                <c:pt idx="11">
                  <c:v>0.61899999999999999</c:v>
                </c:pt>
                <c:pt idx="12">
                  <c:v>0.621</c:v>
                </c:pt>
                <c:pt idx="13">
                  <c:v>0.625</c:v>
                </c:pt>
                <c:pt idx="14">
                  <c:v>0.627</c:v>
                </c:pt>
                <c:pt idx="15">
                  <c:v>0.63</c:v>
                </c:pt>
                <c:pt idx="16">
                  <c:v>0.63100000000000001</c:v>
                </c:pt>
                <c:pt idx="17">
                  <c:v>0.63400000000000001</c:v>
                </c:pt>
                <c:pt idx="18">
                  <c:v>0.63600000000000001</c:v>
                </c:pt>
                <c:pt idx="19">
                  <c:v>0.63800000000000001</c:v>
                </c:pt>
                <c:pt idx="20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3-4627-B40B-E74FE95BF038}"/>
            </c:ext>
          </c:extLst>
        </c:ser>
        <c:ser>
          <c:idx val="1"/>
          <c:order val="1"/>
          <c:tx>
            <c:v>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01131741167136"/>
                  <c:y val="0.34188238329977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0,7209x + 0,0488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0,9449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diodos'!$J$3:$J$7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0.21099999999999999</c:v>
                </c:pt>
                <c:pt idx="2">
                  <c:v>0.432</c:v>
                </c:pt>
                <c:pt idx="3">
                  <c:v>0.63900000000000001</c:v>
                </c:pt>
                <c:pt idx="4">
                  <c:v>0.80900000000000005</c:v>
                </c:pt>
              </c:numCache>
            </c:numRef>
          </c:xVal>
          <c:yVal>
            <c:numRef>
              <c:f>'Datos y graficas diodos'!$K$3:$K$7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23-4627-B40B-E74FE95BF038}"/>
            </c:ext>
          </c:extLst>
        </c:ser>
        <c:ser>
          <c:idx val="2"/>
          <c:order val="2"/>
          <c:tx>
            <c:v>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38951546432015E-2"/>
                  <c:y val="4.6676721334007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diodos'!$J$7:$J$23</c:f>
              <c:numCache>
                <c:formatCode>General</c:formatCode>
                <c:ptCount val="17"/>
                <c:pt idx="0">
                  <c:v>0.80900000000000005</c:v>
                </c:pt>
                <c:pt idx="1">
                  <c:v>1.002</c:v>
                </c:pt>
                <c:pt idx="2">
                  <c:v>1.2250000000000001</c:v>
                </c:pt>
                <c:pt idx="3">
                  <c:v>1.4670000000000001</c:v>
                </c:pt>
                <c:pt idx="4">
                  <c:v>1.6240000000000001</c:v>
                </c:pt>
                <c:pt idx="5">
                  <c:v>1.853</c:v>
                </c:pt>
                <c:pt idx="6">
                  <c:v>2.0699999999999998</c:v>
                </c:pt>
                <c:pt idx="7">
                  <c:v>2.2389999999999999</c:v>
                </c:pt>
                <c:pt idx="8">
                  <c:v>2.3780000000000001</c:v>
                </c:pt>
                <c:pt idx="9">
                  <c:v>2.6669999999999998</c:v>
                </c:pt>
                <c:pt idx="10">
                  <c:v>2.8239999999999998</c:v>
                </c:pt>
                <c:pt idx="11">
                  <c:v>3.048</c:v>
                </c:pt>
                <c:pt idx="12">
                  <c:v>3.1739999999999999</c:v>
                </c:pt>
                <c:pt idx="13">
                  <c:v>3.427</c:v>
                </c:pt>
                <c:pt idx="14">
                  <c:v>3.6320000000000001</c:v>
                </c:pt>
                <c:pt idx="15">
                  <c:v>3.8359999999999999</c:v>
                </c:pt>
                <c:pt idx="16">
                  <c:v>4</c:v>
                </c:pt>
              </c:numCache>
            </c:numRef>
          </c:xVal>
          <c:yVal>
            <c:numRef>
              <c:f>'Datos y graficas diodos'!$K$7:$K$23</c:f>
              <c:numCache>
                <c:formatCode>General</c:formatCode>
                <c:ptCount val="17"/>
                <c:pt idx="0">
                  <c:v>0.56699999999999995</c:v>
                </c:pt>
                <c:pt idx="1">
                  <c:v>0.58299999999999996</c:v>
                </c:pt>
                <c:pt idx="2">
                  <c:v>0.59399999999999997</c:v>
                </c:pt>
                <c:pt idx="3">
                  <c:v>0.60199999999999998</c:v>
                </c:pt>
                <c:pt idx="4">
                  <c:v>0.60599999999999998</c:v>
                </c:pt>
                <c:pt idx="5">
                  <c:v>0.61199999999999999</c:v>
                </c:pt>
                <c:pt idx="6">
                  <c:v>0.61499999999999999</c:v>
                </c:pt>
                <c:pt idx="7">
                  <c:v>0.61899999999999999</c:v>
                </c:pt>
                <c:pt idx="8">
                  <c:v>0.621</c:v>
                </c:pt>
                <c:pt idx="9">
                  <c:v>0.625</c:v>
                </c:pt>
                <c:pt idx="10">
                  <c:v>0.627</c:v>
                </c:pt>
                <c:pt idx="11">
                  <c:v>0.63</c:v>
                </c:pt>
                <c:pt idx="12">
                  <c:v>0.63100000000000001</c:v>
                </c:pt>
                <c:pt idx="13">
                  <c:v>0.63400000000000001</c:v>
                </c:pt>
                <c:pt idx="14">
                  <c:v>0.63600000000000001</c:v>
                </c:pt>
                <c:pt idx="15">
                  <c:v>0.63800000000000001</c:v>
                </c:pt>
                <c:pt idx="16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23-4627-B40B-E74FE95B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8544"/>
        <c:axId val="322122720"/>
      </c:scatterChart>
      <c:valAx>
        <c:axId val="32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122720"/>
        <c:crosses val="autoZero"/>
        <c:crossBetween val="midCat"/>
      </c:valAx>
      <c:valAx>
        <c:axId val="3221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Diodo</a:t>
            </a:r>
            <a:r>
              <a:rPr lang="es-ES" baseline="0"/>
              <a:t> LED VS  Diodo Rectificador</a:t>
            </a:r>
          </a:p>
          <a:p>
            <a:pPr>
              <a:defRPr/>
            </a:pPr>
            <a:r>
              <a:rPr lang="es-ES" baseline="0"/>
              <a:t>I -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y graficas diodos'!$A$1</c:f>
              <c:strCache>
                <c:ptCount val="1"/>
                <c:pt idx="0">
                  <c:v>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diodos'!$C$3:$C$23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  <c:pt idx="10">
                  <c:v>1.7649999999999999</c:v>
                </c:pt>
                <c:pt idx="11">
                  <c:v>1.7849999999999999</c:v>
                </c:pt>
                <c:pt idx="12">
                  <c:v>1.8049999999999999</c:v>
                </c:pt>
                <c:pt idx="13">
                  <c:v>1.8180000000000001</c:v>
                </c:pt>
                <c:pt idx="14">
                  <c:v>1.827</c:v>
                </c:pt>
                <c:pt idx="15">
                  <c:v>1.8360000000000001</c:v>
                </c:pt>
                <c:pt idx="16">
                  <c:v>1.845</c:v>
                </c:pt>
                <c:pt idx="17">
                  <c:v>1.8520000000000001</c:v>
                </c:pt>
                <c:pt idx="18">
                  <c:v>1.8580000000000001</c:v>
                </c:pt>
                <c:pt idx="19">
                  <c:v>1.8640000000000001</c:v>
                </c:pt>
                <c:pt idx="20">
                  <c:v>1.869</c:v>
                </c:pt>
              </c:numCache>
            </c:numRef>
          </c:xVal>
          <c:yVal>
            <c:numRef>
              <c:f>'Datos y graficas diodos'!$E$3:$E$23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5.5813953488372094E-3</c:v>
                </c:pt>
                <c:pt idx="9">
                  <c:v>5.2558139534883724E-2</c:v>
                </c:pt>
                <c:pt idx="10">
                  <c:v>0.12279069767441862</c:v>
                </c:pt>
                <c:pt idx="11">
                  <c:v>0.19255813953488371</c:v>
                </c:pt>
                <c:pt idx="12">
                  <c:v>0.29348837209302325</c:v>
                </c:pt>
                <c:pt idx="13">
                  <c:v>0.38046511627906976</c:v>
                </c:pt>
                <c:pt idx="14">
                  <c:v>0.45534883720930236</c:v>
                </c:pt>
                <c:pt idx="15">
                  <c:v>0.54511627906976745</c:v>
                </c:pt>
                <c:pt idx="16">
                  <c:v>0.63441860465116284</c:v>
                </c:pt>
                <c:pt idx="17">
                  <c:v>0.73813953488372097</c:v>
                </c:pt>
                <c:pt idx="18">
                  <c:v>0.81395348837209303</c:v>
                </c:pt>
                <c:pt idx="19">
                  <c:v>0.8906976744186047</c:v>
                </c:pt>
                <c:pt idx="20">
                  <c:v>0.98976744186046517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C-4C4D-BE2F-0F0E695F2230}"/>
            </c:ext>
          </c:extLst>
        </c:ser>
        <c:ser>
          <c:idx val="1"/>
          <c:order val="1"/>
          <c:tx>
            <c:strRef>
              <c:f>'Datos y graficas diodos'!$I$1</c:f>
              <c:strCache>
                <c:ptCount val="1"/>
                <c:pt idx="0">
                  <c:v>Rectificador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diodos'!$K$3:$K$23</c:f>
              <c:numCache>
                <c:formatCode>General</c:formatCode>
                <c:ptCount val="21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  <c:pt idx="5">
                  <c:v>0.58299999999999996</c:v>
                </c:pt>
                <c:pt idx="6">
                  <c:v>0.59399999999999997</c:v>
                </c:pt>
                <c:pt idx="7">
                  <c:v>0.60199999999999998</c:v>
                </c:pt>
                <c:pt idx="8">
                  <c:v>0.60599999999999998</c:v>
                </c:pt>
                <c:pt idx="9">
                  <c:v>0.61199999999999999</c:v>
                </c:pt>
                <c:pt idx="10">
                  <c:v>0.61499999999999999</c:v>
                </c:pt>
                <c:pt idx="11">
                  <c:v>0.61899999999999999</c:v>
                </c:pt>
                <c:pt idx="12">
                  <c:v>0.621</c:v>
                </c:pt>
                <c:pt idx="13">
                  <c:v>0.625</c:v>
                </c:pt>
                <c:pt idx="14">
                  <c:v>0.627</c:v>
                </c:pt>
                <c:pt idx="15">
                  <c:v>0.63</c:v>
                </c:pt>
                <c:pt idx="16">
                  <c:v>0.63100000000000001</c:v>
                </c:pt>
                <c:pt idx="17">
                  <c:v>0.63400000000000001</c:v>
                </c:pt>
                <c:pt idx="18">
                  <c:v>0.63600000000000001</c:v>
                </c:pt>
                <c:pt idx="19">
                  <c:v>0.63800000000000001</c:v>
                </c:pt>
                <c:pt idx="20">
                  <c:v>0.64</c:v>
                </c:pt>
              </c:numCache>
            </c:numRef>
          </c:xVal>
          <c:yVal>
            <c:numRef>
              <c:f>'Datos y graficas diodos'!$M$3:$M$23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9.3023255813953487E-3</c:v>
                </c:pt>
                <c:pt idx="3">
                  <c:v>4.5116279069767444E-2</c:v>
                </c:pt>
                <c:pt idx="4">
                  <c:v>0.10930232558139534</c:v>
                </c:pt>
                <c:pt idx="5">
                  <c:v>0.19534883720930232</c:v>
                </c:pt>
                <c:pt idx="6">
                  <c:v>0.29395348837209306</c:v>
                </c:pt>
                <c:pt idx="7">
                  <c:v>0.40232558139534885</c:v>
                </c:pt>
                <c:pt idx="8">
                  <c:v>0.4734883720930233</c:v>
                </c:pt>
                <c:pt idx="9">
                  <c:v>0.57720930232558143</c:v>
                </c:pt>
                <c:pt idx="10">
                  <c:v>0.67674418604651165</c:v>
                </c:pt>
                <c:pt idx="11">
                  <c:v>0.75395348837209308</c:v>
                </c:pt>
                <c:pt idx="12">
                  <c:v>0.81720930232558142</c:v>
                </c:pt>
                <c:pt idx="13">
                  <c:v>0.94976744186046502</c:v>
                </c:pt>
                <c:pt idx="14">
                  <c:v>1.0223255813953489</c:v>
                </c:pt>
                <c:pt idx="15">
                  <c:v>1.1251162790697675</c:v>
                </c:pt>
                <c:pt idx="16">
                  <c:v>1.1832558139534883</c:v>
                </c:pt>
                <c:pt idx="17">
                  <c:v>1.2995348837209304</c:v>
                </c:pt>
                <c:pt idx="18">
                  <c:v>1.3944186046511629</c:v>
                </c:pt>
                <c:pt idx="19">
                  <c:v>1.488372093023256</c:v>
                </c:pt>
                <c:pt idx="20">
                  <c:v>1.5674418604651164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C-4C4D-BE2F-0F0E695F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63696"/>
        <c:axId val="326374096"/>
      </c:scatterChart>
      <c:valAx>
        <c:axId val="3263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374096"/>
        <c:crosses val="autoZero"/>
        <c:crossBetween val="midCat"/>
      </c:valAx>
      <c:valAx>
        <c:axId val="3263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36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Diodo</a:t>
            </a:r>
            <a:r>
              <a:rPr lang="es-ES" baseline="0"/>
              <a:t> LED VS Diodo Rectificador</a:t>
            </a:r>
          </a:p>
          <a:p>
            <a:pPr>
              <a:defRPr/>
            </a:pPr>
            <a:r>
              <a:rPr lang="es-ES" baseline="0"/>
              <a:t>Característica de Transferencia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y graficas diodos'!$A$1</c:f>
              <c:strCache>
                <c:ptCount val="1"/>
                <c:pt idx="0">
                  <c:v>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diodos'!$B$3:$B$23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0.60899999999999999</c:v>
                </c:pt>
                <c:pt idx="4">
                  <c:v>0.80800000000000005</c:v>
                </c:pt>
                <c:pt idx="5">
                  <c:v>0.99</c:v>
                </c:pt>
                <c:pt idx="6">
                  <c:v>1.2330000000000001</c:v>
                </c:pt>
                <c:pt idx="7">
                  <c:v>1.44</c:v>
                </c:pt>
                <c:pt idx="8">
                  <c:v>1.6519999999999999</c:v>
                </c:pt>
                <c:pt idx="9">
                  <c:v>1.841</c:v>
                </c:pt>
                <c:pt idx="10">
                  <c:v>2.0289999999999999</c:v>
                </c:pt>
                <c:pt idx="11">
                  <c:v>2.2000000000000002</c:v>
                </c:pt>
                <c:pt idx="12">
                  <c:v>2.4359999999999999</c:v>
                </c:pt>
                <c:pt idx="13">
                  <c:v>2.6349999999999998</c:v>
                </c:pt>
                <c:pt idx="14">
                  <c:v>2.8050000000000002</c:v>
                </c:pt>
                <c:pt idx="15">
                  <c:v>3.0070000000000001</c:v>
                </c:pt>
                <c:pt idx="16">
                  <c:v>3.2090000000000001</c:v>
                </c:pt>
                <c:pt idx="17">
                  <c:v>3.43</c:v>
                </c:pt>
                <c:pt idx="18">
                  <c:v>3.6059999999999999</c:v>
                </c:pt>
                <c:pt idx="19">
                  <c:v>3.7770000000000001</c:v>
                </c:pt>
                <c:pt idx="20">
                  <c:v>3.9950000000000001</c:v>
                </c:pt>
              </c:numCache>
            </c:numRef>
          </c:xVal>
          <c:yVal>
            <c:numRef>
              <c:f>'Datos y graficas diodos'!$C$3:$C$23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  <c:pt idx="10">
                  <c:v>1.7649999999999999</c:v>
                </c:pt>
                <c:pt idx="11">
                  <c:v>1.7849999999999999</c:v>
                </c:pt>
                <c:pt idx="12">
                  <c:v>1.8049999999999999</c:v>
                </c:pt>
                <c:pt idx="13">
                  <c:v>1.8180000000000001</c:v>
                </c:pt>
                <c:pt idx="14">
                  <c:v>1.827</c:v>
                </c:pt>
                <c:pt idx="15">
                  <c:v>1.8360000000000001</c:v>
                </c:pt>
                <c:pt idx="16">
                  <c:v>1.845</c:v>
                </c:pt>
                <c:pt idx="17">
                  <c:v>1.8520000000000001</c:v>
                </c:pt>
                <c:pt idx="18">
                  <c:v>1.8580000000000001</c:v>
                </c:pt>
                <c:pt idx="19">
                  <c:v>1.8640000000000001</c:v>
                </c:pt>
                <c:pt idx="20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7-46E1-8B07-5DE35E5F7AA5}"/>
            </c:ext>
          </c:extLst>
        </c:ser>
        <c:ser>
          <c:idx val="1"/>
          <c:order val="1"/>
          <c:tx>
            <c:strRef>
              <c:f>'Datos y graficas diodos'!$I$1</c:f>
              <c:strCache>
                <c:ptCount val="1"/>
                <c:pt idx="0">
                  <c:v>Rectificador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diodos'!$J$3:$J$23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0.21099999999999999</c:v>
                </c:pt>
                <c:pt idx="2">
                  <c:v>0.432</c:v>
                </c:pt>
                <c:pt idx="3">
                  <c:v>0.63900000000000001</c:v>
                </c:pt>
                <c:pt idx="4">
                  <c:v>0.80900000000000005</c:v>
                </c:pt>
                <c:pt idx="5">
                  <c:v>1.002</c:v>
                </c:pt>
                <c:pt idx="6">
                  <c:v>1.2250000000000001</c:v>
                </c:pt>
                <c:pt idx="7">
                  <c:v>1.4670000000000001</c:v>
                </c:pt>
                <c:pt idx="8">
                  <c:v>1.6240000000000001</c:v>
                </c:pt>
                <c:pt idx="9">
                  <c:v>1.853</c:v>
                </c:pt>
                <c:pt idx="10">
                  <c:v>2.0699999999999998</c:v>
                </c:pt>
                <c:pt idx="11">
                  <c:v>2.2389999999999999</c:v>
                </c:pt>
                <c:pt idx="12">
                  <c:v>2.3780000000000001</c:v>
                </c:pt>
                <c:pt idx="13">
                  <c:v>2.6669999999999998</c:v>
                </c:pt>
                <c:pt idx="14">
                  <c:v>2.8239999999999998</c:v>
                </c:pt>
                <c:pt idx="15">
                  <c:v>3.048</c:v>
                </c:pt>
                <c:pt idx="16">
                  <c:v>3.1739999999999999</c:v>
                </c:pt>
                <c:pt idx="17">
                  <c:v>3.427</c:v>
                </c:pt>
                <c:pt idx="18">
                  <c:v>3.6320000000000001</c:v>
                </c:pt>
                <c:pt idx="19">
                  <c:v>3.8359999999999999</c:v>
                </c:pt>
                <c:pt idx="20">
                  <c:v>4</c:v>
                </c:pt>
              </c:numCache>
            </c:numRef>
          </c:xVal>
          <c:yVal>
            <c:numRef>
              <c:f>'Datos y graficas diodos'!$K$3:$K$23</c:f>
              <c:numCache>
                <c:formatCode>General</c:formatCode>
                <c:ptCount val="21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  <c:pt idx="5">
                  <c:v>0.58299999999999996</c:v>
                </c:pt>
                <c:pt idx="6">
                  <c:v>0.59399999999999997</c:v>
                </c:pt>
                <c:pt idx="7">
                  <c:v>0.60199999999999998</c:v>
                </c:pt>
                <c:pt idx="8">
                  <c:v>0.60599999999999998</c:v>
                </c:pt>
                <c:pt idx="9">
                  <c:v>0.61199999999999999</c:v>
                </c:pt>
                <c:pt idx="10">
                  <c:v>0.61499999999999999</c:v>
                </c:pt>
                <c:pt idx="11">
                  <c:v>0.61899999999999999</c:v>
                </c:pt>
                <c:pt idx="12">
                  <c:v>0.621</c:v>
                </c:pt>
                <c:pt idx="13">
                  <c:v>0.625</c:v>
                </c:pt>
                <c:pt idx="14">
                  <c:v>0.627</c:v>
                </c:pt>
                <c:pt idx="15">
                  <c:v>0.63</c:v>
                </c:pt>
                <c:pt idx="16">
                  <c:v>0.63100000000000001</c:v>
                </c:pt>
                <c:pt idx="17">
                  <c:v>0.63400000000000001</c:v>
                </c:pt>
                <c:pt idx="18">
                  <c:v>0.63600000000000001</c:v>
                </c:pt>
                <c:pt idx="19">
                  <c:v>0.63800000000000001</c:v>
                </c:pt>
                <c:pt idx="20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7-46E1-8B07-5DE35E5F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15712"/>
        <c:axId val="494011136"/>
      </c:scatterChart>
      <c:valAx>
        <c:axId val="4940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11136"/>
        <c:crosses val="autoZero"/>
        <c:crossBetween val="midCat"/>
      </c:valAx>
      <c:valAx>
        <c:axId val="494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Caracteristica de Transferencia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Caracteristica de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diodos'!$B$3:$B$23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0.60899999999999999</c:v>
                </c:pt>
                <c:pt idx="4">
                  <c:v>0.80800000000000005</c:v>
                </c:pt>
                <c:pt idx="5">
                  <c:v>0.99</c:v>
                </c:pt>
                <c:pt idx="6">
                  <c:v>1.2330000000000001</c:v>
                </c:pt>
                <c:pt idx="7">
                  <c:v>1.44</c:v>
                </c:pt>
                <c:pt idx="8">
                  <c:v>1.6519999999999999</c:v>
                </c:pt>
                <c:pt idx="9">
                  <c:v>1.841</c:v>
                </c:pt>
                <c:pt idx="10">
                  <c:v>2.0289999999999999</c:v>
                </c:pt>
                <c:pt idx="11">
                  <c:v>2.2000000000000002</c:v>
                </c:pt>
                <c:pt idx="12">
                  <c:v>2.4359999999999999</c:v>
                </c:pt>
                <c:pt idx="13">
                  <c:v>2.6349999999999998</c:v>
                </c:pt>
                <c:pt idx="14">
                  <c:v>2.8050000000000002</c:v>
                </c:pt>
                <c:pt idx="15">
                  <c:v>3.0070000000000001</c:v>
                </c:pt>
                <c:pt idx="16">
                  <c:v>3.2090000000000001</c:v>
                </c:pt>
                <c:pt idx="17">
                  <c:v>3.43</c:v>
                </c:pt>
                <c:pt idx="18">
                  <c:v>3.6059999999999999</c:v>
                </c:pt>
                <c:pt idx="19">
                  <c:v>3.7770000000000001</c:v>
                </c:pt>
                <c:pt idx="20">
                  <c:v>3.9950000000000001</c:v>
                </c:pt>
              </c:numCache>
            </c:numRef>
          </c:xVal>
          <c:yVal>
            <c:numRef>
              <c:f>'Datos y graficas diodos'!$C$3:$C$24</c:f>
              <c:numCache>
                <c:formatCode>General</c:formatCode>
                <c:ptCount val="22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  <c:pt idx="10">
                  <c:v>1.7649999999999999</c:v>
                </c:pt>
                <c:pt idx="11">
                  <c:v>1.7849999999999999</c:v>
                </c:pt>
                <c:pt idx="12">
                  <c:v>1.8049999999999999</c:v>
                </c:pt>
                <c:pt idx="13">
                  <c:v>1.8180000000000001</c:v>
                </c:pt>
                <c:pt idx="14">
                  <c:v>1.827</c:v>
                </c:pt>
                <c:pt idx="15">
                  <c:v>1.8360000000000001</c:v>
                </c:pt>
                <c:pt idx="16">
                  <c:v>1.845</c:v>
                </c:pt>
                <c:pt idx="17">
                  <c:v>1.8520000000000001</c:v>
                </c:pt>
                <c:pt idx="18">
                  <c:v>1.8580000000000001</c:v>
                </c:pt>
                <c:pt idx="19">
                  <c:v>1.8640000000000001</c:v>
                </c:pt>
                <c:pt idx="20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C-45CC-BED1-7AEF2A66F93C}"/>
            </c:ext>
          </c:extLst>
        </c:ser>
        <c:ser>
          <c:idx val="1"/>
          <c:order val="1"/>
          <c:tx>
            <c:v>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67889775464987"/>
                  <c:y val="8.99747486100496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0,965x + 0,0151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0,9974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diodos'!$B$3:$B$12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0.60899999999999999</c:v>
                </c:pt>
                <c:pt idx="4">
                  <c:v>0.80800000000000005</c:v>
                </c:pt>
                <c:pt idx="5">
                  <c:v>0.99</c:v>
                </c:pt>
                <c:pt idx="6">
                  <c:v>1.2330000000000001</c:v>
                </c:pt>
                <c:pt idx="7">
                  <c:v>1.44</c:v>
                </c:pt>
                <c:pt idx="8">
                  <c:v>1.6519999999999999</c:v>
                </c:pt>
                <c:pt idx="9">
                  <c:v>1.841</c:v>
                </c:pt>
              </c:numCache>
            </c:numRef>
          </c:xVal>
          <c:yVal>
            <c:numRef>
              <c:f>'Datos y graficas diodos'!$C$3:$C$12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0.223</c:v>
                </c:pt>
                <c:pt idx="2">
                  <c:v>0.46200000000000002</c:v>
                </c:pt>
                <c:pt idx="3">
                  <c:v>0.61399999999999999</c:v>
                </c:pt>
                <c:pt idx="4">
                  <c:v>0.80800000000000005</c:v>
                </c:pt>
                <c:pt idx="5">
                  <c:v>0.94</c:v>
                </c:pt>
                <c:pt idx="6">
                  <c:v>1.2330000000000001</c:v>
                </c:pt>
                <c:pt idx="7">
                  <c:v>1.4390000000000001</c:v>
                </c:pt>
                <c:pt idx="8">
                  <c:v>1.6379999999999999</c:v>
                </c:pt>
                <c:pt idx="9">
                  <c:v>1.728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C-45CC-BED1-7AEF2A66F93C}"/>
            </c:ext>
          </c:extLst>
        </c:ser>
        <c:ser>
          <c:idx val="2"/>
          <c:order val="2"/>
          <c:tx>
            <c:v>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71062440980103E-3"/>
                  <c:y val="3.763618516686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diodos'!$B$12:$B$23</c:f>
              <c:numCache>
                <c:formatCode>General</c:formatCode>
                <c:ptCount val="12"/>
                <c:pt idx="0">
                  <c:v>1.841</c:v>
                </c:pt>
                <c:pt idx="1">
                  <c:v>2.0289999999999999</c:v>
                </c:pt>
                <c:pt idx="2">
                  <c:v>2.2000000000000002</c:v>
                </c:pt>
                <c:pt idx="3">
                  <c:v>2.4359999999999999</c:v>
                </c:pt>
                <c:pt idx="4">
                  <c:v>2.6349999999999998</c:v>
                </c:pt>
                <c:pt idx="5">
                  <c:v>2.8050000000000002</c:v>
                </c:pt>
                <c:pt idx="6">
                  <c:v>3.0070000000000001</c:v>
                </c:pt>
                <c:pt idx="7">
                  <c:v>3.2090000000000001</c:v>
                </c:pt>
                <c:pt idx="8">
                  <c:v>3.43</c:v>
                </c:pt>
                <c:pt idx="9">
                  <c:v>3.6059999999999999</c:v>
                </c:pt>
                <c:pt idx="10">
                  <c:v>3.7770000000000001</c:v>
                </c:pt>
                <c:pt idx="11">
                  <c:v>3.9950000000000001</c:v>
                </c:pt>
              </c:numCache>
            </c:numRef>
          </c:xVal>
          <c:yVal>
            <c:numRef>
              <c:f>'Datos y graficas diodos'!$C$12:$C$23</c:f>
              <c:numCache>
                <c:formatCode>General</c:formatCode>
                <c:ptCount val="12"/>
                <c:pt idx="0">
                  <c:v>1.728</c:v>
                </c:pt>
                <c:pt idx="1">
                  <c:v>1.7649999999999999</c:v>
                </c:pt>
                <c:pt idx="2">
                  <c:v>1.7849999999999999</c:v>
                </c:pt>
                <c:pt idx="3">
                  <c:v>1.8049999999999999</c:v>
                </c:pt>
                <c:pt idx="4">
                  <c:v>1.8180000000000001</c:v>
                </c:pt>
                <c:pt idx="5">
                  <c:v>1.827</c:v>
                </c:pt>
                <c:pt idx="6">
                  <c:v>1.8360000000000001</c:v>
                </c:pt>
                <c:pt idx="7">
                  <c:v>1.845</c:v>
                </c:pt>
                <c:pt idx="8">
                  <c:v>1.8520000000000001</c:v>
                </c:pt>
                <c:pt idx="9">
                  <c:v>1.8580000000000001</c:v>
                </c:pt>
                <c:pt idx="10">
                  <c:v>1.8640000000000001</c:v>
                </c:pt>
                <c:pt idx="11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C-45CC-BED1-7AEF2A66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34304"/>
        <c:axId val="329642208"/>
      </c:scatterChart>
      <c:valAx>
        <c:axId val="3296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42208"/>
        <c:crosses val="autoZero"/>
        <c:crossBetween val="midCat"/>
      </c:valAx>
      <c:valAx>
        <c:axId val="3296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Caracteristica de transferencia Rectificador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Caracteristica de transferencia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y graficas diodos'!$J$3:$J$23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0.21099999999999999</c:v>
                </c:pt>
                <c:pt idx="2">
                  <c:v>0.432</c:v>
                </c:pt>
                <c:pt idx="3">
                  <c:v>0.63900000000000001</c:v>
                </c:pt>
                <c:pt idx="4">
                  <c:v>0.80900000000000005</c:v>
                </c:pt>
                <c:pt idx="5">
                  <c:v>1.002</c:v>
                </c:pt>
                <c:pt idx="6">
                  <c:v>1.2250000000000001</c:v>
                </c:pt>
                <c:pt idx="7">
                  <c:v>1.4670000000000001</c:v>
                </c:pt>
                <c:pt idx="8">
                  <c:v>1.6240000000000001</c:v>
                </c:pt>
                <c:pt idx="9">
                  <c:v>1.853</c:v>
                </c:pt>
                <c:pt idx="10">
                  <c:v>2.0699999999999998</c:v>
                </c:pt>
                <c:pt idx="11">
                  <c:v>2.2389999999999999</c:v>
                </c:pt>
                <c:pt idx="12">
                  <c:v>2.3780000000000001</c:v>
                </c:pt>
                <c:pt idx="13">
                  <c:v>2.6669999999999998</c:v>
                </c:pt>
                <c:pt idx="14">
                  <c:v>2.8239999999999998</c:v>
                </c:pt>
                <c:pt idx="15">
                  <c:v>3.048</c:v>
                </c:pt>
                <c:pt idx="16">
                  <c:v>3.1739999999999999</c:v>
                </c:pt>
                <c:pt idx="17">
                  <c:v>3.427</c:v>
                </c:pt>
                <c:pt idx="18">
                  <c:v>3.6320000000000001</c:v>
                </c:pt>
                <c:pt idx="19">
                  <c:v>3.8359999999999999</c:v>
                </c:pt>
                <c:pt idx="20">
                  <c:v>4</c:v>
                </c:pt>
              </c:numCache>
            </c:numRef>
          </c:xVal>
          <c:yVal>
            <c:numRef>
              <c:f>'Datos y graficas diodos'!$K$3:$K$23</c:f>
              <c:numCache>
                <c:formatCode>General</c:formatCode>
                <c:ptCount val="21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  <c:pt idx="5">
                  <c:v>0.58299999999999996</c:v>
                </c:pt>
                <c:pt idx="6">
                  <c:v>0.59399999999999997</c:v>
                </c:pt>
                <c:pt idx="7">
                  <c:v>0.60199999999999998</c:v>
                </c:pt>
                <c:pt idx="8">
                  <c:v>0.60599999999999998</c:v>
                </c:pt>
                <c:pt idx="9">
                  <c:v>0.61199999999999999</c:v>
                </c:pt>
                <c:pt idx="10">
                  <c:v>0.61499999999999999</c:v>
                </c:pt>
                <c:pt idx="11">
                  <c:v>0.61899999999999999</c:v>
                </c:pt>
                <c:pt idx="12">
                  <c:v>0.621</c:v>
                </c:pt>
                <c:pt idx="13">
                  <c:v>0.625</c:v>
                </c:pt>
                <c:pt idx="14">
                  <c:v>0.627</c:v>
                </c:pt>
                <c:pt idx="15">
                  <c:v>0.63</c:v>
                </c:pt>
                <c:pt idx="16">
                  <c:v>0.63100000000000001</c:v>
                </c:pt>
                <c:pt idx="17">
                  <c:v>0.63400000000000001</c:v>
                </c:pt>
                <c:pt idx="18">
                  <c:v>0.63600000000000001</c:v>
                </c:pt>
                <c:pt idx="19">
                  <c:v>0.63800000000000001</c:v>
                </c:pt>
                <c:pt idx="20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8-424E-BA27-47631FE6D822}"/>
            </c:ext>
          </c:extLst>
        </c:ser>
        <c:ser>
          <c:idx val="1"/>
          <c:order val="1"/>
          <c:tx>
            <c:v>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01131741167136"/>
                  <c:y val="0.34188238329977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0,7209x + 0,0488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0,9449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diodos'!$J$3:$J$7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0.21099999999999999</c:v>
                </c:pt>
                <c:pt idx="2">
                  <c:v>0.432</c:v>
                </c:pt>
                <c:pt idx="3">
                  <c:v>0.63900000000000001</c:v>
                </c:pt>
                <c:pt idx="4">
                  <c:v>0.80900000000000005</c:v>
                </c:pt>
              </c:numCache>
            </c:numRef>
          </c:xVal>
          <c:yVal>
            <c:numRef>
              <c:f>'Datos y graficas diodos'!$K$3:$K$7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0.21299999999999999</c:v>
                </c:pt>
                <c:pt idx="2">
                  <c:v>0.43</c:v>
                </c:pt>
                <c:pt idx="3">
                  <c:v>0.54100000000000004</c:v>
                </c:pt>
                <c:pt idx="4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8-424E-BA27-47631FE6D822}"/>
            </c:ext>
          </c:extLst>
        </c:ser>
        <c:ser>
          <c:idx val="2"/>
          <c:order val="2"/>
          <c:tx>
            <c:v>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38951546432015E-2"/>
                  <c:y val="4.6676721334007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'Datos y graficas diodos'!$J$7:$J$23</c:f>
              <c:numCache>
                <c:formatCode>General</c:formatCode>
                <c:ptCount val="17"/>
                <c:pt idx="0">
                  <c:v>0.80900000000000005</c:v>
                </c:pt>
                <c:pt idx="1">
                  <c:v>1.002</c:v>
                </c:pt>
                <c:pt idx="2">
                  <c:v>1.2250000000000001</c:v>
                </c:pt>
                <c:pt idx="3">
                  <c:v>1.4670000000000001</c:v>
                </c:pt>
                <c:pt idx="4">
                  <c:v>1.6240000000000001</c:v>
                </c:pt>
                <c:pt idx="5">
                  <c:v>1.853</c:v>
                </c:pt>
                <c:pt idx="6">
                  <c:v>2.0699999999999998</c:v>
                </c:pt>
                <c:pt idx="7">
                  <c:v>2.2389999999999999</c:v>
                </c:pt>
                <c:pt idx="8">
                  <c:v>2.3780000000000001</c:v>
                </c:pt>
                <c:pt idx="9">
                  <c:v>2.6669999999999998</c:v>
                </c:pt>
                <c:pt idx="10">
                  <c:v>2.8239999999999998</c:v>
                </c:pt>
                <c:pt idx="11">
                  <c:v>3.048</c:v>
                </c:pt>
                <c:pt idx="12">
                  <c:v>3.1739999999999999</c:v>
                </c:pt>
                <c:pt idx="13">
                  <c:v>3.427</c:v>
                </c:pt>
                <c:pt idx="14">
                  <c:v>3.6320000000000001</c:v>
                </c:pt>
                <c:pt idx="15">
                  <c:v>3.8359999999999999</c:v>
                </c:pt>
                <c:pt idx="16">
                  <c:v>4</c:v>
                </c:pt>
              </c:numCache>
            </c:numRef>
          </c:xVal>
          <c:yVal>
            <c:numRef>
              <c:f>'Datos y graficas diodos'!$K$7:$K$23</c:f>
              <c:numCache>
                <c:formatCode>General</c:formatCode>
                <c:ptCount val="17"/>
                <c:pt idx="0">
                  <c:v>0.56699999999999995</c:v>
                </c:pt>
                <c:pt idx="1">
                  <c:v>0.58299999999999996</c:v>
                </c:pt>
                <c:pt idx="2">
                  <c:v>0.59399999999999997</c:v>
                </c:pt>
                <c:pt idx="3">
                  <c:v>0.60199999999999998</c:v>
                </c:pt>
                <c:pt idx="4">
                  <c:v>0.60599999999999998</c:v>
                </c:pt>
                <c:pt idx="5">
                  <c:v>0.61199999999999999</c:v>
                </c:pt>
                <c:pt idx="6">
                  <c:v>0.61499999999999999</c:v>
                </c:pt>
                <c:pt idx="7">
                  <c:v>0.61899999999999999</c:v>
                </c:pt>
                <c:pt idx="8">
                  <c:v>0.621</c:v>
                </c:pt>
                <c:pt idx="9">
                  <c:v>0.625</c:v>
                </c:pt>
                <c:pt idx="10">
                  <c:v>0.627</c:v>
                </c:pt>
                <c:pt idx="11">
                  <c:v>0.63</c:v>
                </c:pt>
                <c:pt idx="12">
                  <c:v>0.63100000000000001</c:v>
                </c:pt>
                <c:pt idx="13">
                  <c:v>0.63400000000000001</c:v>
                </c:pt>
                <c:pt idx="14">
                  <c:v>0.63600000000000001</c:v>
                </c:pt>
                <c:pt idx="15">
                  <c:v>0.63800000000000001</c:v>
                </c:pt>
                <c:pt idx="16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28-424E-BA27-47631FE6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8544"/>
        <c:axId val="322122720"/>
      </c:scatterChart>
      <c:valAx>
        <c:axId val="32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122720"/>
        <c:crosses val="autoZero"/>
        <c:crossBetween val="midCat"/>
      </c:valAx>
      <c:valAx>
        <c:axId val="3221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Teórico - Práctico</a:t>
            </a:r>
            <a:r>
              <a:rPr lang="es-ES" baseline="0"/>
              <a:t> LED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'Practico - Teorico Diodos'!$R$5:$R$25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Diodos'!$S$5:$S$25</c:f>
              <c:numCache>
                <c:formatCode>General</c:formatCode>
                <c:ptCount val="21"/>
                <c:pt idx="0">
                  <c:v>1.5100000000000001E-2</c:v>
                </c:pt>
                <c:pt idx="1">
                  <c:v>0.20810000000000001</c:v>
                </c:pt>
                <c:pt idx="2">
                  <c:v>0.40110000000000001</c:v>
                </c:pt>
                <c:pt idx="3">
                  <c:v>0.59409999999999996</c:v>
                </c:pt>
                <c:pt idx="4">
                  <c:v>0.78710000000000002</c:v>
                </c:pt>
                <c:pt idx="5">
                  <c:v>0.98009999999999997</c:v>
                </c:pt>
                <c:pt idx="6">
                  <c:v>1.1730999999999998</c:v>
                </c:pt>
                <c:pt idx="7">
                  <c:v>1.3660999999999999</c:v>
                </c:pt>
                <c:pt idx="8">
                  <c:v>1.5590999999999999</c:v>
                </c:pt>
                <c:pt idx="9">
                  <c:v>1.7520999999999998</c:v>
                </c:pt>
                <c:pt idx="10">
                  <c:v>1.7677</c:v>
                </c:pt>
                <c:pt idx="11">
                  <c:v>1.77938</c:v>
                </c:pt>
                <c:pt idx="12">
                  <c:v>1.7910600000000001</c:v>
                </c:pt>
                <c:pt idx="13">
                  <c:v>1.80274</c:v>
                </c:pt>
                <c:pt idx="14">
                  <c:v>1.8144200000000001</c:v>
                </c:pt>
                <c:pt idx="15">
                  <c:v>1.8261000000000001</c:v>
                </c:pt>
                <c:pt idx="16">
                  <c:v>1.83778</c:v>
                </c:pt>
                <c:pt idx="17">
                  <c:v>1.8494600000000001</c:v>
                </c:pt>
                <c:pt idx="18">
                  <c:v>1.86114</c:v>
                </c:pt>
                <c:pt idx="19">
                  <c:v>1.8728199999999999</c:v>
                </c:pt>
                <c:pt idx="20">
                  <c:v>1.8845000000000001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6-424C-9390-384DD264F137}"/>
            </c:ext>
          </c:extLst>
        </c:ser>
        <c:ser>
          <c:idx val="2"/>
          <c:order val="2"/>
          <c:tx>
            <c:v>Modelo 1</c:v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'Practico - Teorico Diodos'!$R$30:$R$50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Diodos'!$S$30:$S$50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6-424C-9390-384DD264F137}"/>
            </c:ext>
          </c:extLst>
        </c:ser>
        <c:ser>
          <c:idx val="4"/>
          <c:order val="4"/>
          <c:tx>
            <c:v>Modelo 2</c:v>
          </c:tx>
          <c:spPr>
            <a:ln w="2540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'Practico - Teorico Diodos'!$R$56:$R$76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'Practico - Teorico Diodos'!$S$56:$S$76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1.75</c:v>
                </c:pt>
                <c:pt idx="10">
                  <c:v>1.7651299978151624</c:v>
                </c:pt>
                <c:pt idx="11">
                  <c:v>1.7772339960672929</c:v>
                </c:pt>
                <c:pt idx="12">
                  <c:v>1.7893379943194232</c:v>
                </c:pt>
                <c:pt idx="13">
                  <c:v>1.8014419925715532</c:v>
                </c:pt>
                <c:pt idx="14">
                  <c:v>1.8135459908236835</c:v>
                </c:pt>
                <c:pt idx="15">
                  <c:v>1.8256499890758138</c:v>
                </c:pt>
                <c:pt idx="16">
                  <c:v>1.8377539873279443</c:v>
                </c:pt>
                <c:pt idx="17">
                  <c:v>1.8498579855800741</c:v>
                </c:pt>
                <c:pt idx="18">
                  <c:v>1.8619619838322046</c:v>
                </c:pt>
                <c:pt idx="19">
                  <c:v>1.8740659820843348</c:v>
                </c:pt>
                <c:pt idx="20">
                  <c:v>1.8861699803364647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6-424C-9390-384DD264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23200"/>
        <c:axId val="49401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Rectificador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'Practico - Teorico Diodos'!$T$5:$T$25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2.2000000000000002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'Practico - Teorico Diodos'!$U$5:$U$25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4.8800000000000003E-2</c:v>
                      </c:pt>
                      <c:pt idx="1">
                        <c:v>0.19298000000000001</c:v>
                      </c:pt>
                      <c:pt idx="2">
                        <c:v>0.33716000000000002</c:v>
                      </c:pt>
                      <c:pt idx="3">
                        <c:v>0.48133999999999999</c:v>
                      </c:pt>
                      <c:pt idx="4">
                        <c:v>0.58504</c:v>
                      </c:pt>
                      <c:pt idx="5">
                        <c:v>0.58889999999999998</c:v>
                      </c:pt>
                      <c:pt idx="6">
                        <c:v>0.59275999999999995</c:v>
                      </c:pt>
                      <c:pt idx="7">
                        <c:v>0.59662000000000004</c:v>
                      </c:pt>
                      <c:pt idx="8">
                        <c:v>0.60048000000000001</c:v>
                      </c:pt>
                      <c:pt idx="9">
                        <c:v>0.60433999999999999</c:v>
                      </c:pt>
                      <c:pt idx="10">
                        <c:v>0.60819999999999996</c:v>
                      </c:pt>
                      <c:pt idx="11">
                        <c:v>0.61206000000000005</c:v>
                      </c:pt>
                      <c:pt idx="12">
                        <c:v>0.61592000000000002</c:v>
                      </c:pt>
                      <c:pt idx="13">
                        <c:v>0.61978</c:v>
                      </c:pt>
                      <c:pt idx="14">
                        <c:v>0.62363999999999997</c:v>
                      </c:pt>
                      <c:pt idx="15">
                        <c:v>0.62749999999999995</c:v>
                      </c:pt>
                      <c:pt idx="16">
                        <c:v>0.63136000000000003</c:v>
                      </c:pt>
                      <c:pt idx="17">
                        <c:v>0.63522000000000001</c:v>
                      </c:pt>
                      <c:pt idx="18">
                        <c:v>0.63907999999999998</c:v>
                      </c:pt>
                      <c:pt idx="19">
                        <c:v>0.64293999999999996</c:v>
                      </c:pt>
                      <c:pt idx="20">
                        <c:v>0.64680000000000004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E06-424C-9390-384DD264F13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Modelo 1 Rectificador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'Practico - Teorico Diodos'!$T$30:$T$50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2.2000000000000002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'Practico - Teorico Diodos'!$U$30:$U$50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  <c:pt idx="11">
                        <c:v>0.6</c:v>
                      </c:pt>
                      <c:pt idx="12">
                        <c:v>0.6</c:v>
                      </c:pt>
                      <c:pt idx="13">
                        <c:v>0.6</c:v>
                      </c:pt>
                      <c:pt idx="14">
                        <c:v>0.6</c:v>
                      </c:pt>
                      <c:pt idx="15">
                        <c:v>0.6</c:v>
                      </c:pt>
                      <c:pt idx="16">
                        <c:v>0.6</c:v>
                      </c:pt>
                      <c:pt idx="17">
                        <c:v>0.6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06-424C-9390-384DD264F137}"/>
                  </c:ext>
                </c:extLst>
              </c15:ser>
            </c15:filteredScatterSeries>
          </c:ext>
        </c:extLst>
      </c:scatterChart>
      <c:valAx>
        <c:axId val="4940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13632"/>
        <c:crosses val="autoZero"/>
        <c:crossBetween val="midCat"/>
      </c:valAx>
      <c:valAx>
        <c:axId val="4940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243839</xdr:colOff>
      <xdr:row>23</xdr:row>
      <xdr:rowOff>49529</xdr:rowOff>
    </xdr:from>
    <xdr:to>
      <xdr:col>6</xdr:col>
      <xdr:colOff>735386</xdr:colOff>
      <xdr:row>42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699C21-CADF-4940-8752-C08897677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343180</xdr:colOff>
      <xdr:row>23</xdr:row>
      <xdr:rowOff>41910</xdr:rowOff>
    </xdr:from>
    <xdr:to>
      <xdr:col>13</xdr:col>
      <xdr:colOff>510540</xdr:colOff>
      <xdr:row>43</xdr:row>
      <xdr:rowOff>7004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E98B0C-C16E-435D-A548-4912E9E8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143702</xdr:colOff>
      <xdr:row>44</xdr:row>
      <xdr:rowOff>120182</xdr:rowOff>
    </xdr:from>
    <xdr:to>
      <xdr:col>7</xdr:col>
      <xdr:colOff>567297</xdr:colOff>
      <xdr:row>66</xdr:row>
      <xdr:rowOff>154081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616323</xdr:colOff>
      <xdr:row>44</xdr:row>
      <xdr:rowOff>35019</xdr:rowOff>
    </xdr:from>
    <xdr:to>
      <xdr:col>15</xdr:col>
      <xdr:colOff>343180</xdr:colOff>
      <xdr:row>66</xdr:row>
      <xdr:rowOff>140073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273843</xdr:colOff>
      <xdr:row>70</xdr:row>
      <xdr:rowOff>71156</xdr:rowOff>
    </xdr:from>
    <xdr:to>
      <xdr:col>7</xdr:col>
      <xdr:colOff>196102</xdr:colOff>
      <xdr:row>88</xdr:row>
      <xdr:rowOff>35018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529478</xdr:colOff>
      <xdr:row>69</xdr:row>
      <xdr:rowOff>155200</xdr:rowOff>
    </xdr:from>
    <xdr:to>
      <xdr:col>14</xdr:col>
      <xdr:colOff>763400</xdr:colOff>
      <xdr:row>88</xdr:row>
      <xdr:rowOff>84043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85163</xdr:rowOff>
    </xdr:from>
    <xdr:to>
      <xdr:col>8</xdr:col>
      <xdr:colOff>37400</xdr:colOff>
      <xdr:row>23</xdr:row>
      <xdr:rowOff>119062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48326</xdr:colOff>
      <xdr:row>0</xdr:row>
      <xdr:rowOff>95250</xdr:rowOff>
    </xdr:from>
    <xdr:to>
      <xdr:col>15</xdr:col>
      <xdr:colOff>606455</xdr:colOff>
      <xdr:row>24</xdr:row>
      <xdr:rowOff>9804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466724</xdr:colOff>
      <xdr:row>24</xdr:row>
      <xdr:rowOff>180974</xdr:rowOff>
    </xdr:from>
    <xdr:to>
      <xdr:col>12</xdr:col>
      <xdr:colOff>647699</xdr:colOff>
      <xdr:row>52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609599</xdr:colOff>
      <xdr:row>56</xdr:row>
      <xdr:rowOff>133349</xdr:rowOff>
    </xdr:from>
    <xdr:to>
      <xdr:col>14</xdr:col>
      <xdr:colOff>466724</xdr:colOff>
      <xdr:row>81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25</xdr:row>
      <xdr:rowOff>160019</xdr:rowOff>
    </xdr:from>
    <xdr:to>
      <xdr:col>11</xdr:col>
      <xdr:colOff>504825</xdr:colOff>
      <xdr:row>52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24A900-8071-4FFC-94C4-4BE866CFD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293688</xdr:colOff>
      <xdr:row>1</xdr:row>
      <xdr:rowOff>25399</xdr:rowOff>
    </xdr:from>
    <xdr:to>
      <xdr:col>28</xdr:col>
      <xdr:colOff>576262</xdr:colOff>
      <xdr:row>34</xdr:row>
      <xdr:rowOff>23813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87313</xdr:colOff>
      <xdr:row>22</xdr:row>
      <xdr:rowOff>142875</xdr:rowOff>
    </xdr:from>
    <xdr:to>
      <xdr:col>22</xdr:col>
      <xdr:colOff>547688</xdr:colOff>
      <xdr:row>24</xdr:row>
      <xdr:rowOff>31750</xdr:rowOff>
    </xdr:to>
    <xdr:sp macro="" textlink="">
      <xdr:nvSpPr>
        <xdr:cNvPr id="4" name="CuadroTexto 1"/>
        <xdr:cNvSpPr txBox="1"/>
      </xdr:nvSpPr>
      <xdr:spPr>
        <a:xfrm>
          <a:off x="18764251" y="4333875"/>
          <a:ext cx="460375" cy="269875"/>
        </a:xfrm>
        <a:prstGeom prst="rect">
          <a:avLst/>
        </a:prstGeom>
        <a:ln>
          <a:solidFill>
            <a:srgbClr val="FF0000"/>
          </a:solidFill>
          <a:prstDash val="dash"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1100"/>
            <a:t>2,89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0.17232</cdr:x>
      <cdr:y>0.10584</cdr:y>
    </cdr:from>
    <cdr:to>
      <cdr:x>0.17685</cdr:x>
      <cdr:y>0.91033</cdr:y>
    </cdr:to>
    <cdr:cxnSp macro="">
      <cdr:nvCxnSpPr>
        <cdr:cNvPr id="5" name="Conector recto 4"/>
        <cdr:cNvCxnSpPr/>
      </cdr:nvCxnSpPr>
      <cdr:spPr>
        <a:xfrm xmlns:a="http://schemas.openxmlformats.org/drawingml/2006/main">
          <a:off x="1508125" y="665164"/>
          <a:ext cx="39687" cy="50561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0.40813</cdr:x>
      <cdr:y>0.10836</cdr:y>
    </cdr:from>
    <cdr:to>
      <cdr:x>0.41175</cdr:x>
      <cdr:y>0.91033</cdr:y>
    </cdr:to>
    <cdr:cxnSp macro="">
      <cdr:nvCxnSpPr>
        <cdr:cNvPr id="7" name="Conector recto 6"/>
        <cdr:cNvCxnSpPr/>
      </cdr:nvCxnSpPr>
      <cdr:spPr>
        <a:xfrm xmlns:a="http://schemas.openxmlformats.org/drawingml/2006/main">
          <a:off x="3571874" y="681038"/>
          <a:ext cx="31751" cy="50403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0.17592</cdr:x>
      <cdr:y>0.1607</cdr:y>
    </cdr:from>
    <cdr:to>
      <cdr:x>0.23108</cdr:x>
      <cdr:y>0.21139</cdr:y>
    </cdr:to>
    <cdr:sp macro="" textlink="">
      <cdr:nvSpPr>
        <cdr:cNvPr id="8" name="CuadroTexto 7"/>
        <cdr:cNvSpPr txBox="1"/>
      </cdr:nvSpPr>
      <cdr:spPr>
        <a:xfrm xmlns:a="http://schemas.openxmlformats.org/drawingml/2006/main">
          <a:off x="1539652" y="1010010"/>
          <a:ext cx="482702" cy="31855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1,12</a:t>
          </a:r>
        </a:p>
      </cdr:txBody>
    </cdr:sp>
  </cdr:relSizeAnchor>
  <cdr:relSizeAnchor xmlns:cdr="http://schemas.openxmlformats.org/drawingml/2006/chartDrawing">
    <cdr:from>
      <cdr:x>0.06197</cdr:x>
      <cdr:y>0.11633</cdr:y>
    </cdr:from>
    <cdr:to>
      <cdr:x>0.16752</cdr:x>
      <cdr:y>0.17894</cdr:y>
    </cdr:to>
    <cdr:sp macro="" textlink="">
      <cdr:nvSpPr>
        <cdr:cNvPr id="9" name="CuadroTexto 8"/>
        <cdr:cNvSpPr txBox="1"/>
      </cdr:nvSpPr>
      <cdr:spPr>
        <a:xfrm xmlns:a="http://schemas.openxmlformats.org/drawingml/2006/main">
          <a:off x="542353" y="731143"/>
          <a:ext cx="923791" cy="39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CORTE</a:t>
          </a:r>
        </a:p>
      </cdr:txBody>
    </cdr:sp>
  </cdr:relSizeAnchor>
  <cdr:relSizeAnchor xmlns:cdr="http://schemas.openxmlformats.org/drawingml/2006/chartDrawing">
    <cdr:from>
      <cdr:x>0.23381</cdr:x>
      <cdr:y>0.11244</cdr:y>
    </cdr:from>
    <cdr:to>
      <cdr:x>0.40783</cdr:x>
      <cdr:y>0.15865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2046259" y="706675"/>
          <a:ext cx="1523008" cy="290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SATURACIÓN</a:t>
          </a:r>
        </a:p>
      </cdr:txBody>
    </cdr:sp>
  </cdr:relSizeAnchor>
  <cdr:relSizeAnchor xmlns:cdr="http://schemas.openxmlformats.org/drawingml/2006/chartDrawing">
    <cdr:from>
      <cdr:x>0.42198</cdr:x>
      <cdr:y>0.11405</cdr:y>
    </cdr:from>
    <cdr:to>
      <cdr:x>0.68824</cdr:x>
      <cdr:y>0.16921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693097" y="716824"/>
          <a:ext cx="2330285" cy="346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LINEAL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142874</xdr:rowOff>
    </xdr:from>
    <xdr:to>
      <xdr:col>16</xdr:col>
      <xdr:colOff>47625</xdr:colOff>
      <xdr:row>40</xdr:row>
      <xdr:rowOff>38099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24</xdr:row>
      <xdr:rowOff>57150</xdr:rowOff>
    </xdr:from>
    <xdr:to>
      <xdr:col>7</xdr:col>
      <xdr:colOff>758979</xdr:colOff>
      <xdr:row>25</xdr:row>
      <xdr:rowOff>185232</xdr:rowOff>
    </xdr:to>
    <xdr:sp macro="" textlink="">
      <xdr:nvSpPr>
        <xdr:cNvPr id="3" name="CuadroTexto 1"/>
        <xdr:cNvSpPr txBox="1"/>
      </xdr:nvSpPr>
      <xdr:spPr>
        <a:xfrm>
          <a:off x="5610225" y="4629150"/>
          <a:ext cx="482754" cy="318582"/>
        </a:xfrm>
        <a:prstGeom prst="rect">
          <a:avLst/>
        </a:prstGeom>
        <a:ln>
          <a:solidFill>
            <a:srgbClr val="FF0000"/>
          </a:solidFill>
          <a:prstDash val="dash"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1100"/>
            <a:t>2,86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0.17395</cdr:x>
      <cdr:y>0.09759</cdr:y>
    </cdr:from>
    <cdr:to>
      <cdr:x>0.17685</cdr:x>
      <cdr:y>0.92579</cdr:y>
    </cdr:to>
    <cdr:cxnSp macro="">
      <cdr:nvCxnSpPr>
        <cdr:cNvPr id="5" name="Conector recto 4"/>
        <cdr:cNvCxnSpPr/>
      </cdr:nvCxnSpPr>
      <cdr:spPr>
        <a:xfrm xmlns:a="http://schemas.openxmlformats.org/drawingml/2006/main">
          <a:off x="1971675" y="733426"/>
          <a:ext cx="32875" cy="622407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0.39832</cdr:x>
      <cdr:y>0.09252</cdr:y>
    </cdr:from>
    <cdr:to>
      <cdr:x>0.40168</cdr:x>
      <cdr:y>0.92015</cdr:y>
    </cdr:to>
    <cdr:cxnSp macro="">
      <cdr:nvCxnSpPr>
        <cdr:cNvPr id="7" name="Conector recto 6"/>
        <cdr:cNvCxnSpPr/>
      </cdr:nvCxnSpPr>
      <cdr:spPr>
        <a:xfrm xmlns:a="http://schemas.openxmlformats.org/drawingml/2006/main">
          <a:off x="4514850" y="695326"/>
          <a:ext cx="38100" cy="6219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0.19444</cdr:x>
      <cdr:y>0.165</cdr:y>
    </cdr:from>
    <cdr:to>
      <cdr:x>0.2496</cdr:x>
      <cdr:y>0.21569</cdr:y>
    </cdr:to>
    <cdr:sp macro="" textlink="">
      <cdr:nvSpPr>
        <cdr:cNvPr id="8" name="CuadroTexto 7"/>
        <cdr:cNvSpPr txBox="1"/>
      </cdr:nvSpPr>
      <cdr:spPr>
        <a:xfrm xmlns:a="http://schemas.openxmlformats.org/drawingml/2006/main">
          <a:off x="2203884" y="1240001"/>
          <a:ext cx="625225" cy="38094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1,2</a:t>
          </a:r>
        </a:p>
      </cdr:txBody>
    </cdr:sp>
  </cdr:relSizeAnchor>
  <cdr:relSizeAnchor xmlns:cdr="http://schemas.openxmlformats.org/drawingml/2006/chartDrawing">
    <cdr:from>
      <cdr:x>0.06197</cdr:x>
      <cdr:y>0.11633</cdr:y>
    </cdr:from>
    <cdr:to>
      <cdr:x>0.16752</cdr:x>
      <cdr:y>0.17894</cdr:y>
    </cdr:to>
    <cdr:sp macro="" textlink="">
      <cdr:nvSpPr>
        <cdr:cNvPr id="9" name="CuadroTexto 8"/>
        <cdr:cNvSpPr txBox="1"/>
      </cdr:nvSpPr>
      <cdr:spPr>
        <a:xfrm xmlns:a="http://schemas.openxmlformats.org/drawingml/2006/main">
          <a:off x="542353" y="731143"/>
          <a:ext cx="923791" cy="39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CORTE</a:t>
          </a:r>
        </a:p>
      </cdr:txBody>
    </cdr:sp>
  </cdr:relSizeAnchor>
  <cdr:relSizeAnchor xmlns:cdr="http://schemas.openxmlformats.org/drawingml/2006/chartDrawing">
    <cdr:from>
      <cdr:x>0.23381</cdr:x>
      <cdr:y>0.11244</cdr:y>
    </cdr:from>
    <cdr:to>
      <cdr:x>0.40783</cdr:x>
      <cdr:y>0.15865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2046259" y="706675"/>
          <a:ext cx="1523008" cy="290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SATURACIÓN</a:t>
          </a:r>
        </a:p>
      </cdr:txBody>
    </cdr:sp>
  </cdr:relSizeAnchor>
  <cdr:relSizeAnchor xmlns:cdr="http://schemas.openxmlformats.org/drawingml/2006/chartDrawing">
    <cdr:from>
      <cdr:x>0.42198</cdr:x>
      <cdr:y>0.11405</cdr:y>
    </cdr:from>
    <cdr:to>
      <cdr:x>0.68824</cdr:x>
      <cdr:y>0.16921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693097" y="716824"/>
          <a:ext cx="2330285" cy="346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LINEAL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223835</xdr:colOff>
      <xdr:row>1</xdr:row>
      <xdr:rowOff>161924</xdr:rowOff>
    </xdr:from>
    <xdr:to>
      <xdr:col>20</xdr:col>
      <xdr:colOff>508327</xdr:colOff>
      <xdr:row>31</xdr:row>
      <xdr:rowOff>134772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288213</xdr:colOff>
      <xdr:row>16</xdr:row>
      <xdr:rowOff>169479</xdr:rowOff>
    </xdr:from>
    <xdr:to>
      <xdr:col>8</xdr:col>
      <xdr:colOff>711638</xdr:colOff>
      <xdr:row>39</xdr:row>
      <xdr:rowOff>43793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zoomScale="110" zoomScaleNormal="110" workbookViewId="0">
      <selection activeCell="N2" sqref="N2"/>
    </sheetView>
  </sheetViews>
  <sheetFormatPr baseColWidth="10" defaultColWidth="11.5703125" defaultRowHeight="15" x14ac:dyDescent="0.25"/>
  <cols>
    <col min="1" max="6" width="11.5703125" style="1"/>
    <col min="7" max="7" width="15.7109375" style="1" bestFit="1" customWidth="1"/>
    <col min="8" max="16384" width="11.5703125" style="1"/>
  </cols>
  <sheetData>
    <row r="1" spans="1:13" x14ac:dyDescent="0.25">
      <c r="A1" s="12" t="s">
        <v>4</v>
      </c>
      <c r="B1" s="12"/>
      <c r="C1" s="12"/>
      <c r="D1" s="12"/>
      <c r="E1" s="12"/>
      <c r="G1" s="1" t="s">
        <v>6</v>
      </c>
      <c r="I1" s="12" t="s">
        <v>5</v>
      </c>
      <c r="J1" s="12"/>
      <c r="K1" s="12"/>
      <c r="L1" s="12"/>
      <c r="M1" s="12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G2" s="1">
        <v>2.15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24</v>
      </c>
    </row>
    <row r="3" spans="1:13" x14ac:dyDescent="0.25">
      <c r="A3" s="1">
        <v>0</v>
      </c>
      <c r="B3" s="1">
        <v>5.0000000000000001E-3</v>
      </c>
      <c r="C3" s="1">
        <v>5.0000000000000001E-3</v>
      </c>
      <c r="D3" s="1">
        <v>0</v>
      </c>
      <c r="E3" s="1">
        <f>D3/$G$2</f>
        <v>0</v>
      </c>
      <c r="I3" s="1">
        <v>0</v>
      </c>
      <c r="J3" s="1">
        <v>5.0000000000000001E-3</v>
      </c>
      <c r="K3" s="1">
        <v>4.0000000000000001E-3</v>
      </c>
      <c r="L3" s="1">
        <v>0</v>
      </c>
      <c r="M3" s="1">
        <f>L3/$G$2</f>
        <v>0</v>
      </c>
    </row>
    <row r="4" spans="1:13" x14ac:dyDescent="0.25">
      <c r="A4" s="1">
        <v>0.2</v>
      </c>
      <c r="B4" s="1">
        <v>0.223</v>
      </c>
      <c r="C4" s="1">
        <v>0.223</v>
      </c>
      <c r="D4" s="1">
        <v>0</v>
      </c>
      <c r="E4" s="1">
        <f t="shared" ref="E4:E23" si="0">D4/$G$2</f>
        <v>0</v>
      </c>
      <c r="I4" s="1">
        <v>0.2</v>
      </c>
      <c r="J4" s="1">
        <v>0.21099999999999999</v>
      </c>
      <c r="K4" s="1">
        <v>0.21299999999999999</v>
      </c>
      <c r="L4" s="1">
        <v>0</v>
      </c>
      <c r="M4" s="1">
        <f t="shared" ref="M4:M23" si="1">L4/$G$2</f>
        <v>0</v>
      </c>
    </row>
    <row r="5" spans="1:13" x14ac:dyDescent="0.25">
      <c r="A5" s="1">
        <v>0.4</v>
      </c>
      <c r="B5" s="1">
        <v>0.46200000000000002</v>
      </c>
      <c r="C5" s="1">
        <v>0.46200000000000002</v>
      </c>
      <c r="D5" s="1">
        <v>0</v>
      </c>
      <c r="E5" s="1">
        <f t="shared" si="0"/>
        <v>0</v>
      </c>
      <c r="I5" s="1">
        <v>0.4</v>
      </c>
      <c r="J5" s="1">
        <v>0.432</v>
      </c>
      <c r="K5" s="1">
        <v>0.43</v>
      </c>
      <c r="L5" s="1">
        <v>0.02</v>
      </c>
      <c r="M5" s="1">
        <f t="shared" si="1"/>
        <v>9.3023255813953487E-3</v>
      </c>
    </row>
    <row r="6" spans="1:13" x14ac:dyDescent="0.25">
      <c r="A6" s="1">
        <v>0.6</v>
      </c>
      <c r="B6" s="1">
        <v>0.60899999999999999</v>
      </c>
      <c r="C6" s="1">
        <v>0.61399999999999999</v>
      </c>
      <c r="D6" s="1">
        <v>0</v>
      </c>
      <c r="E6" s="1">
        <f t="shared" si="0"/>
        <v>0</v>
      </c>
      <c r="I6" s="1">
        <v>0.6</v>
      </c>
      <c r="J6" s="1">
        <v>0.63900000000000001</v>
      </c>
      <c r="K6" s="1">
        <v>0.54100000000000004</v>
      </c>
      <c r="L6" s="1">
        <v>9.7000000000000003E-2</v>
      </c>
      <c r="M6" s="1">
        <f t="shared" si="1"/>
        <v>4.5116279069767444E-2</v>
      </c>
    </row>
    <row r="7" spans="1:13" x14ac:dyDescent="0.25">
      <c r="A7" s="1">
        <v>0.8</v>
      </c>
      <c r="B7" s="1">
        <v>0.80800000000000005</v>
      </c>
      <c r="C7" s="1">
        <v>0.80800000000000005</v>
      </c>
      <c r="D7" s="1">
        <v>0</v>
      </c>
      <c r="E7" s="1">
        <f t="shared" si="0"/>
        <v>0</v>
      </c>
      <c r="I7" s="1">
        <v>0.8</v>
      </c>
      <c r="J7" s="1">
        <v>0.80900000000000005</v>
      </c>
      <c r="K7" s="1">
        <v>0.56699999999999995</v>
      </c>
      <c r="L7" s="1">
        <v>0.23499999999999999</v>
      </c>
      <c r="M7" s="1">
        <f t="shared" si="1"/>
        <v>0.10930232558139534</v>
      </c>
    </row>
    <row r="8" spans="1:13" x14ac:dyDescent="0.25">
      <c r="A8" s="1">
        <v>1</v>
      </c>
      <c r="B8" s="1">
        <v>0.99</v>
      </c>
      <c r="C8" s="1">
        <v>0.94</v>
      </c>
      <c r="D8" s="1">
        <v>0</v>
      </c>
      <c r="E8" s="1">
        <f t="shared" si="0"/>
        <v>0</v>
      </c>
      <c r="I8" s="1">
        <v>1</v>
      </c>
      <c r="J8" s="1">
        <v>1.002</v>
      </c>
      <c r="K8" s="1">
        <v>0.58299999999999996</v>
      </c>
      <c r="L8" s="1">
        <v>0.42</v>
      </c>
      <c r="M8" s="1">
        <f t="shared" si="1"/>
        <v>0.19534883720930232</v>
      </c>
    </row>
    <row r="9" spans="1:13" x14ac:dyDescent="0.25">
      <c r="A9" s="1">
        <v>1.2</v>
      </c>
      <c r="B9" s="1">
        <v>1.2330000000000001</v>
      </c>
      <c r="C9" s="1">
        <v>1.2330000000000001</v>
      </c>
      <c r="D9" s="1">
        <v>0</v>
      </c>
      <c r="E9" s="1">
        <f t="shared" si="0"/>
        <v>0</v>
      </c>
      <c r="I9" s="1">
        <v>1.2</v>
      </c>
      <c r="J9" s="1">
        <v>1.2250000000000001</v>
      </c>
      <c r="K9" s="1">
        <v>0.59399999999999997</v>
      </c>
      <c r="L9" s="1">
        <v>0.63200000000000001</v>
      </c>
      <c r="M9" s="1">
        <f t="shared" si="1"/>
        <v>0.29395348837209306</v>
      </c>
    </row>
    <row r="10" spans="1:13" x14ac:dyDescent="0.25">
      <c r="A10" s="1">
        <v>1.4</v>
      </c>
      <c r="B10" s="1">
        <v>1.44</v>
      </c>
      <c r="C10" s="1">
        <v>1.4390000000000001</v>
      </c>
      <c r="D10" s="1">
        <v>0</v>
      </c>
      <c r="E10" s="1">
        <f t="shared" si="0"/>
        <v>0</v>
      </c>
      <c r="I10" s="1">
        <v>1.4</v>
      </c>
      <c r="J10" s="1">
        <v>1.4670000000000001</v>
      </c>
      <c r="K10" s="1">
        <v>0.60199999999999998</v>
      </c>
      <c r="L10" s="1">
        <v>0.86499999999999999</v>
      </c>
      <c r="M10" s="1">
        <f t="shared" si="1"/>
        <v>0.40232558139534885</v>
      </c>
    </row>
    <row r="11" spans="1:13" x14ac:dyDescent="0.25">
      <c r="A11" s="1">
        <v>1.6</v>
      </c>
      <c r="B11" s="2">
        <v>1.6519999999999999</v>
      </c>
      <c r="C11" s="1">
        <v>1.6379999999999999</v>
      </c>
      <c r="D11" s="1">
        <v>1.2E-2</v>
      </c>
      <c r="E11" s="1">
        <f t="shared" si="0"/>
        <v>5.5813953488372094E-3</v>
      </c>
      <c r="I11" s="1">
        <v>1.6</v>
      </c>
      <c r="J11" s="1">
        <v>1.6240000000000001</v>
      </c>
      <c r="K11" s="1">
        <v>0.60599999999999998</v>
      </c>
      <c r="L11" s="1">
        <v>1.018</v>
      </c>
      <c r="M11" s="1">
        <f t="shared" si="1"/>
        <v>0.4734883720930233</v>
      </c>
    </row>
    <row r="12" spans="1:13" x14ac:dyDescent="0.25">
      <c r="A12" s="1">
        <v>1.8</v>
      </c>
      <c r="B12" s="1">
        <v>1.841</v>
      </c>
      <c r="C12" s="1">
        <v>1.728</v>
      </c>
      <c r="D12" s="1">
        <v>0.113</v>
      </c>
      <c r="E12" s="1">
        <f t="shared" si="0"/>
        <v>5.2558139534883724E-2</v>
      </c>
      <c r="I12" s="1">
        <v>1.8</v>
      </c>
      <c r="J12" s="1">
        <v>1.853</v>
      </c>
      <c r="K12" s="1">
        <v>0.61199999999999999</v>
      </c>
      <c r="L12" s="1">
        <v>1.2410000000000001</v>
      </c>
      <c r="M12" s="1">
        <f t="shared" si="1"/>
        <v>0.57720930232558143</v>
      </c>
    </row>
    <row r="13" spans="1:13" x14ac:dyDescent="0.25">
      <c r="A13" s="1">
        <v>2</v>
      </c>
      <c r="B13" s="1">
        <v>2.0289999999999999</v>
      </c>
      <c r="C13" s="1">
        <v>1.7649999999999999</v>
      </c>
      <c r="D13" s="1">
        <v>0.26400000000000001</v>
      </c>
      <c r="E13" s="1">
        <f t="shared" si="0"/>
        <v>0.12279069767441862</v>
      </c>
      <c r="I13" s="1">
        <v>2</v>
      </c>
      <c r="J13" s="1">
        <v>2.0699999999999998</v>
      </c>
      <c r="K13" s="1">
        <v>0.61499999999999999</v>
      </c>
      <c r="L13" s="1">
        <v>1.4550000000000001</v>
      </c>
      <c r="M13" s="1">
        <f t="shared" si="1"/>
        <v>0.67674418604651165</v>
      </c>
    </row>
    <row r="14" spans="1:13" x14ac:dyDescent="0.25">
      <c r="A14" s="1">
        <v>2.2000000000000002</v>
      </c>
      <c r="B14" s="1">
        <v>2.2000000000000002</v>
      </c>
      <c r="C14" s="1">
        <v>1.7849999999999999</v>
      </c>
      <c r="D14" s="1">
        <v>0.41399999999999998</v>
      </c>
      <c r="E14" s="1">
        <f t="shared" si="0"/>
        <v>0.19255813953488371</v>
      </c>
      <c r="I14" s="1">
        <v>2.2000000000000002</v>
      </c>
      <c r="J14" s="1">
        <v>2.2389999999999999</v>
      </c>
      <c r="K14" s="1">
        <v>0.61899999999999999</v>
      </c>
      <c r="L14" s="1">
        <v>1.621</v>
      </c>
      <c r="M14" s="1">
        <f t="shared" si="1"/>
        <v>0.75395348837209308</v>
      </c>
    </row>
    <row r="15" spans="1:13" x14ac:dyDescent="0.25">
      <c r="A15" s="1">
        <v>2.4</v>
      </c>
      <c r="B15" s="1">
        <v>2.4359999999999999</v>
      </c>
      <c r="C15" s="1">
        <v>1.8049999999999999</v>
      </c>
      <c r="D15" s="1">
        <v>0.63100000000000001</v>
      </c>
      <c r="E15" s="1">
        <f t="shared" si="0"/>
        <v>0.29348837209302325</v>
      </c>
      <c r="I15" s="1">
        <v>2.4</v>
      </c>
      <c r="J15" s="1">
        <v>2.3780000000000001</v>
      </c>
      <c r="K15" s="1">
        <v>0.621</v>
      </c>
      <c r="L15" s="1">
        <v>1.7569999999999999</v>
      </c>
      <c r="M15" s="1">
        <f t="shared" si="1"/>
        <v>0.81720930232558142</v>
      </c>
    </row>
    <row r="16" spans="1:13" x14ac:dyDescent="0.25">
      <c r="A16" s="1">
        <v>2.6</v>
      </c>
      <c r="B16" s="1">
        <v>2.6349999999999998</v>
      </c>
      <c r="C16" s="1">
        <v>1.8180000000000001</v>
      </c>
      <c r="D16" s="1">
        <v>0.81799999999999995</v>
      </c>
      <c r="E16" s="1">
        <f t="shared" si="0"/>
        <v>0.38046511627906976</v>
      </c>
      <c r="I16" s="1">
        <v>2.6</v>
      </c>
      <c r="J16" s="1">
        <v>2.6669999999999998</v>
      </c>
      <c r="K16" s="1">
        <v>0.625</v>
      </c>
      <c r="L16" s="1">
        <v>2.0419999999999998</v>
      </c>
      <c r="M16" s="1">
        <f t="shared" si="1"/>
        <v>0.94976744186046502</v>
      </c>
    </row>
    <row r="17" spans="1:13" x14ac:dyDescent="0.25">
      <c r="A17" s="1">
        <v>2.8</v>
      </c>
      <c r="B17" s="1">
        <v>2.8050000000000002</v>
      </c>
      <c r="C17" s="1">
        <v>1.827</v>
      </c>
      <c r="D17" s="1">
        <v>0.97899999999999998</v>
      </c>
      <c r="E17" s="1">
        <f t="shared" si="0"/>
        <v>0.45534883720930236</v>
      </c>
      <c r="I17" s="1">
        <v>2.8</v>
      </c>
      <c r="J17" s="1">
        <v>2.8239999999999998</v>
      </c>
      <c r="K17" s="1">
        <v>0.627</v>
      </c>
      <c r="L17" s="1">
        <v>2.198</v>
      </c>
      <c r="M17" s="1">
        <f t="shared" si="1"/>
        <v>1.0223255813953489</v>
      </c>
    </row>
    <row r="18" spans="1:13" x14ac:dyDescent="0.25">
      <c r="A18" s="1">
        <v>3</v>
      </c>
      <c r="B18" s="1">
        <v>3.0070000000000001</v>
      </c>
      <c r="C18" s="1">
        <v>1.8360000000000001</v>
      </c>
      <c r="D18" s="1">
        <v>1.1719999999999999</v>
      </c>
      <c r="E18" s="1">
        <f t="shared" si="0"/>
        <v>0.54511627906976745</v>
      </c>
      <c r="I18" s="1">
        <v>3</v>
      </c>
      <c r="J18" s="1">
        <v>3.048</v>
      </c>
      <c r="K18" s="1">
        <v>0.63</v>
      </c>
      <c r="L18" s="1">
        <v>2.419</v>
      </c>
      <c r="M18" s="1">
        <f t="shared" si="1"/>
        <v>1.1251162790697675</v>
      </c>
    </row>
    <row r="19" spans="1:13" x14ac:dyDescent="0.25">
      <c r="A19" s="1">
        <v>3.2</v>
      </c>
      <c r="B19" s="1">
        <v>3.2090000000000001</v>
      </c>
      <c r="C19" s="1">
        <v>1.845</v>
      </c>
      <c r="D19" s="1">
        <v>1.3640000000000001</v>
      </c>
      <c r="E19" s="1">
        <f t="shared" si="0"/>
        <v>0.63441860465116284</v>
      </c>
      <c r="I19" s="1">
        <v>3.2</v>
      </c>
      <c r="J19" s="1">
        <v>3.1739999999999999</v>
      </c>
      <c r="K19" s="1">
        <v>0.63100000000000001</v>
      </c>
      <c r="L19" s="1">
        <v>2.544</v>
      </c>
      <c r="M19" s="1">
        <f t="shared" si="1"/>
        <v>1.1832558139534883</v>
      </c>
    </row>
    <row r="20" spans="1:13" x14ac:dyDescent="0.25">
      <c r="A20" s="1">
        <v>3.4</v>
      </c>
      <c r="B20" s="1">
        <v>3.43</v>
      </c>
      <c r="C20" s="1">
        <v>1.8520000000000001</v>
      </c>
      <c r="D20" s="1">
        <v>1.587</v>
      </c>
      <c r="E20" s="1">
        <f t="shared" si="0"/>
        <v>0.73813953488372097</v>
      </c>
      <c r="I20" s="1">
        <v>3.4</v>
      </c>
      <c r="J20" s="1">
        <v>3.427</v>
      </c>
      <c r="K20" s="1">
        <v>0.63400000000000001</v>
      </c>
      <c r="L20" s="1">
        <v>2.794</v>
      </c>
      <c r="M20" s="1">
        <f t="shared" si="1"/>
        <v>1.2995348837209304</v>
      </c>
    </row>
    <row r="21" spans="1:13" x14ac:dyDescent="0.25">
      <c r="A21" s="1">
        <v>3.6</v>
      </c>
      <c r="B21" s="1">
        <v>3.6059999999999999</v>
      </c>
      <c r="C21" s="1">
        <v>1.8580000000000001</v>
      </c>
      <c r="D21" s="1">
        <v>1.75</v>
      </c>
      <c r="E21" s="1">
        <f t="shared" si="0"/>
        <v>0.81395348837209303</v>
      </c>
      <c r="I21" s="1">
        <v>3.6</v>
      </c>
      <c r="J21" s="1">
        <v>3.6320000000000001</v>
      </c>
      <c r="K21" s="1">
        <v>0.63600000000000001</v>
      </c>
      <c r="L21" s="1">
        <v>2.9980000000000002</v>
      </c>
      <c r="M21" s="1">
        <f t="shared" si="1"/>
        <v>1.3944186046511629</v>
      </c>
    </row>
    <row r="22" spans="1:13" x14ac:dyDescent="0.25">
      <c r="A22" s="1">
        <v>3.8</v>
      </c>
      <c r="B22" s="1">
        <v>3.7770000000000001</v>
      </c>
      <c r="C22" s="1">
        <v>1.8640000000000001</v>
      </c>
      <c r="D22" s="1">
        <v>1.915</v>
      </c>
      <c r="E22" s="1">
        <f t="shared" si="0"/>
        <v>0.8906976744186047</v>
      </c>
      <c r="I22" s="1">
        <v>3.8</v>
      </c>
      <c r="J22" s="1">
        <v>3.8359999999999999</v>
      </c>
      <c r="K22" s="1">
        <v>0.63800000000000001</v>
      </c>
      <c r="L22" s="1">
        <v>3.2</v>
      </c>
      <c r="M22" s="1">
        <f t="shared" si="1"/>
        <v>1.488372093023256</v>
      </c>
    </row>
    <row r="23" spans="1:13" x14ac:dyDescent="0.25">
      <c r="A23" s="1">
        <v>4</v>
      </c>
      <c r="B23" s="1">
        <v>3.9950000000000001</v>
      </c>
      <c r="C23" s="1">
        <v>1.869</v>
      </c>
      <c r="D23" s="1">
        <v>2.1280000000000001</v>
      </c>
      <c r="E23" s="1">
        <f t="shared" si="0"/>
        <v>0.98976744186046517</v>
      </c>
      <c r="I23" s="1">
        <v>4</v>
      </c>
      <c r="J23" s="1">
        <v>4</v>
      </c>
      <c r="K23" s="1">
        <v>0.64</v>
      </c>
      <c r="L23" s="1">
        <v>3.37</v>
      </c>
      <c r="M23" s="1">
        <f t="shared" si="1"/>
        <v>1.5674418604651164</v>
      </c>
    </row>
    <row r="39" spans="7:7" x14ac:dyDescent="0.25">
      <c r="G39" s="7"/>
    </row>
  </sheetData>
  <mergeCells count="2">
    <mergeCell ref="A1:E1"/>
    <mergeCell ref="I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U76"/>
  <sheetViews>
    <sheetView topLeftCell="A10" zoomScaleNormal="100" workbookViewId="0">
      <selection activeCell="N55" sqref="N55"/>
    </sheetView>
  </sheetViews>
  <sheetFormatPr baseColWidth="10" defaultRowHeight="15" x14ac:dyDescent="0.25"/>
  <sheetData>
    <row r="2" spans="17:21" x14ac:dyDescent="0.25">
      <c r="R2" s="13" t="s">
        <v>15</v>
      </c>
      <c r="S2" s="13"/>
      <c r="T2" s="13"/>
      <c r="U2" s="13"/>
    </row>
    <row r="3" spans="17:21" x14ac:dyDescent="0.25">
      <c r="R3" s="13" t="s">
        <v>4</v>
      </c>
      <c r="S3" s="13"/>
      <c r="T3" s="13" t="s">
        <v>5</v>
      </c>
      <c r="U3" s="13"/>
    </row>
    <row r="4" spans="17:21" x14ac:dyDescent="0.25">
      <c r="Q4" s="14" t="s">
        <v>17</v>
      </c>
      <c r="R4" t="s">
        <v>14</v>
      </c>
      <c r="S4" t="s">
        <v>16</v>
      </c>
      <c r="T4" t="s">
        <v>14</v>
      </c>
      <c r="U4" t="s">
        <v>16</v>
      </c>
    </row>
    <row r="5" spans="17:21" x14ac:dyDescent="0.25">
      <c r="Q5" s="14"/>
      <c r="R5" s="5">
        <v>0</v>
      </c>
      <c r="S5">
        <f>0.965*R5 + 0.0151</f>
        <v>1.5100000000000001E-2</v>
      </c>
      <c r="T5" s="5">
        <v>0</v>
      </c>
      <c r="U5">
        <f>0.7209*T5+0.0488</f>
        <v>4.8800000000000003E-2</v>
      </c>
    </row>
    <row r="6" spans="17:21" x14ac:dyDescent="0.25">
      <c r="Q6" s="14"/>
      <c r="R6" s="5">
        <v>0.2</v>
      </c>
      <c r="S6">
        <f t="shared" ref="S6:S14" si="0">0.965*R6 + 0.0151</f>
        <v>0.20810000000000001</v>
      </c>
      <c r="T6" s="5">
        <v>0.2</v>
      </c>
      <c r="U6">
        <f t="shared" ref="U6:U8" si="1">0.7209*T6+0.0488</f>
        <v>0.19298000000000001</v>
      </c>
    </row>
    <row r="7" spans="17:21" x14ac:dyDescent="0.25">
      <c r="Q7" s="14"/>
      <c r="R7" s="5">
        <v>0.4</v>
      </c>
      <c r="S7">
        <f t="shared" si="0"/>
        <v>0.40110000000000001</v>
      </c>
      <c r="T7" s="5">
        <v>0.4</v>
      </c>
      <c r="U7">
        <f t="shared" si="1"/>
        <v>0.33716000000000002</v>
      </c>
    </row>
    <row r="8" spans="17:21" x14ac:dyDescent="0.25">
      <c r="Q8" s="14"/>
      <c r="R8" s="5">
        <v>0.6</v>
      </c>
      <c r="S8">
        <f t="shared" si="0"/>
        <v>0.59409999999999996</v>
      </c>
      <c r="T8" s="5">
        <v>0.6</v>
      </c>
      <c r="U8">
        <f t="shared" si="1"/>
        <v>0.48133999999999999</v>
      </c>
    </row>
    <row r="9" spans="17:21" x14ac:dyDescent="0.25">
      <c r="Q9" s="14"/>
      <c r="R9" s="5">
        <v>0.8</v>
      </c>
      <c r="S9">
        <f t="shared" si="0"/>
        <v>0.78710000000000002</v>
      </c>
      <c r="T9" s="5">
        <v>0.8</v>
      </c>
      <c r="U9">
        <f>0.0193*T9+0.5696</f>
        <v>0.58504</v>
      </c>
    </row>
    <row r="10" spans="17:21" x14ac:dyDescent="0.25">
      <c r="Q10" s="14"/>
      <c r="R10" s="5">
        <v>1</v>
      </c>
      <c r="S10">
        <f t="shared" si="0"/>
        <v>0.98009999999999997</v>
      </c>
      <c r="T10" s="5">
        <v>1</v>
      </c>
      <c r="U10">
        <f t="shared" ref="U10:U25" si="2">0.0193*T10+0.5696</f>
        <v>0.58889999999999998</v>
      </c>
    </row>
    <row r="11" spans="17:21" x14ac:dyDescent="0.25">
      <c r="Q11" s="14"/>
      <c r="R11" s="5">
        <v>1.2</v>
      </c>
      <c r="S11">
        <f t="shared" si="0"/>
        <v>1.1730999999999998</v>
      </c>
      <c r="T11" s="5">
        <v>1.2</v>
      </c>
      <c r="U11">
        <f t="shared" si="2"/>
        <v>0.59275999999999995</v>
      </c>
    </row>
    <row r="12" spans="17:21" x14ac:dyDescent="0.25">
      <c r="Q12" s="14"/>
      <c r="R12" s="5">
        <v>1.4</v>
      </c>
      <c r="S12">
        <f t="shared" si="0"/>
        <v>1.3660999999999999</v>
      </c>
      <c r="T12" s="5">
        <v>1.4</v>
      </c>
      <c r="U12">
        <f t="shared" si="2"/>
        <v>0.59662000000000004</v>
      </c>
    </row>
    <row r="13" spans="17:21" x14ac:dyDescent="0.25">
      <c r="Q13" s="14"/>
      <c r="R13" s="5">
        <v>1.6</v>
      </c>
      <c r="S13">
        <f t="shared" si="0"/>
        <v>1.5590999999999999</v>
      </c>
      <c r="T13" s="5">
        <v>1.6</v>
      </c>
      <c r="U13">
        <f t="shared" si="2"/>
        <v>0.60048000000000001</v>
      </c>
    </row>
    <row r="14" spans="17:21" x14ac:dyDescent="0.25">
      <c r="Q14" s="14"/>
      <c r="R14" s="5">
        <v>1.8</v>
      </c>
      <c r="S14">
        <f t="shared" si="0"/>
        <v>1.7520999999999998</v>
      </c>
      <c r="T14" s="5">
        <v>1.8</v>
      </c>
      <c r="U14">
        <f t="shared" si="2"/>
        <v>0.60433999999999999</v>
      </c>
    </row>
    <row r="15" spans="17:21" x14ac:dyDescent="0.25">
      <c r="Q15" s="14"/>
      <c r="R15" s="5">
        <v>2</v>
      </c>
      <c r="S15">
        <f>0.0584*R15+1.6509</f>
        <v>1.7677</v>
      </c>
      <c r="T15" s="5">
        <v>2</v>
      </c>
      <c r="U15">
        <f t="shared" si="2"/>
        <v>0.60819999999999996</v>
      </c>
    </row>
    <row r="16" spans="17:21" x14ac:dyDescent="0.25">
      <c r="Q16" s="14"/>
      <c r="R16" s="5">
        <v>2.2000000000000002</v>
      </c>
      <c r="S16">
        <f t="shared" ref="S16:S25" si="3">0.0584*R16+1.6509</f>
        <v>1.77938</v>
      </c>
      <c r="T16" s="5">
        <v>2.2000000000000002</v>
      </c>
      <c r="U16">
        <f t="shared" si="2"/>
        <v>0.61206000000000005</v>
      </c>
    </row>
    <row r="17" spans="15:21" x14ac:dyDescent="0.25">
      <c r="Q17" s="14"/>
      <c r="R17" s="5">
        <v>2.4</v>
      </c>
      <c r="S17">
        <f t="shared" si="3"/>
        <v>1.7910600000000001</v>
      </c>
      <c r="T17" s="5">
        <v>2.4</v>
      </c>
      <c r="U17">
        <f t="shared" si="2"/>
        <v>0.61592000000000002</v>
      </c>
    </row>
    <row r="18" spans="15:21" x14ac:dyDescent="0.25">
      <c r="Q18" s="14"/>
      <c r="R18" s="5">
        <v>2.6</v>
      </c>
      <c r="S18">
        <f t="shared" si="3"/>
        <v>1.80274</v>
      </c>
      <c r="T18" s="5">
        <v>2.6</v>
      </c>
      <c r="U18">
        <f t="shared" si="2"/>
        <v>0.61978</v>
      </c>
    </row>
    <row r="19" spans="15:21" x14ac:dyDescent="0.25">
      <c r="Q19" s="14"/>
      <c r="R19" s="5">
        <v>2.8</v>
      </c>
      <c r="S19">
        <f t="shared" si="3"/>
        <v>1.8144200000000001</v>
      </c>
      <c r="T19" s="5">
        <v>2.8</v>
      </c>
      <c r="U19">
        <f t="shared" si="2"/>
        <v>0.62363999999999997</v>
      </c>
    </row>
    <row r="20" spans="15:21" x14ac:dyDescent="0.25">
      <c r="Q20" s="14"/>
      <c r="R20" s="5">
        <v>3</v>
      </c>
      <c r="S20">
        <f t="shared" si="3"/>
        <v>1.8261000000000001</v>
      </c>
      <c r="T20" s="5">
        <v>3</v>
      </c>
      <c r="U20">
        <f t="shared" si="2"/>
        <v>0.62749999999999995</v>
      </c>
    </row>
    <row r="21" spans="15:21" x14ac:dyDescent="0.25">
      <c r="Q21" s="14"/>
      <c r="R21" s="5">
        <v>3.2</v>
      </c>
      <c r="S21">
        <f t="shared" si="3"/>
        <v>1.83778</v>
      </c>
      <c r="T21" s="5">
        <v>3.2</v>
      </c>
      <c r="U21">
        <f t="shared" si="2"/>
        <v>0.63136000000000003</v>
      </c>
    </row>
    <row r="22" spans="15:21" x14ac:dyDescent="0.25">
      <c r="Q22" s="14"/>
      <c r="R22" s="5">
        <v>3.4</v>
      </c>
      <c r="S22">
        <f t="shared" si="3"/>
        <v>1.8494600000000001</v>
      </c>
      <c r="T22" s="5">
        <v>3.4</v>
      </c>
      <c r="U22">
        <f t="shared" si="2"/>
        <v>0.63522000000000001</v>
      </c>
    </row>
    <row r="23" spans="15:21" x14ac:dyDescent="0.25">
      <c r="Q23" s="14"/>
      <c r="R23" s="5">
        <v>3.6</v>
      </c>
      <c r="S23">
        <f t="shared" si="3"/>
        <v>1.86114</v>
      </c>
      <c r="T23" s="5">
        <v>3.6</v>
      </c>
      <c r="U23">
        <f t="shared" si="2"/>
        <v>0.63907999999999998</v>
      </c>
    </row>
    <row r="24" spans="15:21" x14ac:dyDescent="0.25">
      <c r="Q24" s="14"/>
      <c r="R24" s="5">
        <v>3.8</v>
      </c>
      <c r="S24">
        <f t="shared" si="3"/>
        <v>1.8728199999999999</v>
      </c>
      <c r="T24" s="5">
        <v>3.8</v>
      </c>
      <c r="U24">
        <f t="shared" si="2"/>
        <v>0.64293999999999996</v>
      </c>
    </row>
    <row r="25" spans="15:21" x14ac:dyDescent="0.25">
      <c r="Q25" s="14"/>
      <c r="R25" s="5">
        <v>4</v>
      </c>
      <c r="S25">
        <f t="shared" si="3"/>
        <v>1.8845000000000001</v>
      </c>
      <c r="T25" s="5">
        <v>4</v>
      </c>
      <c r="U25">
        <f t="shared" si="2"/>
        <v>0.64680000000000004</v>
      </c>
    </row>
    <row r="27" spans="15:21" x14ac:dyDescent="0.25">
      <c r="R27" s="13" t="s">
        <v>15</v>
      </c>
      <c r="S27" s="13"/>
      <c r="T27" s="13"/>
      <c r="U27" s="13"/>
    </row>
    <row r="28" spans="15:21" x14ac:dyDescent="0.25">
      <c r="O28" t="s">
        <v>20</v>
      </c>
      <c r="Q28" s="12" t="s">
        <v>18</v>
      </c>
      <c r="R28" s="13" t="s">
        <v>4</v>
      </c>
      <c r="S28" s="13"/>
      <c r="T28" s="13" t="s">
        <v>5</v>
      </c>
      <c r="U28" s="13"/>
    </row>
    <row r="29" spans="15:21" x14ac:dyDescent="0.25">
      <c r="O29">
        <v>0.13850000000000001</v>
      </c>
      <c r="P29" t="s">
        <v>22</v>
      </c>
      <c r="Q29" s="12"/>
      <c r="R29" t="s">
        <v>14</v>
      </c>
      <c r="S29" t="s">
        <v>16</v>
      </c>
      <c r="T29" t="s">
        <v>14</v>
      </c>
      <c r="U29" t="s">
        <v>16</v>
      </c>
    </row>
    <row r="30" spans="15:21" x14ac:dyDescent="0.25">
      <c r="O30" t="s">
        <v>21</v>
      </c>
      <c r="Q30" s="12"/>
      <c r="R30" s="5">
        <v>0</v>
      </c>
      <c r="S30">
        <f>R30</f>
        <v>0</v>
      </c>
      <c r="T30" s="5">
        <v>0</v>
      </c>
      <c r="U30">
        <f>T30</f>
        <v>0</v>
      </c>
    </row>
    <row r="31" spans="15:21" x14ac:dyDescent="0.25">
      <c r="O31">
        <v>2.5999999999999999E-2</v>
      </c>
      <c r="P31" t="s">
        <v>22</v>
      </c>
      <c r="Q31" s="12"/>
      <c r="R31" s="5">
        <v>0.2</v>
      </c>
      <c r="S31">
        <f t="shared" ref="S31:S38" si="4">R31</f>
        <v>0.2</v>
      </c>
      <c r="T31" s="5">
        <v>0.2</v>
      </c>
      <c r="U31">
        <f t="shared" ref="U31:U33" si="5">T31</f>
        <v>0.2</v>
      </c>
    </row>
    <row r="32" spans="15:21" x14ac:dyDescent="0.25">
      <c r="Q32" s="12"/>
      <c r="R32" s="5">
        <v>0.4</v>
      </c>
      <c r="S32">
        <f t="shared" si="4"/>
        <v>0.4</v>
      </c>
      <c r="T32" s="5">
        <v>0.4</v>
      </c>
      <c r="U32">
        <f t="shared" si="5"/>
        <v>0.4</v>
      </c>
    </row>
    <row r="33" spans="17:21" x14ac:dyDescent="0.25">
      <c r="Q33" s="12"/>
      <c r="R33" s="5">
        <v>0.6</v>
      </c>
      <c r="S33">
        <f t="shared" si="4"/>
        <v>0.6</v>
      </c>
      <c r="T33" s="5">
        <v>0.6</v>
      </c>
      <c r="U33">
        <f t="shared" si="5"/>
        <v>0.6</v>
      </c>
    </row>
    <row r="34" spans="17:21" x14ac:dyDescent="0.25">
      <c r="Q34" s="12"/>
      <c r="R34" s="5">
        <v>0.8</v>
      </c>
      <c r="S34">
        <f t="shared" si="4"/>
        <v>0.8</v>
      </c>
      <c r="T34" s="5">
        <v>0.8</v>
      </c>
      <c r="U34">
        <f>0.6</f>
        <v>0.6</v>
      </c>
    </row>
    <row r="35" spans="17:21" x14ac:dyDescent="0.25">
      <c r="Q35" s="12"/>
      <c r="R35" s="5">
        <v>1</v>
      </c>
      <c r="S35">
        <f t="shared" si="4"/>
        <v>1</v>
      </c>
      <c r="T35" s="5">
        <v>1</v>
      </c>
      <c r="U35">
        <f t="shared" ref="U35:U50" si="6">0.6</f>
        <v>0.6</v>
      </c>
    </row>
    <row r="36" spans="17:21" x14ac:dyDescent="0.25">
      <c r="Q36" s="12"/>
      <c r="R36" s="5">
        <v>1.2</v>
      </c>
      <c r="S36">
        <f t="shared" si="4"/>
        <v>1.2</v>
      </c>
      <c r="T36" s="5">
        <v>1.2</v>
      </c>
      <c r="U36">
        <f t="shared" si="6"/>
        <v>0.6</v>
      </c>
    </row>
    <row r="37" spans="17:21" x14ac:dyDescent="0.25">
      <c r="Q37" s="12"/>
      <c r="R37" s="5">
        <v>1.4</v>
      </c>
      <c r="S37">
        <f t="shared" si="4"/>
        <v>1.4</v>
      </c>
      <c r="T37" s="5">
        <v>1.4</v>
      </c>
      <c r="U37">
        <f t="shared" si="6"/>
        <v>0.6</v>
      </c>
    </row>
    <row r="38" spans="17:21" x14ac:dyDescent="0.25">
      <c r="Q38" s="12"/>
      <c r="R38" s="5">
        <v>1.6</v>
      </c>
      <c r="S38">
        <f t="shared" si="4"/>
        <v>1.6</v>
      </c>
      <c r="T38" s="5">
        <v>1.6</v>
      </c>
      <c r="U38">
        <f t="shared" si="6"/>
        <v>0.6</v>
      </c>
    </row>
    <row r="39" spans="17:21" x14ac:dyDescent="0.25">
      <c r="Q39" s="12"/>
      <c r="R39" s="5">
        <v>1.8</v>
      </c>
      <c r="S39">
        <v>1.75</v>
      </c>
      <c r="T39" s="5">
        <v>1.8</v>
      </c>
      <c r="U39">
        <f t="shared" si="6"/>
        <v>0.6</v>
      </c>
    </row>
    <row r="40" spans="17:21" x14ac:dyDescent="0.25">
      <c r="Q40" s="12"/>
      <c r="R40" s="5">
        <v>2</v>
      </c>
      <c r="S40">
        <v>1.75</v>
      </c>
      <c r="T40" s="5">
        <v>2</v>
      </c>
      <c r="U40">
        <f t="shared" si="6"/>
        <v>0.6</v>
      </c>
    </row>
    <row r="41" spans="17:21" x14ac:dyDescent="0.25">
      <c r="Q41" s="12"/>
      <c r="R41" s="5">
        <v>2.2000000000000002</v>
      </c>
      <c r="S41">
        <v>1.75</v>
      </c>
      <c r="T41" s="5">
        <v>2.2000000000000002</v>
      </c>
      <c r="U41">
        <f t="shared" si="6"/>
        <v>0.6</v>
      </c>
    </row>
    <row r="42" spans="17:21" x14ac:dyDescent="0.25">
      <c r="Q42" s="12"/>
      <c r="R42" s="5">
        <v>2.4</v>
      </c>
      <c r="S42">
        <v>1.75</v>
      </c>
      <c r="T42" s="5">
        <v>2.4</v>
      </c>
      <c r="U42">
        <f t="shared" si="6"/>
        <v>0.6</v>
      </c>
    </row>
    <row r="43" spans="17:21" x14ac:dyDescent="0.25">
      <c r="Q43" s="12"/>
      <c r="R43" s="5">
        <v>2.6</v>
      </c>
      <c r="S43">
        <v>1.75</v>
      </c>
      <c r="T43" s="5">
        <v>2.6</v>
      </c>
      <c r="U43">
        <f t="shared" si="6"/>
        <v>0.6</v>
      </c>
    </row>
    <row r="44" spans="17:21" x14ac:dyDescent="0.25">
      <c r="Q44" s="12"/>
      <c r="R44" s="5">
        <v>2.8</v>
      </c>
      <c r="S44">
        <v>1.75</v>
      </c>
      <c r="T44" s="5">
        <v>2.8</v>
      </c>
      <c r="U44">
        <f t="shared" si="6"/>
        <v>0.6</v>
      </c>
    </row>
    <row r="45" spans="17:21" x14ac:dyDescent="0.25">
      <c r="Q45" s="12"/>
      <c r="R45" s="5">
        <v>3</v>
      </c>
      <c r="S45">
        <v>1.75</v>
      </c>
      <c r="T45" s="5">
        <v>3</v>
      </c>
      <c r="U45">
        <f t="shared" si="6"/>
        <v>0.6</v>
      </c>
    </row>
    <row r="46" spans="17:21" x14ac:dyDescent="0.25">
      <c r="Q46" s="12"/>
      <c r="R46" s="5">
        <v>3.2</v>
      </c>
      <c r="S46">
        <v>1.75</v>
      </c>
      <c r="T46" s="5">
        <v>3.2</v>
      </c>
      <c r="U46">
        <f t="shared" si="6"/>
        <v>0.6</v>
      </c>
    </row>
    <row r="47" spans="17:21" x14ac:dyDescent="0.25">
      <c r="Q47" s="12"/>
      <c r="R47" s="5">
        <v>3.4</v>
      </c>
      <c r="S47">
        <v>1.75</v>
      </c>
      <c r="T47" s="5">
        <v>3.4</v>
      </c>
      <c r="U47">
        <f t="shared" si="6"/>
        <v>0.6</v>
      </c>
    </row>
    <row r="48" spans="17:21" x14ac:dyDescent="0.25">
      <c r="Q48" s="12"/>
      <c r="R48" s="5">
        <v>3.6</v>
      </c>
      <c r="S48">
        <v>1.75</v>
      </c>
      <c r="T48" s="5">
        <v>3.6</v>
      </c>
      <c r="U48">
        <f t="shared" si="6"/>
        <v>0.6</v>
      </c>
    </row>
    <row r="49" spans="17:21" x14ac:dyDescent="0.25">
      <c r="Q49" s="12"/>
      <c r="R49" s="5">
        <v>3.8</v>
      </c>
      <c r="S49">
        <v>1.75</v>
      </c>
      <c r="T49" s="5">
        <v>3.8</v>
      </c>
      <c r="U49">
        <f t="shared" si="6"/>
        <v>0.6</v>
      </c>
    </row>
    <row r="50" spans="17:21" x14ac:dyDescent="0.25">
      <c r="Q50" s="12"/>
      <c r="R50" s="5">
        <v>4</v>
      </c>
      <c r="S50">
        <v>1.75</v>
      </c>
      <c r="T50" s="5">
        <v>4</v>
      </c>
      <c r="U50">
        <f t="shared" si="6"/>
        <v>0.6</v>
      </c>
    </row>
    <row r="53" spans="17:21" x14ac:dyDescent="0.25">
      <c r="R53" s="13" t="s">
        <v>15</v>
      </c>
      <c r="S53" s="13"/>
      <c r="T53" s="13"/>
      <c r="U53" s="13"/>
    </row>
    <row r="54" spans="17:21" x14ac:dyDescent="0.25">
      <c r="Q54" s="12" t="s">
        <v>19</v>
      </c>
      <c r="R54" s="13" t="s">
        <v>4</v>
      </c>
      <c r="S54" s="13"/>
      <c r="T54" s="13" t="s">
        <v>5</v>
      </c>
      <c r="U54" s="13"/>
    </row>
    <row r="55" spans="17:21" x14ac:dyDescent="0.25">
      <c r="Q55" s="12"/>
      <c r="R55" t="s">
        <v>14</v>
      </c>
      <c r="S55" t="s">
        <v>16</v>
      </c>
      <c r="T55" t="s">
        <v>14</v>
      </c>
      <c r="U55" t="s">
        <v>16</v>
      </c>
    </row>
    <row r="56" spans="17:21" x14ac:dyDescent="0.25">
      <c r="Q56" s="12"/>
      <c r="R56" s="5">
        <v>0</v>
      </c>
      <c r="S56">
        <f>R56</f>
        <v>0</v>
      </c>
      <c r="T56" s="5">
        <v>0</v>
      </c>
      <c r="U56">
        <f>T56</f>
        <v>0</v>
      </c>
    </row>
    <row r="57" spans="17:21" x14ac:dyDescent="0.25">
      <c r="Q57" s="12"/>
      <c r="R57" s="5">
        <v>0.2</v>
      </c>
      <c r="S57">
        <f t="shared" ref="S57:S64" si="7">R57</f>
        <v>0.2</v>
      </c>
      <c r="T57" s="5">
        <v>0.2</v>
      </c>
      <c r="U57">
        <f t="shared" ref="U57:U58" si="8">T57</f>
        <v>0.2</v>
      </c>
    </row>
    <row r="58" spans="17:21" x14ac:dyDescent="0.25">
      <c r="Q58" s="12"/>
      <c r="R58" s="5">
        <v>0.4</v>
      </c>
      <c r="S58">
        <f t="shared" si="7"/>
        <v>0.4</v>
      </c>
      <c r="T58" s="5">
        <v>0.4</v>
      </c>
      <c r="U58">
        <f t="shared" si="8"/>
        <v>0.4</v>
      </c>
    </row>
    <row r="59" spans="17:21" x14ac:dyDescent="0.25">
      <c r="Q59" s="12"/>
      <c r="R59" s="5">
        <v>0.6</v>
      </c>
      <c r="S59">
        <f t="shared" si="7"/>
        <v>0.6</v>
      </c>
      <c r="T59" s="5">
        <v>0.6</v>
      </c>
      <c r="U59">
        <f>($O$31*T59 + 2.15*$U$48) /($O$31+2.15)</f>
        <v>0.6</v>
      </c>
    </row>
    <row r="60" spans="17:21" x14ac:dyDescent="0.25">
      <c r="Q60" s="12"/>
      <c r="R60" s="5">
        <v>0.8</v>
      </c>
      <c r="S60">
        <f t="shared" si="7"/>
        <v>0.8</v>
      </c>
      <c r="T60" s="5">
        <v>0.8</v>
      </c>
      <c r="U60">
        <f>($O$31*T60 + 2.15*$U$48) /($O$31+2.15)</f>
        <v>0.60238970588235285</v>
      </c>
    </row>
    <row r="61" spans="17:21" x14ac:dyDescent="0.25">
      <c r="Q61" s="12"/>
      <c r="R61" s="5">
        <v>1</v>
      </c>
      <c r="S61">
        <f t="shared" si="7"/>
        <v>1</v>
      </c>
      <c r="T61" s="5">
        <v>1</v>
      </c>
      <c r="U61">
        <f t="shared" ref="U61:U76" si="9">($O$31*T61 + 2.15*$U$48) /($O$31+2.15)</f>
        <v>0.60477941176470584</v>
      </c>
    </row>
    <row r="62" spans="17:21" x14ac:dyDescent="0.25">
      <c r="Q62" s="12"/>
      <c r="R62" s="5">
        <v>1.2</v>
      </c>
      <c r="S62">
        <f t="shared" si="7"/>
        <v>1.2</v>
      </c>
      <c r="T62" s="5">
        <v>1.2</v>
      </c>
      <c r="U62">
        <f t="shared" si="9"/>
        <v>0.60716911764705872</v>
      </c>
    </row>
    <row r="63" spans="17:21" x14ac:dyDescent="0.25">
      <c r="Q63" s="12"/>
      <c r="R63" s="5">
        <v>1.4</v>
      </c>
      <c r="S63">
        <f t="shared" si="7"/>
        <v>1.4</v>
      </c>
      <c r="T63" s="5">
        <v>1.4</v>
      </c>
      <c r="U63">
        <f t="shared" si="9"/>
        <v>0.60955882352941171</v>
      </c>
    </row>
    <row r="64" spans="17:21" x14ac:dyDescent="0.25">
      <c r="Q64" s="12"/>
      <c r="R64" s="5">
        <v>1.6</v>
      </c>
      <c r="S64">
        <f t="shared" si="7"/>
        <v>1.6</v>
      </c>
      <c r="T64" s="5">
        <v>1.6</v>
      </c>
      <c r="U64">
        <f t="shared" si="9"/>
        <v>0.6119485294117647</v>
      </c>
    </row>
    <row r="65" spans="17:21" x14ac:dyDescent="0.25">
      <c r="Q65" s="12"/>
      <c r="R65" s="5">
        <v>1.8</v>
      </c>
      <c r="S65">
        <f>1.75</f>
        <v>1.75</v>
      </c>
      <c r="T65" s="5">
        <v>1.8</v>
      </c>
      <c r="U65">
        <f t="shared" si="9"/>
        <v>0.61433823529411757</v>
      </c>
    </row>
    <row r="66" spans="17:21" x14ac:dyDescent="0.25">
      <c r="Q66" s="12"/>
      <c r="R66" s="5">
        <v>2</v>
      </c>
      <c r="S66">
        <f xml:space="preserve"> ($O$29*R66 + 2.15*$S$50)/($O$29+2.15)</f>
        <v>1.7651299978151624</v>
      </c>
      <c r="T66" s="5">
        <v>2</v>
      </c>
      <c r="U66">
        <f t="shared" si="9"/>
        <v>0.61672794117647056</v>
      </c>
    </row>
    <row r="67" spans="17:21" x14ac:dyDescent="0.25">
      <c r="Q67" s="12"/>
      <c r="R67" s="5">
        <v>2.2000000000000002</v>
      </c>
      <c r="S67">
        <f t="shared" ref="S67:S76" si="10" xml:space="preserve"> ($O$29*R67 + 2.15*$S$50)/($O$29+2.15)</f>
        <v>1.7772339960672929</v>
      </c>
      <c r="T67" s="5">
        <v>2.2000000000000002</v>
      </c>
      <c r="U67">
        <f t="shared" si="9"/>
        <v>0.61911764705882344</v>
      </c>
    </row>
    <row r="68" spans="17:21" x14ac:dyDescent="0.25">
      <c r="Q68" s="12"/>
      <c r="R68" s="5">
        <v>2.4</v>
      </c>
      <c r="S68">
        <f t="shared" si="10"/>
        <v>1.7893379943194232</v>
      </c>
      <c r="T68" s="5">
        <v>2.4</v>
      </c>
      <c r="U68">
        <f t="shared" si="9"/>
        <v>0.62150735294117643</v>
      </c>
    </row>
    <row r="69" spans="17:21" x14ac:dyDescent="0.25">
      <c r="Q69" s="12"/>
      <c r="R69" s="5">
        <v>2.6</v>
      </c>
      <c r="S69">
        <f t="shared" si="10"/>
        <v>1.8014419925715532</v>
      </c>
      <c r="T69" s="5">
        <v>2.6</v>
      </c>
      <c r="U69">
        <f t="shared" si="9"/>
        <v>0.6238970588235293</v>
      </c>
    </row>
    <row r="70" spans="17:21" x14ac:dyDescent="0.25">
      <c r="Q70" s="12"/>
      <c r="R70" s="5">
        <v>2.8</v>
      </c>
      <c r="S70">
        <f t="shared" si="10"/>
        <v>1.8135459908236835</v>
      </c>
      <c r="T70" s="5">
        <v>2.8</v>
      </c>
      <c r="U70">
        <f t="shared" si="9"/>
        <v>0.62628676470588229</v>
      </c>
    </row>
    <row r="71" spans="17:21" x14ac:dyDescent="0.25">
      <c r="Q71" s="12"/>
      <c r="R71" s="5">
        <v>3</v>
      </c>
      <c r="S71">
        <f t="shared" si="10"/>
        <v>1.8256499890758138</v>
      </c>
      <c r="T71" s="5">
        <v>3</v>
      </c>
      <c r="U71">
        <f t="shared" si="9"/>
        <v>0.62867647058823528</v>
      </c>
    </row>
    <row r="72" spans="17:21" x14ac:dyDescent="0.25">
      <c r="Q72" s="12"/>
      <c r="R72" s="5">
        <v>3.2</v>
      </c>
      <c r="S72">
        <f t="shared" si="10"/>
        <v>1.8377539873279443</v>
      </c>
      <c r="T72" s="5">
        <v>3.2</v>
      </c>
      <c r="U72">
        <f t="shared" si="9"/>
        <v>0.63106617647058816</v>
      </c>
    </row>
    <row r="73" spans="17:21" x14ac:dyDescent="0.25">
      <c r="Q73" s="12"/>
      <c r="R73" s="5">
        <v>3.4</v>
      </c>
      <c r="S73">
        <f t="shared" si="10"/>
        <v>1.8498579855800741</v>
      </c>
      <c r="T73" s="5">
        <v>3.4</v>
      </c>
      <c r="U73">
        <f t="shared" si="9"/>
        <v>0.63345588235294115</v>
      </c>
    </row>
    <row r="74" spans="17:21" x14ac:dyDescent="0.25">
      <c r="Q74" s="12"/>
      <c r="R74" s="5">
        <v>3.6</v>
      </c>
      <c r="S74">
        <f t="shared" si="10"/>
        <v>1.8619619838322046</v>
      </c>
      <c r="T74" s="5">
        <v>3.6</v>
      </c>
      <c r="U74">
        <f t="shared" si="9"/>
        <v>0.63584558823529402</v>
      </c>
    </row>
    <row r="75" spans="17:21" x14ac:dyDescent="0.25">
      <c r="Q75" s="12"/>
      <c r="R75" s="5">
        <v>3.8</v>
      </c>
      <c r="S75">
        <f t="shared" si="10"/>
        <v>1.8740659820843348</v>
      </c>
      <c r="T75" s="5">
        <v>3.8</v>
      </c>
      <c r="U75">
        <f t="shared" si="9"/>
        <v>0.63823529411764701</v>
      </c>
    </row>
    <row r="76" spans="17:21" x14ac:dyDescent="0.25">
      <c r="Q76" s="12"/>
      <c r="R76" s="5">
        <v>4</v>
      </c>
      <c r="S76">
        <f t="shared" si="10"/>
        <v>1.8861699803364647</v>
      </c>
      <c r="T76" s="5">
        <v>4</v>
      </c>
      <c r="U76">
        <f t="shared" si="9"/>
        <v>0.640625</v>
      </c>
    </row>
  </sheetData>
  <mergeCells count="12">
    <mergeCell ref="R53:U53"/>
    <mergeCell ref="Q54:Q76"/>
    <mergeCell ref="R54:S54"/>
    <mergeCell ref="T54:U54"/>
    <mergeCell ref="R2:U2"/>
    <mergeCell ref="R3:S3"/>
    <mergeCell ref="T3:U3"/>
    <mergeCell ref="Q4:Q25"/>
    <mergeCell ref="R27:U27"/>
    <mergeCell ref="R28:S28"/>
    <mergeCell ref="T28:U28"/>
    <mergeCell ref="Q28:Q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120" zoomScaleNormal="120" workbookViewId="0">
      <selection activeCell="Q8" sqref="Q8"/>
    </sheetView>
  </sheetViews>
  <sheetFormatPr baseColWidth="10" defaultColWidth="11.5703125" defaultRowHeight="15" x14ac:dyDescent="0.25"/>
  <cols>
    <col min="1" max="14" width="11.5703125" style="1"/>
    <col min="15" max="15" width="11.85546875" style="1" bestFit="1" customWidth="1"/>
    <col min="16" max="16" width="37.28515625" style="1" customWidth="1"/>
    <col min="17" max="16384" width="11.5703125" style="1"/>
  </cols>
  <sheetData>
    <row r="1" spans="1:17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23</v>
      </c>
      <c r="L1" s="1" t="s">
        <v>26</v>
      </c>
      <c r="M1">
        <v>9.5E-4</v>
      </c>
      <c r="O1" s="1" t="s">
        <v>14</v>
      </c>
      <c r="P1" s="1" t="s">
        <v>16</v>
      </c>
    </row>
    <row r="2" spans="1:17" x14ac:dyDescent="0.25">
      <c r="A2" s="1">
        <v>0</v>
      </c>
      <c r="B2" s="1">
        <v>5.05</v>
      </c>
      <c r="C2" s="1">
        <f>A2</f>
        <v>0</v>
      </c>
      <c r="D2" s="1">
        <v>0</v>
      </c>
      <c r="E2" s="1">
        <f>D2/14.58</f>
        <v>0</v>
      </c>
      <c r="F2" s="1">
        <v>0</v>
      </c>
      <c r="G2" s="1">
        <f xml:space="preserve"> F2/2.15</f>
        <v>0</v>
      </c>
      <c r="I2" s="1">
        <f>($C$25 -B2)/2.15</f>
        <v>0</v>
      </c>
      <c r="L2" t="s">
        <v>27</v>
      </c>
      <c r="M2">
        <v>1.1238532109999999</v>
      </c>
      <c r="O2" s="9">
        <v>0.1</v>
      </c>
      <c r="P2" s="9">
        <v>5</v>
      </c>
      <c r="Q2" s="1">
        <f>IF(AND(O2&lt;2.89,O2&gt;1.12),5-$M$3*($M$1/2)*(O2-$M$2)*(O2-$M$2),IF(O2&gt;2.89,((2*O2-1.26081)-(SQRT((2*O2-1.26081)*(2*O2-1.26081)-19.58384333)))/(2),5))</f>
        <v>5</v>
      </c>
    </row>
    <row r="3" spans="1:17" x14ac:dyDescent="0.25">
      <c r="A3" s="1">
        <v>0.4</v>
      </c>
      <c r="B3" s="1">
        <v>5.05</v>
      </c>
      <c r="C3" s="1">
        <f t="shared" ref="C3:C22" si="0">A3</f>
        <v>0.4</v>
      </c>
      <c r="D3" s="1">
        <v>0</v>
      </c>
      <c r="E3" s="6">
        <f t="shared" ref="E3:E22" si="1">D3/14.58</f>
        <v>0</v>
      </c>
      <c r="F3" s="1">
        <v>0</v>
      </c>
      <c r="G3" s="6">
        <f t="shared" ref="G3:G22" si="2" xml:space="preserve"> F3/2.15</f>
        <v>0</v>
      </c>
      <c r="I3" s="6">
        <f t="shared" ref="I3:I22" si="3">($C$25 -B3)/2.15</f>
        <v>0</v>
      </c>
      <c r="L3" s="1" t="s">
        <v>29</v>
      </c>
      <c r="M3" s="1">
        <v>2150</v>
      </c>
      <c r="O3" s="9">
        <v>0.2</v>
      </c>
      <c r="P3" s="9">
        <v>5</v>
      </c>
      <c r="Q3" s="6">
        <f t="shared" ref="Q3:Q53" si="4">IF(AND(O3&lt;2.89,O3&gt;1.12),5-$M$3*($M$1/2)*(O3-$M$2)*(O3-$M$2),IF(O3&gt;2.89,((2*O3-1.26081)-(SQRT((2*O3-1.26081)*(2*O3-1.26081)-19.58384333)))/(2),5))</f>
        <v>5</v>
      </c>
    </row>
    <row r="4" spans="1:17" x14ac:dyDescent="0.25">
      <c r="A4" s="1">
        <v>0.8</v>
      </c>
      <c r="B4" s="1">
        <v>5.05</v>
      </c>
      <c r="C4" s="1">
        <f t="shared" si="0"/>
        <v>0.8</v>
      </c>
      <c r="D4" s="1">
        <v>0</v>
      </c>
      <c r="E4" s="6">
        <f t="shared" si="1"/>
        <v>0</v>
      </c>
      <c r="F4" s="1">
        <v>0</v>
      </c>
      <c r="G4" s="6">
        <f t="shared" si="2"/>
        <v>0</v>
      </c>
      <c r="I4" s="6">
        <f t="shared" si="3"/>
        <v>0</v>
      </c>
      <c r="O4" s="9">
        <v>0.3</v>
      </c>
      <c r="P4" s="9">
        <v>5</v>
      </c>
      <c r="Q4" s="6">
        <f t="shared" si="4"/>
        <v>5</v>
      </c>
    </row>
    <row r="5" spans="1:17" x14ac:dyDescent="0.25">
      <c r="A5" s="1">
        <v>1.2</v>
      </c>
      <c r="B5" s="1">
        <v>5.04</v>
      </c>
      <c r="C5" s="1">
        <f t="shared" si="0"/>
        <v>1.2</v>
      </c>
      <c r="D5" s="1">
        <v>0</v>
      </c>
      <c r="E5" s="6">
        <f t="shared" si="1"/>
        <v>0</v>
      </c>
      <c r="F5" s="1">
        <v>0.03</v>
      </c>
      <c r="G5" s="6">
        <f t="shared" si="2"/>
        <v>1.3953488372093023E-2</v>
      </c>
      <c r="I5" s="6">
        <f t="shared" si="3"/>
        <v>4.6511627906975755E-3</v>
      </c>
      <c r="O5" s="9">
        <v>0.4</v>
      </c>
      <c r="P5" s="10">
        <f>5-$M$3*($M$1/2)*(O5-$M$2)*(O5-$M$2)</f>
        <v>4.4649023051646459</v>
      </c>
      <c r="Q5" s="6">
        <f t="shared" si="4"/>
        <v>5</v>
      </c>
    </row>
    <row r="6" spans="1:17" x14ac:dyDescent="0.25">
      <c r="A6" s="1">
        <v>1.66</v>
      </c>
      <c r="B6" s="1">
        <v>4.74</v>
      </c>
      <c r="C6" s="1">
        <f t="shared" si="0"/>
        <v>1.66</v>
      </c>
      <c r="D6" s="1">
        <v>0</v>
      </c>
      <c r="E6" s="8">
        <f t="shared" si="1"/>
        <v>0</v>
      </c>
      <c r="F6" s="1">
        <v>0.28000000000000003</v>
      </c>
      <c r="G6" s="6">
        <f t="shared" si="2"/>
        <v>0.13023255813953491</v>
      </c>
      <c r="I6" s="6">
        <f t="shared" si="3"/>
        <v>0.14418604651162772</v>
      </c>
      <c r="O6" s="9">
        <v>0.5</v>
      </c>
      <c r="P6" s="10">
        <f t="shared" ref="P6:P12" si="5">5-$M$3*($M$1/2)*(O6-$M$2)*(O6-$M$2)</f>
        <v>4.6025368235113957</v>
      </c>
      <c r="Q6" s="6">
        <f t="shared" si="4"/>
        <v>5</v>
      </c>
    </row>
    <row r="7" spans="1:17" x14ac:dyDescent="0.25">
      <c r="A7" s="3">
        <v>2</v>
      </c>
      <c r="B7" s="3">
        <v>4.2300000000000004</v>
      </c>
      <c r="C7" s="3">
        <f t="shared" si="0"/>
        <v>2</v>
      </c>
      <c r="D7" s="3">
        <v>0</v>
      </c>
      <c r="E7" s="6">
        <f t="shared" si="1"/>
        <v>0</v>
      </c>
      <c r="F7" s="3">
        <v>0.95</v>
      </c>
      <c r="G7" s="6">
        <f t="shared" si="2"/>
        <v>0.44186046511627908</v>
      </c>
      <c r="I7" s="6">
        <f t="shared" si="3"/>
        <v>0.38139534883720905</v>
      </c>
      <c r="O7" s="9">
        <v>0.6</v>
      </c>
      <c r="P7" s="10">
        <f t="shared" si="5"/>
        <v>4.719746341858146</v>
      </c>
      <c r="Q7" s="6">
        <f t="shared" si="4"/>
        <v>5</v>
      </c>
    </row>
    <row r="8" spans="1:17" x14ac:dyDescent="0.25">
      <c r="A8" s="1">
        <v>2.2000000000000002</v>
      </c>
      <c r="B8" s="1">
        <v>3.82</v>
      </c>
      <c r="C8" s="1">
        <f t="shared" si="0"/>
        <v>2.2000000000000002</v>
      </c>
      <c r="D8" s="1">
        <v>0</v>
      </c>
      <c r="E8" s="6">
        <f t="shared" si="1"/>
        <v>0</v>
      </c>
      <c r="F8" s="1">
        <v>1.27</v>
      </c>
      <c r="G8" s="6">
        <f t="shared" si="2"/>
        <v>0.59069767441860466</v>
      </c>
      <c r="I8" s="6">
        <f t="shared" si="3"/>
        <v>0.57209302325581401</v>
      </c>
      <c r="L8" s="1" t="s">
        <v>30</v>
      </c>
      <c r="M8" s="1">
        <f>-(M1*M3)/2</f>
        <v>-1.02125</v>
      </c>
      <c r="O8" s="9">
        <v>0.7</v>
      </c>
      <c r="P8" s="10">
        <f t="shared" si="5"/>
        <v>4.816530860204896</v>
      </c>
      <c r="Q8" s="6">
        <f t="shared" si="4"/>
        <v>5</v>
      </c>
    </row>
    <row r="9" spans="1:17" x14ac:dyDescent="0.25">
      <c r="A9" s="1">
        <v>2.39</v>
      </c>
      <c r="B9" s="1">
        <v>3.36</v>
      </c>
      <c r="C9" s="1">
        <f t="shared" si="0"/>
        <v>2.39</v>
      </c>
      <c r="D9" s="1">
        <v>0</v>
      </c>
      <c r="E9" s="6">
        <f t="shared" si="1"/>
        <v>0</v>
      </c>
      <c r="F9" s="1">
        <v>1.79</v>
      </c>
      <c r="G9" s="6">
        <f t="shared" si="2"/>
        <v>0.83255813953488378</v>
      </c>
      <c r="I9" s="6">
        <f t="shared" si="3"/>
        <v>0.78604651162790695</v>
      </c>
      <c r="L9" s="1" t="s">
        <v>31</v>
      </c>
      <c r="O9" s="9">
        <v>0.8</v>
      </c>
      <c r="P9" s="10">
        <f t="shared" si="5"/>
        <v>4.8928903785516455</v>
      </c>
      <c r="Q9" s="6">
        <f t="shared" si="4"/>
        <v>5</v>
      </c>
    </row>
    <row r="10" spans="1:17" x14ac:dyDescent="0.25">
      <c r="A10" s="1">
        <v>2.61</v>
      </c>
      <c r="B10" s="1">
        <v>2.8</v>
      </c>
      <c r="C10" s="1">
        <f t="shared" si="0"/>
        <v>2.61</v>
      </c>
      <c r="D10" s="1">
        <v>0</v>
      </c>
      <c r="E10" s="6">
        <f t="shared" si="1"/>
        <v>0</v>
      </c>
      <c r="F10" s="1">
        <v>2.41</v>
      </c>
      <c r="G10" s="6">
        <f t="shared" si="2"/>
        <v>1.1209302325581396</v>
      </c>
      <c r="I10" s="6">
        <f t="shared" si="3"/>
        <v>1.0465116279069768</v>
      </c>
      <c r="L10" s="1" t="s">
        <v>32</v>
      </c>
      <c r="M10" s="1">
        <f>-5</f>
        <v>-5</v>
      </c>
      <c r="O10" s="9">
        <v>0.9</v>
      </c>
      <c r="P10" s="10">
        <f t="shared" si="5"/>
        <v>4.9488248968983957</v>
      </c>
      <c r="Q10" s="6">
        <f t="shared" si="4"/>
        <v>5</v>
      </c>
    </row>
    <row r="11" spans="1:17" x14ac:dyDescent="0.25">
      <c r="A11" s="1">
        <v>2.86</v>
      </c>
      <c r="B11" s="1">
        <v>2.0659999999999998</v>
      </c>
      <c r="C11" s="1">
        <f t="shared" si="0"/>
        <v>2.86</v>
      </c>
      <c r="D11" s="1">
        <v>0</v>
      </c>
      <c r="E11" s="6">
        <f t="shared" si="1"/>
        <v>0</v>
      </c>
      <c r="F11" s="1">
        <v>2.97</v>
      </c>
      <c r="G11" s="6">
        <f t="shared" si="2"/>
        <v>1.3813953488372095</v>
      </c>
      <c r="I11" s="6">
        <f t="shared" si="3"/>
        <v>1.3879069767441861</v>
      </c>
      <c r="O11" s="9">
        <v>1</v>
      </c>
      <c r="P11" s="10">
        <f t="shared" si="5"/>
        <v>4.9843344152451454</v>
      </c>
      <c r="Q11" s="6">
        <f t="shared" si="4"/>
        <v>5</v>
      </c>
    </row>
    <row r="12" spans="1:17" x14ac:dyDescent="0.25">
      <c r="A12" s="1">
        <v>2.9710000000000001</v>
      </c>
      <c r="B12" s="1">
        <v>1.7290000000000001</v>
      </c>
      <c r="C12" s="1">
        <f t="shared" si="0"/>
        <v>2.9710000000000001</v>
      </c>
      <c r="D12" s="1">
        <v>0</v>
      </c>
      <c r="E12" s="6">
        <f t="shared" si="1"/>
        <v>0</v>
      </c>
      <c r="F12" s="1">
        <v>3.5</v>
      </c>
      <c r="G12" s="6">
        <f t="shared" si="2"/>
        <v>1.6279069767441861</v>
      </c>
      <c r="I12" s="6">
        <f t="shared" si="3"/>
        <v>1.5446511627906976</v>
      </c>
      <c r="O12" s="9">
        <v>1.1000000000000001</v>
      </c>
      <c r="P12" s="10">
        <f t="shared" si="5"/>
        <v>4.9994189335918957</v>
      </c>
      <c r="Q12" s="6">
        <f t="shared" si="4"/>
        <v>5</v>
      </c>
    </row>
    <row r="13" spans="1:17" x14ac:dyDescent="0.25">
      <c r="A13" s="1">
        <v>3.2269999999999999</v>
      </c>
      <c r="B13" s="1">
        <v>1.1080000000000001</v>
      </c>
      <c r="C13" s="1">
        <f t="shared" si="0"/>
        <v>3.2269999999999999</v>
      </c>
      <c r="D13" s="1">
        <v>0</v>
      </c>
      <c r="E13" s="6">
        <f t="shared" si="1"/>
        <v>0</v>
      </c>
      <c r="F13" s="1">
        <v>3.97</v>
      </c>
      <c r="G13" s="6">
        <f t="shared" si="2"/>
        <v>1.8465116279069769</v>
      </c>
      <c r="I13" s="6">
        <f t="shared" si="3"/>
        <v>1.8334883720930233</v>
      </c>
      <c r="O13" s="9">
        <v>1.2</v>
      </c>
      <c r="P13" s="11" t="e">
        <f>((2*O13-1.26081)-(SQRT((2*O13-1.26081)*(2*O13-1.26081)-19.58384333)))/(2)</f>
        <v>#NUM!</v>
      </c>
      <c r="Q13" s="6">
        <f t="shared" si="4"/>
        <v>4.9940784519386456</v>
      </c>
    </row>
    <row r="14" spans="1:17" x14ac:dyDescent="0.25">
      <c r="A14" s="1">
        <v>3.4369999999999998</v>
      </c>
      <c r="B14" s="1">
        <v>0.9</v>
      </c>
      <c r="C14" s="1">
        <f t="shared" si="0"/>
        <v>3.4369999999999998</v>
      </c>
      <c r="D14" s="1">
        <v>0</v>
      </c>
      <c r="E14" s="6">
        <f t="shared" si="1"/>
        <v>0</v>
      </c>
      <c r="F14" s="1">
        <v>4.13</v>
      </c>
      <c r="G14" s="6">
        <f t="shared" si="2"/>
        <v>1.9209302325581397</v>
      </c>
      <c r="I14" s="6">
        <f t="shared" si="3"/>
        <v>1.9302325581395348</v>
      </c>
      <c r="O14" s="9">
        <v>1.3</v>
      </c>
      <c r="P14" s="11" t="e">
        <f>((2*O14-1.26081)-(SQRT((2*O14-1.26081)*(2*O14-1.26081)-19.58384333)))/(2)</f>
        <v>#NUM!</v>
      </c>
      <c r="Q14" s="6">
        <f t="shared" si="4"/>
        <v>4.9683129702853952</v>
      </c>
    </row>
    <row r="15" spans="1:17" x14ac:dyDescent="0.25">
      <c r="A15" s="1">
        <v>3.6259999999999999</v>
      </c>
      <c r="B15" s="1">
        <v>0.8</v>
      </c>
      <c r="C15" s="1">
        <f t="shared" si="0"/>
        <v>3.6259999999999999</v>
      </c>
      <c r="D15" s="1">
        <v>0</v>
      </c>
      <c r="E15" s="6">
        <f t="shared" si="1"/>
        <v>0</v>
      </c>
      <c r="F15" s="1">
        <v>4.25</v>
      </c>
      <c r="G15" s="6">
        <f t="shared" si="2"/>
        <v>1.9767441860465118</v>
      </c>
      <c r="I15" s="6">
        <f t="shared" si="3"/>
        <v>1.9767441860465118</v>
      </c>
      <c r="O15" s="9">
        <v>1.4</v>
      </c>
      <c r="P15" s="11" t="e">
        <f t="shared" ref="P15:P22" si="6">((2*O15-1.26081)-(SQRT((2*O15-1.26081)*(2*O15-1.26081)-19.58384333)))/(2)</f>
        <v>#NUM!</v>
      </c>
      <c r="Q15" s="6">
        <f t="shared" si="4"/>
        <v>4.9221224886321453</v>
      </c>
    </row>
    <row r="16" spans="1:17" x14ac:dyDescent="0.25">
      <c r="A16" s="1">
        <v>3.85</v>
      </c>
      <c r="B16" s="1">
        <v>0.72099999999999997</v>
      </c>
      <c r="C16" s="1">
        <f t="shared" si="0"/>
        <v>3.85</v>
      </c>
      <c r="D16" s="1">
        <v>0</v>
      </c>
      <c r="E16" s="6">
        <f t="shared" si="1"/>
        <v>0</v>
      </c>
      <c r="F16" s="1">
        <v>4.33</v>
      </c>
      <c r="G16" s="6">
        <f t="shared" si="2"/>
        <v>2.0139534883720933</v>
      </c>
      <c r="I16" s="6">
        <f t="shared" si="3"/>
        <v>2.0134883720930232</v>
      </c>
      <c r="O16" s="9">
        <v>1.5</v>
      </c>
      <c r="P16" s="11" t="e">
        <f t="shared" si="6"/>
        <v>#NUM!</v>
      </c>
      <c r="Q16" s="6">
        <f t="shared" si="4"/>
        <v>4.855507006978895</v>
      </c>
    </row>
    <row r="17" spans="1:17" x14ac:dyDescent="0.25">
      <c r="A17" s="1">
        <v>4.01</v>
      </c>
      <c r="B17" s="1">
        <v>0.67</v>
      </c>
      <c r="C17" s="1">
        <f t="shared" si="0"/>
        <v>4.01</v>
      </c>
      <c r="D17" s="1">
        <v>0</v>
      </c>
      <c r="E17" s="6">
        <f t="shared" si="1"/>
        <v>0</v>
      </c>
      <c r="F17" s="1">
        <v>4.3899999999999997</v>
      </c>
      <c r="G17" s="6">
        <f t="shared" si="2"/>
        <v>2.0418604651162791</v>
      </c>
      <c r="I17" s="6">
        <f t="shared" si="3"/>
        <v>2.0372093023255813</v>
      </c>
      <c r="O17" s="9">
        <v>1.6</v>
      </c>
      <c r="P17" s="11" t="e">
        <f t="shared" si="6"/>
        <v>#NUM!</v>
      </c>
      <c r="Q17" s="6">
        <f t="shared" si="4"/>
        <v>4.7684665253256453</v>
      </c>
    </row>
    <row r="18" spans="1:17" x14ac:dyDescent="0.25">
      <c r="A18" s="1">
        <v>4.1900000000000004</v>
      </c>
      <c r="B18" s="1">
        <v>0.63</v>
      </c>
      <c r="C18" s="1">
        <f t="shared" si="0"/>
        <v>4.1900000000000004</v>
      </c>
      <c r="D18" s="1">
        <v>0</v>
      </c>
      <c r="E18" s="6">
        <f t="shared" si="1"/>
        <v>0</v>
      </c>
      <c r="F18" s="1">
        <v>4.42</v>
      </c>
      <c r="G18" s="6">
        <f t="shared" si="2"/>
        <v>2.0558139534883719</v>
      </c>
      <c r="I18" s="6">
        <f t="shared" si="3"/>
        <v>2.0558139534883719</v>
      </c>
      <c r="O18" s="9">
        <v>1.7</v>
      </c>
      <c r="P18" s="11" t="e">
        <f t="shared" si="6"/>
        <v>#NUM!</v>
      </c>
      <c r="Q18" s="6">
        <f t="shared" si="4"/>
        <v>4.6610010436723952</v>
      </c>
    </row>
    <row r="19" spans="1:17" x14ac:dyDescent="0.25">
      <c r="A19" s="1">
        <v>4.4000000000000004</v>
      </c>
      <c r="B19" s="1">
        <v>0.6</v>
      </c>
      <c r="C19" s="1">
        <f t="shared" si="0"/>
        <v>4.4000000000000004</v>
      </c>
      <c r="D19" s="1">
        <v>0</v>
      </c>
      <c r="E19" s="6">
        <f t="shared" si="1"/>
        <v>0</v>
      </c>
      <c r="F19" s="1">
        <v>4.45</v>
      </c>
      <c r="G19" s="6">
        <f t="shared" si="2"/>
        <v>2.0697674418604652</v>
      </c>
      <c r="I19" s="6">
        <f t="shared" si="3"/>
        <v>2.0697674418604652</v>
      </c>
      <c r="O19" s="9">
        <v>1.8</v>
      </c>
      <c r="P19" s="11" t="e">
        <f t="shared" si="6"/>
        <v>#NUM!</v>
      </c>
      <c r="Q19" s="6">
        <f t="shared" si="4"/>
        <v>4.5331105620191456</v>
      </c>
    </row>
    <row r="20" spans="1:17" x14ac:dyDescent="0.25">
      <c r="A20" s="1">
        <v>4.6500000000000004</v>
      </c>
      <c r="B20" s="1">
        <v>0.56000000000000005</v>
      </c>
      <c r="C20" s="1">
        <f t="shared" si="0"/>
        <v>4.6500000000000004</v>
      </c>
      <c r="D20" s="1">
        <v>0</v>
      </c>
      <c r="E20" s="6">
        <f t="shared" si="1"/>
        <v>0</v>
      </c>
      <c r="F20" s="1">
        <v>4.4800000000000004</v>
      </c>
      <c r="G20" s="6">
        <f t="shared" si="2"/>
        <v>2.0837209302325586</v>
      </c>
      <c r="I20" s="6">
        <f t="shared" si="3"/>
        <v>2.0883720930232559</v>
      </c>
      <c r="O20" s="9">
        <v>1.9</v>
      </c>
      <c r="P20" s="11" t="e">
        <f t="shared" si="6"/>
        <v>#NUM!</v>
      </c>
      <c r="Q20" s="6">
        <f t="shared" si="4"/>
        <v>4.3847950803658957</v>
      </c>
    </row>
    <row r="21" spans="1:17" x14ac:dyDescent="0.25">
      <c r="A21" s="1">
        <v>4.79</v>
      </c>
      <c r="B21" s="1">
        <v>0.54</v>
      </c>
      <c r="C21" s="1">
        <f t="shared" si="0"/>
        <v>4.79</v>
      </c>
      <c r="D21" s="1">
        <v>0</v>
      </c>
      <c r="E21" s="6">
        <f t="shared" si="1"/>
        <v>0</v>
      </c>
      <c r="F21" s="1">
        <v>4.5</v>
      </c>
      <c r="G21" s="6">
        <f t="shared" si="2"/>
        <v>2.0930232558139537</v>
      </c>
      <c r="I21" s="6">
        <f t="shared" si="3"/>
        <v>2.097674418604651</v>
      </c>
      <c r="O21" s="9">
        <v>2</v>
      </c>
      <c r="P21" s="11" t="e">
        <f t="shared" si="6"/>
        <v>#NUM!</v>
      </c>
      <c r="Q21" s="6">
        <f t="shared" si="4"/>
        <v>4.2160545987126454</v>
      </c>
    </row>
    <row r="22" spans="1:17" x14ac:dyDescent="0.25">
      <c r="A22" s="1">
        <v>4.99</v>
      </c>
      <c r="B22" s="1">
        <v>0.52</v>
      </c>
      <c r="C22" s="1">
        <f t="shared" si="0"/>
        <v>4.99</v>
      </c>
      <c r="D22" s="1">
        <v>0</v>
      </c>
      <c r="E22" s="6">
        <f t="shared" si="1"/>
        <v>0</v>
      </c>
      <c r="F22" s="1">
        <v>4.53</v>
      </c>
      <c r="G22" s="6">
        <f t="shared" si="2"/>
        <v>2.1069767441860465</v>
      </c>
      <c r="I22" s="6">
        <f t="shared" si="3"/>
        <v>2.1069767441860461</v>
      </c>
      <c r="O22" s="9">
        <v>2.1</v>
      </c>
      <c r="P22" s="11" t="e">
        <f t="shared" si="6"/>
        <v>#NUM!</v>
      </c>
      <c r="Q22" s="6">
        <f t="shared" si="4"/>
        <v>4.0268891170593957</v>
      </c>
    </row>
    <row r="23" spans="1:17" x14ac:dyDescent="0.25">
      <c r="O23" s="9">
        <v>2.2000000000000002</v>
      </c>
      <c r="Q23" s="6">
        <f t="shared" si="4"/>
        <v>3.8172986354061447</v>
      </c>
    </row>
    <row r="24" spans="1:17" x14ac:dyDescent="0.25">
      <c r="O24" s="9">
        <v>2.2999999999999998</v>
      </c>
      <c r="Q24" s="6">
        <f t="shared" si="4"/>
        <v>3.587283153752896</v>
      </c>
    </row>
    <row r="25" spans="1:17" x14ac:dyDescent="0.25">
      <c r="C25" s="1">
        <v>5.05</v>
      </c>
      <c r="O25" s="9">
        <v>2.4</v>
      </c>
      <c r="Q25" s="6">
        <f t="shared" si="4"/>
        <v>3.3368426720996456</v>
      </c>
    </row>
    <row r="26" spans="1:17" x14ac:dyDescent="0.25">
      <c r="O26" s="9">
        <v>2.5</v>
      </c>
      <c r="Q26" s="6">
        <f t="shared" si="4"/>
        <v>3.0659771904463957</v>
      </c>
    </row>
    <row r="27" spans="1:17" x14ac:dyDescent="0.25">
      <c r="O27" s="9">
        <v>2.6</v>
      </c>
      <c r="Q27" s="6">
        <f t="shared" si="4"/>
        <v>2.7746867087931451</v>
      </c>
    </row>
    <row r="28" spans="1:17" x14ac:dyDescent="0.25">
      <c r="O28" s="9">
        <v>2.7</v>
      </c>
      <c r="Q28" s="6">
        <f t="shared" si="4"/>
        <v>2.4629712271398945</v>
      </c>
    </row>
    <row r="29" spans="1:17" x14ac:dyDescent="0.25">
      <c r="O29" s="9">
        <v>2.8</v>
      </c>
      <c r="Q29" s="6">
        <f t="shared" si="4"/>
        <v>2.1308307454866457</v>
      </c>
    </row>
    <row r="30" spans="1:17" x14ac:dyDescent="0.25">
      <c r="O30" s="9">
        <v>2.9</v>
      </c>
      <c r="Q30" s="6">
        <f t="shared" si="4"/>
        <v>1.7645201228530571</v>
      </c>
    </row>
    <row r="31" spans="1:17" x14ac:dyDescent="0.25">
      <c r="O31" s="9">
        <v>3</v>
      </c>
      <c r="Q31" s="6">
        <f t="shared" si="4"/>
        <v>1.5216447470222678</v>
      </c>
    </row>
    <row r="32" spans="1:17" x14ac:dyDescent="0.25">
      <c r="O32" s="9">
        <v>3.1</v>
      </c>
      <c r="Q32" s="6">
        <f t="shared" si="4"/>
        <v>1.3728094095015653</v>
      </c>
    </row>
    <row r="33" spans="15:17" x14ac:dyDescent="0.25">
      <c r="O33" s="9">
        <v>3.2</v>
      </c>
      <c r="Q33" s="6">
        <f t="shared" si="4"/>
        <v>1.2631273840504118</v>
      </c>
    </row>
    <row r="34" spans="15:17" x14ac:dyDescent="0.25">
      <c r="O34" s="9">
        <v>3.3</v>
      </c>
      <c r="Q34" s="6">
        <f t="shared" si="4"/>
        <v>1.1760165348616602</v>
      </c>
    </row>
    <row r="35" spans="15:17" x14ac:dyDescent="0.25">
      <c r="O35" s="9">
        <v>3.4</v>
      </c>
      <c r="Q35" s="6">
        <f t="shared" si="4"/>
        <v>1.1038532338414517</v>
      </c>
    </row>
    <row r="36" spans="15:17" x14ac:dyDescent="0.25">
      <c r="O36" s="9">
        <v>3.5</v>
      </c>
      <c r="Q36" s="6">
        <f t="shared" si="4"/>
        <v>1.0424073710124897</v>
      </c>
    </row>
    <row r="37" spans="15:17" x14ac:dyDescent="0.25">
      <c r="O37" s="9">
        <v>3.6</v>
      </c>
      <c r="Q37" s="6">
        <f t="shared" si="4"/>
        <v>0.98905627744873437</v>
      </c>
    </row>
    <row r="38" spans="15:17" x14ac:dyDescent="0.25">
      <c r="O38" s="9">
        <v>3.7</v>
      </c>
      <c r="Q38" s="6">
        <f t="shared" si="4"/>
        <v>0.94204884738074357</v>
      </c>
    </row>
    <row r="39" spans="15:17" x14ac:dyDescent="0.25">
      <c r="O39" s="9">
        <v>3.8</v>
      </c>
      <c r="Q39" s="6">
        <f t="shared" si="4"/>
        <v>0.90015197768703636</v>
      </c>
    </row>
    <row r="40" spans="15:17" x14ac:dyDescent="0.25">
      <c r="O40" s="9">
        <v>3.9</v>
      </c>
      <c r="Q40" s="6">
        <f t="shared" si="4"/>
        <v>0.86246171920207138</v>
      </c>
    </row>
    <row r="41" spans="15:17" x14ac:dyDescent="0.25">
      <c r="O41" s="9">
        <v>4</v>
      </c>
      <c r="Q41" s="6">
        <f t="shared" si="4"/>
        <v>0.82829422450627677</v>
      </c>
    </row>
    <row r="42" spans="15:17" x14ac:dyDescent="0.25">
      <c r="O42" s="9">
        <v>4.0999999999999996</v>
      </c>
      <c r="Q42" s="6">
        <f t="shared" si="4"/>
        <v>0.79711887634145562</v>
      </c>
    </row>
    <row r="43" spans="15:17" x14ac:dyDescent="0.25">
      <c r="O43" s="9">
        <v>4.2</v>
      </c>
      <c r="Q43" s="6">
        <f t="shared" si="4"/>
        <v>0.76851527397915742</v>
      </c>
    </row>
    <row r="44" spans="15:17" x14ac:dyDescent="0.25">
      <c r="O44" s="9">
        <v>4.3</v>
      </c>
      <c r="Q44" s="6">
        <f t="shared" si="4"/>
        <v>0.74214446557162139</v>
      </c>
    </row>
    <row r="45" spans="15:17" x14ac:dyDescent="0.25">
      <c r="O45" s="9">
        <v>4.4000000000000004</v>
      </c>
      <c r="Q45" s="6">
        <f t="shared" si="4"/>
        <v>0.71772907379599982</v>
      </c>
    </row>
    <row r="46" spans="15:17" x14ac:dyDescent="0.25">
      <c r="O46" s="9">
        <v>4.5</v>
      </c>
      <c r="Q46" s="6">
        <f t="shared" si="4"/>
        <v>0.69503918358646599</v>
      </c>
    </row>
    <row r="47" spans="15:17" x14ac:dyDescent="0.25">
      <c r="O47" s="9">
        <v>4.5999999999999996</v>
      </c>
      <c r="Q47" s="6">
        <f t="shared" si="4"/>
        <v>0.67388208296292929</v>
      </c>
    </row>
    <row r="48" spans="15:17" x14ac:dyDescent="0.25">
      <c r="O48" s="9">
        <v>4.7</v>
      </c>
      <c r="Q48" s="6">
        <f t="shared" si="4"/>
        <v>0.65409465136511802</v>
      </c>
    </row>
    <row r="49" spans="15:17" x14ac:dyDescent="0.25">
      <c r="O49" s="9">
        <v>4.8</v>
      </c>
      <c r="Q49" s="6">
        <f t="shared" si="4"/>
        <v>0.63553761060675473</v>
      </c>
    </row>
    <row r="50" spans="15:17" x14ac:dyDescent="0.25">
      <c r="O50" s="9">
        <v>4.9000000000000004</v>
      </c>
      <c r="Q50" s="6">
        <f t="shared" si="4"/>
        <v>0.61809111371903391</v>
      </c>
    </row>
    <row r="51" spans="15:17" x14ac:dyDescent="0.25">
      <c r="O51" s="9">
        <v>5</v>
      </c>
      <c r="Q51" s="6">
        <f t="shared" si="4"/>
        <v>0.6016513125857359</v>
      </c>
    </row>
    <row r="52" spans="15:17" x14ac:dyDescent="0.25">
      <c r="O52" s="9">
        <v>5.0999999999999996</v>
      </c>
      <c r="Q52" s="6">
        <f t="shared" si="4"/>
        <v>0.58612765347511919</v>
      </c>
    </row>
    <row r="53" spans="15:17" x14ac:dyDescent="0.25">
      <c r="O53" s="9">
        <v>5.2</v>
      </c>
      <c r="Q53" s="6">
        <f t="shared" si="4"/>
        <v>0.57144072189553929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5" sqref="Q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zoomScaleNormal="100" workbookViewId="0">
      <selection activeCell="D43" sqref="D43:E43"/>
    </sheetView>
  </sheetViews>
  <sheetFormatPr baseColWidth="10" defaultRowHeight="15" x14ac:dyDescent="0.25"/>
  <cols>
    <col min="4" max="4" width="21.42578125" customWidth="1"/>
  </cols>
  <sheetData>
    <row r="1" spans="1:7" x14ac:dyDescent="0.25">
      <c r="A1" t="s">
        <v>14</v>
      </c>
      <c r="B1" t="s">
        <v>13</v>
      </c>
      <c r="C1" t="s">
        <v>11</v>
      </c>
      <c r="D1" t="s">
        <v>12</v>
      </c>
      <c r="F1" t="s">
        <v>25</v>
      </c>
      <c r="G1" t="s">
        <v>28</v>
      </c>
    </row>
    <row r="2" spans="1:7" x14ac:dyDescent="0.25">
      <c r="A2">
        <v>0</v>
      </c>
      <c r="B2">
        <v>0</v>
      </c>
      <c r="C2">
        <v>0</v>
      </c>
      <c r="D2">
        <f t="shared" ref="D2:D16" si="0">C2/(2.15*1000)</f>
        <v>0</v>
      </c>
      <c r="F2">
        <f>SQRT(D2)</f>
        <v>0</v>
      </c>
      <c r="G2">
        <f>SQRT(B2)</f>
        <v>0</v>
      </c>
    </row>
    <row r="3" spans="1:7" x14ac:dyDescent="0.25">
      <c r="A3">
        <v>0.52</v>
      </c>
      <c r="B3">
        <v>0.52</v>
      </c>
      <c r="C3">
        <v>0</v>
      </c>
      <c r="D3">
        <f t="shared" si="0"/>
        <v>0</v>
      </c>
      <c r="E3" s="4"/>
      <c r="F3">
        <f>SQRT(D3)</f>
        <v>0</v>
      </c>
      <c r="G3">
        <f t="shared" ref="G3:G16" si="1">SQRT(B3)</f>
        <v>0.72111025509279791</v>
      </c>
    </row>
    <row r="4" spans="1:7" x14ac:dyDescent="0.25">
      <c r="A4">
        <v>1.04</v>
      </c>
      <c r="B4">
        <v>1.04</v>
      </c>
      <c r="C4">
        <v>0.03</v>
      </c>
      <c r="D4">
        <f t="shared" si="0"/>
        <v>1.3953488372093022E-5</v>
      </c>
      <c r="F4">
        <f>SQRT(D4)</f>
        <v>3.7354368381881417E-3</v>
      </c>
      <c r="G4">
        <f t="shared" si="1"/>
        <v>1.019803902718557</v>
      </c>
    </row>
    <row r="5" spans="1:7" x14ac:dyDescent="0.25">
      <c r="A5">
        <v>1.5</v>
      </c>
      <c r="B5">
        <v>1.4</v>
      </c>
      <c r="C5">
        <v>0.08</v>
      </c>
      <c r="D5">
        <f t="shared" si="0"/>
        <v>3.7209302325581394E-5</v>
      </c>
      <c r="F5">
        <f t="shared" ref="F5:F16" si="2">SQRT(D5)</f>
        <v>6.0999428133041867E-3</v>
      </c>
      <c r="G5">
        <f t="shared" si="1"/>
        <v>1.1832159566199232</v>
      </c>
    </row>
    <row r="6" spans="1:7" x14ac:dyDescent="0.25">
      <c r="A6">
        <v>2.0699999999999998</v>
      </c>
      <c r="B6">
        <v>1.71</v>
      </c>
      <c r="C6">
        <v>0.31</v>
      </c>
      <c r="D6">
        <f t="shared" si="0"/>
        <v>1.4418604651162791E-4</v>
      </c>
      <c r="F6">
        <f t="shared" si="2"/>
        <v>1.2007749435744732E-2</v>
      </c>
      <c r="G6">
        <f t="shared" si="1"/>
        <v>1.3076696830622021</v>
      </c>
    </row>
    <row r="7" spans="1:7" x14ac:dyDescent="0.25">
      <c r="A7">
        <v>2.29</v>
      </c>
      <c r="B7">
        <v>1.8</v>
      </c>
      <c r="C7">
        <v>0.5</v>
      </c>
      <c r="D7">
        <f t="shared" si="0"/>
        <v>2.3255813953488373E-4</v>
      </c>
      <c r="F7">
        <f t="shared" si="2"/>
        <v>1.5249857033260468E-2</v>
      </c>
      <c r="G7">
        <f t="shared" si="1"/>
        <v>1.3416407864998738</v>
      </c>
    </row>
    <row r="8" spans="1:7" x14ac:dyDescent="0.25">
      <c r="A8">
        <v>2.58</v>
      </c>
      <c r="B8">
        <v>1.92</v>
      </c>
      <c r="C8">
        <v>0.67</v>
      </c>
      <c r="D8">
        <f t="shared" si="0"/>
        <v>3.1162790697674423E-4</v>
      </c>
      <c r="F8">
        <f t="shared" si="2"/>
        <v>1.7652985780789159E-2</v>
      </c>
      <c r="G8">
        <f t="shared" si="1"/>
        <v>1.3856406460551018</v>
      </c>
    </row>
    <row r="9" spans="1:7" x14ac:dyDescent="0.25">
      <c r="A9">
        <v>2.89</v>
      </c>
      <c r="B9">
        <v>2.0299999999999998</v>
      </c>
      <c r="C9">
        <v>0.88</v>
      </c>
      <c r="D9">
        <f t="shared" si="0"/>
        <v>4.0930232558139535E-4</v>
      </c>
      <c r="F9">
        <f t="shared" si="2"/>
        <v>2.0231221554354927E-2</v>
      </c>
      <c r="G9">
        <f t="shared" si="1"/>
        <v>1.4247806848775006</v>
      </c>
    </row>
    <row r="10" spans="1:7" x14ac:dyDescent="0.25">
      <c r="A10">
        <v>3.19</v>
      </c>
      <c r="B10">
        <v>2.13</v>
      </c>
      <c r="C10">
        <v>1.04</v>
      </c>
      <c r="D10">
        <f t="shared" si="0"/>
        <v>4.8372093023255818E-4</v>
      </c>
      <c r="F10">
        <f t="shared" si="2"/>
        <v>2.1993656590766308E-2</v>
      </c>
      <c r="G10">
        <f t="shared" si="1"/>
        <v>1.4594519519326423</v>
      </c>
    </row>
    <row r="11" spans="1:7" x14ac:dyDescent="0.25">
      <c r="A11">
        <v>3.56</v>
      </c>
      <c r="B11">
        <v>2.25</v>
      </c>
      <c r="C11">
        <v>1.25</v>
      </c>
      <c r="D11">
        <f t="shared" si="0"/>
        <v>5.8139534883720929E-4</v>
      </c>
      <c r="F11">
        <f t="shared" si="2"/>
        <v>2.4112141108520606E-2</v>
      </c>
      <c r="G11">
        <f t="shared" si="1"/>
        <v>1.5</v>
      </c>
    </row>
    <row r="12" spans="1:7" x14ac:dyDescent="0.25">
      <c r="A12">
        <v>3.81</v>
      </c>
      <c r="B12">
        <v>2.3199999999999998</v>
      </c>
      <c r="C12">
        <v>1.45</v>
      </c>
      <c r="D12">
        <f t="shared" si="0"/>
        <v>6.7441860465116278E-4</v>
      </c>
      <c r="F12">
        <f t="shared" si="2"/>
        <v>2.5969570744453264E-2</v>
      </c>
      <c r="G12">
        <f t="shared" si="1"/>
        <v>1.5231546211727816</v>
      </c>
    </row>
    <row r="13" spans="1:7" x14ac:dyDescent="0.25">
      <c r="A13">
        <v>4.1399999999999997</v>
      </c>
      <c r="B13">
        <v>2.41</v>
      </c>
      <c r="C13">
        <v>1.69</v>
      </c>
      <c r="D13">
        <f t="shared" si="0"/>
        <v>7.8604651162790691E-4</v>
      </c>
      <c r="F13">
        <f t="shared" si="2"/>
        <v>2.8036521032893988E-2</v>
      </c>
      <c r="G13">
        <f t="shared" si="1"/>
        <v>1.5524174696260025</v>
      </c>
    </row>
    <row r="14" spans="1:7" x14ac:dyDescent="0.25">
      <c r="A14">
        <v>4.32</v>
      </c>
      <c r="B14">
        <v>2.46</v>
      </c>
      <c r="C14">
        <v>1.89</v>
      </c>
      <c r="D14">
        <f t="shared" si="0"/>
        <v>8.790697674418604E-4</v>
      </c>
      <c r="F14">
        <f t="shared" si="2"/>
        <v>2.9649110736105735E-2</v>
      </c>
      <c r="G14">
        <f t="shared" si="1"/>
        <v>1.5684387141358123</v>
      </c>
    </row>
    <row r="15" spans="1:7" x14ac:dyDescent="0.25">
      <c r="A15">
        <v>4.7750000000000004</v>
      </c>
      <c r="B15">
        <v>2.58</v>
      </c>
      <c r="C15">
        <v>2.15</v>
      </c>
      <c r="D15">
        <f t="shared" si="0"/>
        <v>1E-3</v>
      </c>
      <c r="F15">
        <f t="shared" si="2"/>
        <v>3.1622776601683791E-2</v>
      </c>
      <c r="G15">
        <f t="shared" si="1"/>
        <v>1.606237840420901</v>
      </c>
    </row>
    <row r="16" spans="1:7" x14ac:dyDescent="0.25">
      <c r="A16">
        <v>5.03</v>
      </c>
      <c r="B16">
        <v>2.65</v>
      </c>
      <c r="C16">
        <v>2.38</v>
      </c>
      <c r="D16">
        <f t="shared" si="0"/>
        <v>1.1069767441860465E-3</v>
      </c>
      <c r="F16">
        <f t="shared" si="2"/>
        <v>3.3271260033038222E-2</v>
      </c>
      <c r="G16">
        <f t="shared" si="1"/>
        <v>1.6278820596099706</v>
      </c>
    </row>
    <row r="42" spans="4:5" x14ac:dyDescent="0.25">
      <c r="D42" t="s">
        <v>26</v>
      </c>
      <c r="E42">
        <v>9.5E-4</v>
      </c>
    </row>
    <row r="43" spans="4:5" x14ac:dyDescent="0.25">
      <c r="D43" t="s">
        <v>27</v>
      </c>
      <c r="E43">
        <v>1.1238532109999999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y graficas diodos</vt:lpstr>
      <vt:lpstr>Practico - Teorico Diodos</vt:lpstr>
      <vt:lpstr>Datos y Carac. Trans. MOSFET</vt:lpstr>
      <vt:lpstr>Ajustes Característica Trans.</vt:lpstr>
      <vt:lpstr>Más datos 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2019-11-27T14:38:19Z</dcterms:created>
  <dcterms:modified xsi:type="dcterms:W3CDTF">2019-12-27T12:06:54Z</dcterms:modified>
</cp:coreProperties>
</file>