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 activeTab="2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25" i="3" s="1"/>
  <c r="I19" i="3"/>
  <c r="G18" i="3" l="1"/>
  <c r="M16" i="8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N9" i="3" l="1"/>
  <c r="O9" i="3" s="1"/>
  <c r="O11" i="3" s="1"/>
  <c r="N11" i="3" s="1"/>
  <c r="N8" i="3"/>
  <c r="O8" i="3" s="1"/>
  <c r="N7" i="3"/>
  <c r="O7" i="3" s="1"/>
  <c r="O4" i="3"/>
  <c r="O5" i="3"/>
  <c r="O3" i="3"/>
  <c r="H10" i="3" l="1"/>
  <c r="I10" i="3" s="1"/>
  <c r="H7" i="3"/>
  <c r="I7" i="3" s="1"/>
  <c r="E17" i="2" l="1"/>
</calcChain>
</file>

<file path=xl/sharedStrings.xml><?xml version="1.0" encoding="utf-8"?>
<sst xmlns="http://schemas.openxmlformats.org/spreadsheetml/2006/main" count="341" uniqueCount="262">
  <si>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</si>
  <si>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</si>
  <si>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</si>
  <si>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</si>
  <si>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</si>
  <si>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</si>
  <si>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</si>
  <si>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</si>
  <si>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</si>
  <si>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</si>
  <si>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</si>
  <si>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</si>
  <si>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</si>
  <si>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</si>
  <si>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</si>
  <si>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</si>
  <si>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</si>
  <si>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</si>
  <si>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</si>
  <si>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</si>
  <si>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</si>
  <si>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</si>
  <si>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</si>
  <si>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</si>
  <si>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</si>
  <si>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</si>
  <si>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</si>
  <si>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</si>
  <si>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</si>
  <si>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</si>
  <si>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</si>
  <si>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</si>
  <si>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</si>
  <si>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</si>
  <si>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</si>
  <si>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</si>
  <si>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</si>
  <si>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</si>
  <si>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</si>
  <si>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</si>
  <si>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</si>
  <si>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</si>
  <si>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</si>
  <si>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</si>
  <si>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</si>
  <si>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</si>
  <si>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</si>
  <si>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</si>
  <si>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</si>
  <si>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</si>
  <si>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</si>
  <si>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</si>
  <si>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</si>
  <si>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</si>
  <si>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</si>
  <si>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</si>
  <si>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</si>
  <si>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</si>
  <si>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</si>
  <si>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</si>
  <si>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</si>
  <si>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</si>
  <si>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</si>
  <si>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</si>
  <si>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</si>
  <si>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</si>
  <si>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</si>
  <si>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</si>
  <si>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</si>
  <si>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</si>
  <si>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</si>
  <si>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</si>
  <si>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</si>
  <si>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</si>
  <si>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</si>
  <si>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</si>
  <si>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</si>
  <si>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</si>
  <si>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</si>
  <si>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</si>
  <si>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</si>
  <si>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</si>
  <si>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</si>
  <si>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</si>
  <si>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</si>
  <si>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</si>
  <si>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</si>
  <si>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</si>
  <si>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</si>
  <si>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</si>
  <si>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</si>
  <si>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</si>
  <si>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</si>
  <si>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</si>
  <si>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</si>
  <si>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</si>
  <si>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</si>
  <si>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</si>
  <si>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</si>
  <si>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</si>
  <si>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</si>
  <si>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</si>
  <si>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</si>
  <si>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</si>
  <si>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</si>
  <si>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</si>
  <si>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</si>
  <si>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</si>
  <si>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</si>
  <si>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</si>
  <si>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</si>
  <si>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</si>
  <si>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</si>
  <si>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</si>
  <si>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</si>
  <si>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</si>
  <si>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</si>
  <si>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</si>
  <si>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</si>
  <si>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</si>
  <si>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</si>
  <si>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</si>
  <si>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</si>
  <si>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</si>
  <si>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</si>
  <si>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</si>
  <si>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</si>
  <si>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</si>
  <si>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</si>
  <si>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</si>
  <si>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</si>
  <si>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</si>
  <si>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</si>
  <si>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</si>
  <si>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</si>
  <si>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</si>
  <si>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</si>
  <si>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</si>
  <si>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</si>
  <si>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</si>
  <si>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</si>
  <si>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</si>
  <si>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</si>
  <si>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</si>
  <si>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</si>
  <si>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</si>
  <si>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</si>
  <si>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</si>
  <si>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</si>
  <si>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</si>
  <si>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</si>
  <si>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</si>
  <si>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</si>
  <si>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</si>
  <si>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</si>
  <si>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</si>
  <si>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</si>
  <si>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</si>
  <si>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</si>
  <si>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</si>
  <si>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</si>
  <si>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</si>
  <si>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</si>
  <si>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</si>
  <si>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</si>
  <si>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</si>
  <si>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</si>
  <si>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</si>
  <si>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</si>
  <si>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</si>
  <si>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</si>
  <si>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</si>
  <si>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</si>
  <si>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</si>
  <si>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</si>
  <si>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</si>
  <si>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</si>
  <si>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</si>
  <si>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</si>
  <si>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</si>
  <si>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</si>
  <si>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</si>
  <si>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</si>
  <si>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</si>
  <si>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</si>
  <si>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</si>
  <si>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</si>
  <si>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</si>
  <si>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</si>
  <si>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</si>
  <si>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</si>
  <si>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</si>
  <si>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</si>
  <si>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</si>
  <si>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</si>
  <si>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</si>
  <si>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</si>
  <si>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</si>
  <si>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</si>
  <si>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</si>
  <si>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</si>
  <si>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</si>
  <si>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</si>
  <si>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</si>
  <si>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</si>
  <si>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</si>
  <si>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</si>
  <si>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</si>
  <si>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</si>
  <si>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</si>
  <si>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</si>
  <si>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</si>
  <si>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</si>
  <si>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</si>
  <si>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</si>
  <si>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</si>
  <si>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</si>
  <si>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</si>
  <si>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</si>
  <si>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</si>
  <si>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</si>
  <si>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</si>
  <si>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</si>
  <si>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</si>
  <si>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</si>
  <si>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</si>
  <si>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</si>
  <si>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</si>
  <si>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</si>
  <si>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</si>
  <si>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</si>
  <si>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</si>
  <si>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</si>
  <si>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</si>
  <si>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</si>
  <si>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</si>
  <si>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</si>
  <si>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</si>
  <si>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http://www.devicemart.co.kr/385</t>
  </si>
  <si>
    <t>http://www.devicemart.co.kr/3603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</si>
  <si>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</si>
  <si>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</si>
  <si>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</si>
  <si>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</si>
  <si>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</si>
  <si>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</si>
  <si>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holder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</si>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</sst>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7" formatCode="[$₩-412]#,##0;[Red]\-[$₩-412]#,##0"/>
  </numFmts>
  <fonts count="26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charset val="129"/>
      <scheme val="minor"/>
    </font>
    <font>
      <sz val="11"/>
      <color theme="5"/>
      <name val="Calibri"/>
      <family val="2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7" borderId="1" xfId="0" quotePrefix="1" applyFont="1" applyFill="1" applyBorder="1" applyAlignment="1">
      <alignment horizontal="center" vertical="center"/>
    </xf>
    <xf numFmtId="0" fontId="23" fillId="7" borderId="1" xfId="0" quotePrefix="1" applyFont="1" applyFill="1" applyBorder="1" applyAlignment="1">
      <alignment horizontal="center" vertical="center"/>
    </xf>
    <xf numFmtId="0" fontId="20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64" fontId="20" fillId="0" borderId="0" xfId="0" applyNumberFormat="1" applyFo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0" borderId="10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5" xfId="0" applyNumberFormat="1" applyBorder="1">
      <alignment vertical="center"/>
    </xf>
    <xf numFmtId="164" fontId="0" fillId="3" borderId="12" xfId="0" applyNumberFormat="1" applyFill="1" applyBorder="1">
      <alignment vertical="center"/>
    </xf>
    <xf numFmtId="164" fontId="0" fillId="3" borderId="15" xfId="0" applyNumberFormat="1" applyFill="1" applyBorder="1">
      <alignment vertical="center"/>
    </xf>
    <xf numFmtId="164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5" fillId="0" borderId="0" xfId="0" applyFont="1">
      <alignment vertical="center"/>
    </xf>
    <xf numFmtId="164" fontId="25" fillId="0" borderId="0" xfId="0" applyNumberFormat="1" applyFont="1">
      <alignment vertical="center"/>
    </xf>
    <xf numFmtId="167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11st.co.kr/product/SellerProductDetail.tmall?method=getSellerProductDetail&amp;prdNo=506434141&amp;xfrom=&amp;xzone=" TargetMode="External"/><Relationship Id="rId2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1" Type="http://schemas.openxmlformats.org/officeDocument/2006/relationships/hyperlink" Target="http://www.vicious1.com/assembly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ikea.com/kr/ko/catalog/products/30280099/" TargetMode="External"/><Relationship Id="rId4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50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devicemart.co.kr/3938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hyperlink" Target="http://www.devicemart.co.kr/3603" TargetMode="External"/><Relationship Id="rId5" Type="http://schemas.openxmlformats.org/officeDocument/2006/relationships/hyperlink" Target="http://www.devicemart.co.kr/385" TargetMode="External"/><Relationship Id="rId4" Type="http://schemas.openxmlformats.org/officeDocument/2006/relationships/hyperlink" Target="http://www.devicemart.co.kr/33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37" sqref="E37"/>
    </sheetView>
  </sheetViews>
  <sheetFormatPr defaultRowHeight="15"/>
  <cols>
    <col min="1" max="1" width="28.28515625" customWidth="1"/>
    <col min="2" max="2" width="45.7109375" bestFit="1" customWidth="1"/>
    <col min="3" max="3" width="6.5703125" customWidth="1"/>
    <col min="4" max="4" width="6.7109375" customWidth="1"/>
    <col min="5" max="5" width="11.5703125" bestFit="1" customWidth="1"/>
    <col min="6" max="6" width="12.28515625" hidden="1" customWidth="1"/>
    <col min="7" max="7" width="12.85546875" hidden="1" customWidth="1"/>
    <col min="8" max="8" width="41.7109375" bestFit="1" customWidth="1"/>
  </cols>
  <sheetData>
    <row r="1" spans="1:10">
      <c r="A1" t="s">
        <v>72</v>
      </c>
    </row>
    <row r="3" spans="1:10" ht="28.5" customHeight="1">
      <c r="A3" s="5" t="s">
        <v>156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162</v>
      </c>
      <c r="G3" s="5" t="s">
        <v>4</v>
      </c>
      <c r="H3" s="28" t="s">
        <v>123</v>
      </c>
      <c r="I3" s="5" t="s">
        <v>69</v>
      </c>
    </row>
    <row r="4" spans="1:10" ht="28.5" customHeight="1">
      <c r="A4" s="151" t="s">
        <v>157</v>
      </c>
      <c r="B4" s="70" t="s">
        <v>77</v>
      </c>
      <c r="C4" s="48">
        <v>4</v>
      </c>
      <c r="D4" s="50">
        <v>0.4</v>
      </c>
      <c r="E4" s="51" t="s">
        <v>5</v>
      </c>
      <c r="F4" s="48">
        <v>59.3</v>
      </c>
      <c r="G4" s="48">
        <v>234.5</v>
      </c>
      <c r="H4" s="52" t="s">
        <v>116</v>
      </c>
      <c r="I4" s="53" t="s">
        <v>105</v>
      </c>
      <c r="J4" s="27">
        <v>0.4</v>
      </c>
    </row>
    <row r="5" spans="1:10" ht="28.5" customHeight="1">
      <c r="A5" s="152"/>
      <c r="B5" s="49" t="s">
        <v>78</v>
      </c>
      <c r="C5" s="48">
        <v>4</v>
      </c>
      <c r="D5" s="50">
        <v>0.7</v>
      </c>
      <c r="E5" s="51" t="s">
        <v>5</v>
      </c>
      <c r="F5" s="48">
        <v>17.5</v>
      </c>
      <c r="G5" s="48">
        <v>70.099999999999994</v>
      </c>
      <c r="H5" s="52" t="s">
        <v>115</v>
      </c>
      <c r="I5" s="53" t="s">
        <v>105</v>
      </c>
      <c r="J5" s="27">
        <v>0.4</v>
      </c>
    </row>
    <row r="6" spans="1:10" ht="28.5" customHeight="1">
      <c r="A6" s="153" t="s">
        <v>158</v>
      </c>
      <c r="B6" s="54" t="s">
        <v>6</v>
      </c>
      <c r="C6" s="55">
        <v>4</v>
      </c>
      <c r="D6" s="56">
        <v>0.55000000000000004</v>
      </c>
      <c r="E6" s="57" t="s">
        <v>5</v>
      </c>
      <c r="F6" s="55">
        <v>89.6</v>
      </c>
      <c r="G6" s="55">
        <v>363</v>
      </c>
      <c r="H6" s="60" t="s">
        <v>117</v>
      </c>
      <c r="I6" s="58" t="s">
        <v>107</v>
      </c>
      <c r="J6" s="27">
        <v>0.4</v>
      </c>
    </row>
    <row r="7" spans="1:10" ht="28.5" customHeight="1">
      <c r="A7" s="154"/>
      <c r="B7" s="54" t="s">
        <v>7</v>
      </c>
      <c r="C7" s="55">
        <v>4</v>
      </c>
      <c r="D7" s="56">
        <v>0.7</v>
      </c>
      <c r="E7" s="57" t="s">
        <v>5</v>
      </c>
      <c r="F7" s="55">
        <v>20.8</v>
      </c>
      <c r="G7" s="55">
        <v>83</v>
      </c>
      <c r="H7" s="60" t="s">
        <v>118</v>
      </c>
      <c r="I7" s="58" t="s">
        <v>106</v>
      </c>
      <c r="J7" s="27">
        <v>0.4</v>
      </c>
    </row>
    <row r="8" spans="1:10" ht="28.5" customHeight="1">
      <c r="A8" s="155"/>
      <c r="B8" s="54" t="s">
        <v>8</v>
      </c>
      <c r="C8" s="55">
        <v>4</v>
      </c>
      <c r="D8" s="56">
        <v>0.7</v>
      </c>
      <c r="E8" s="57" t="s">
        <v>5</v>
      </c>
      <c r="F8" s="55">
        <v>30.8</v>
      </c>
      <c r="G8" s="55">
        <v>123.5</v>
      </c>
      <c r="H8" s="60" t="s">
        <v>119</v>
      </c>
      <c r="I8" s="69" t="s">
        <v>108</v>
      </c>
      <c r="J8" s="27">
        <v>0.3</v>
      </c>
    </row>
    <row r="9" spans="1:10" ht="28.5" customHeight="1">
      <c r="A9" s="146" t="s">
        <v>159</v>
      </c>
      <c r="B9" s="49" t="s">
        <v>9</v>
      </c>
      <c r="C9" s="48">
        <v>2</v>
      </c>
      <c r="D9" s="50">
        <v>0.75</v>
      </c>
      <c r="E9" s="51" t="s">
        <v>5</v>
      </c>
      <c r="F9" s="48">
        <v>66</v>
      </c>
      <c r="G9" s="48">
        <v>132</v>
      </c>
      <c r="H9" s="52" t="s">
        <v>114</v>
      </c>
      <c r="I9" s="53" t="s">
        <v>132</v>
      </c>
      <c r="J9" s="27">
        <v>0.4</v>
      </c>
    </row>
    <row r="10" spans="1:10" ht="28.5" customHeight="1">
      <c r="A10" s="147"/>
      <c r="B10" s="49" t="s">
        <v>10</v>
      </c>
      <c r="C10" s="48">
        <v>2</v>
      </c>
      <c r="D10" s="50">
        <v>0.7</v>
      </c>
      <c r="E10" s="51" t="s">
        <v>5</v>
      </c>
      <c r="F10" s="48" t="s">
        <v>79</v>
      </c>
      <c r="G10" s="48">
        <v>110.6</v>
      </c>
      <c r="H10" s="52" t="s">
        <v>113</v>
      </c>
      <c r="I10" s="53" t="s">
        <v>90</v>
      </c>
      <c r="J10" s="27">
        <v>0.4</v>
      </c>
    </row>
    <row r="11" spans="1:10" ht="28.5" customHeight="1">
      <c r="A11" s="147"/>
      <c r="B11" s="49" t="s">
        <v>11</v>
      </c>
      <c r="C11" s="48">
        <v>2</v>
      </c>
      <c r="D11" s="50">
        <v>0.7</v>
      </c>
      <c r="E11" s="51" t="s">
        <v>5</v>
      </c>
      <c r="F11" s="48" t="s">
        <v>80</v>
      </c>
      <c r="G11" s="48">
        <v>105</v>
      </c>
      <c r="H11" s="52" t="s">
        <v>112</v>
      </c>
      <c r="I11" s="53" t="s">
        <v>199</v>
      </c>
      <c r="J11" s="27">
        <v>0.4</v>
      </c>
    </row>
    <row r="12" spans="1:10" ht="28.5" customHeight="1">
      <c r="A12" s="148"/>
      <c r="B12" s="49" t="s">
        <v>17</v>
      </c>
      <c r="C12" s="48">
        <v>1</v>
      </c>
      <c r="D12" s="50">
        <v>0.7</v>
      </c>
      <c r="E12" s="51" t="s">
        <v>5</v>
      </c>
      <c r="F12" s="48" t="s">
        <v>18</v>
      </c>
      <c r="G12" s="48">
        <v>12</v>
      </c>
      <c r="H12" s="52" t="s">
        <v>120</v>
      </c>
      <c r="I12" s="53" t="s">
        <v>200</v>
      </c>
      <c r="J12" s="27">
        <v>0.5</v>
      </c>
    </row>
    <row r="13" spans="1:10" ht="28.5" customHeight="1">
      <c r="A13" s="153" t="s">
        <v>160</v>
      </c>
      <c r="B13" s="54" t="s">
        <v>12</v>
      </c>
      <c r="C13" s="55">
        <v>2</v>
      </c>
      <c r="D13" s="56">
        <v>0.5</v>
      </c>
      <c r="E13" s="57" t="s">
        <v>5</v>
      </c>
      <c r="F13" s="55" t="s">
        <v>81</v>
      </c>
      <c r="G13" s="55" t="s">
        <v>82</v>
      </c>
      <c r="H13" s="59" t="s">
        <v>126</v>
      </c>
      <c r="I13" s="58" t="s">
        <v>201</v>
      </c>
      <c r="J13" s="27">
        <v>0.5</v>
      </c>
    </row>
    <row r="14" spans="1:10" ht="28.5" customHeight="1">
      <c r="A14" s="154"/>
      <c r="B14" s="54" t="s">
        <v>16</v>
      </c>
      <c r="C14" s="55">
        <v>1</v>
      </c>
      <c r="D14" s="56">
        <v>0.6</v>
      </c>
      <c r="E14" s="57" t="s">
        <v>5</v>
      </c>
      <c r="F14" s="55" t="s">
        <v>83</v>
      </c>
      <c r="G14" s="55">
        <v>39</v>
      </c>
      <c r="H14" s="60" t="s">
        <v>110</v>
      </c>
      <c r="I14" s="58" t="s">
        <v>199</v>
      </c>
      <c r="J14" s="27">
        <v>0.4</v>
      </c>
    </row>
    <row r="15" spans="1:10" ht="28.5" customHeight="1">
      <c r="A15" s="154"/>
      <c r="B15" s="54" t="s">
        <v>127</v>
      </c>
      <c r="C15" s="55">
        <v>1</v>
      </c>
      <c r="D15" s="56">
        <v>0.5</v>
      </c>
      <c r="E15" s="57" t="s">
        <v>5</v>
      </c>
      <c r="F15" s="55" t="s">
        <v>76</v>
      </c>
      <c r="G15" s="55" t="s">
        <v>76</v>
      </c>
      <c r="H15" s="60" t="s">
        <v>128</v>
      </c>
      <c r="I15" s="58" t="s">
        <v>201</v>
      </c>
      <c r="J15" s="27">
        <v>0.4</v>
      </c>
    </row>
    <row r="16" spans="1:10" ht="28.5" customHeight="1">
      <c r="A16" s="154"/>
      <c r="B16" s="61" t="s">
        <v>19</v>
      </c>
      <c r="C16" s="62">
        <v>1</v>
      </c>
      <c r="D16" s="63">
        <v>0.7</v>
      </c>
      <c r="E16" s="64" t="s">
        <v>5</v>
      </c>
      <c r="F16" s="62" t="s">
        <v>20</v>
      </c>
      <c r="G16" s="62">
        <v>5.7</v>
      </c>
      <c r="H16" s="65" t="s">
        <v>125</v>
      </c>
      <c r="I16" s="66"/>
    </row>
    <row r="17" spans="1:12" ht="28.5" customHeight="1">
      <c r="A17" s="155"/>
      <c r="B17" s="54" t="s">
        <v>122</v>
      </c>
      <c r="C17" s="55">
        <v>1</v>
      </c>
      <c r="D17" s="56"/>
      <c r="E17" s="57" t="s">
        <v>121</v>
      </c>
      <c r="F17" s="55"/>
      <c r="G17" s="55"/>
      <c r="H17" s="67" t="s">
        <v>124</v>
      </c>
      <c r="I17" s="68" t="s">
        <v>204</v>
      </c>
    </row>
    <row r="18" spans="1:12" ht="28.5" customHeight="1">
      <c r="A18" s="146" t="s">
        <v>161</v>
      </c>
      <c r="B18" s="49" t="s">
        <v>73</v>
      </c>
      <c r="C18" s="48">
        <v>4</v>
      </c>
      <c r="D18" s="50">
        <v>0.6</v>
      </c>
      <c r="E18" s="51" t="s">
        <v>5</v>
      </c>
      <c r="F18" s="48" t="s">
        <v>74</v>
      </c>
      <c r="G18" s="48">
        <v>148.1</v>
      </c>
      <c r="H18" s="52" t="s">
        <v>129</v>
      </c>
      <c r="I18" s="53" t="s">
        <v>90</v>
      </c>
      <c r="J18" s="27">
        <v>0.4</v>
      </c>
    </row>
    <row r="19" spans="1:12" ht="28.5" customHeight="1">
      <c r="A19" s="148"/>
      <c r="B19" s="49" t="s">
        <v>75</v>
      </c>
      <c r="C19" s="48">
        <v>4</v>
      </c>
      <c r="D19" s="50">
        <v>0.6</v>
      </c>
      <c r="E19" s="51" t="s">
        <v>5</v>
      </c>
      <c r="F19" s="48">
        <v>31.8</v>
      </c>
      <c r="G19" s="48">
        <v>127.1</v>
      </c>
      <c r="H19" s="52" t="s">
        <v>130</v>
      </c>
      <c r="I19" s="53" t="s">
        <v>90</v>
      </c>
      <c r="J19" s="27">
        <v>0.4</v>
      </c>
    </row>
    <row r="20" spans="1:12" ht="28.5" customHeight="1">
      <c r="A20" s="143" t="s">
        <v>154</v>
      </c>
      <c r="B20" s="95" t="s">
        <v>203</v>
      </c>
      <c r="C20" s="95">
        <v>8</v>
      </c>
      <c r="D20" s="96">
        <v>0.4</v>
      </c>
      <c r="E20" s="57" t="s">
        <v>109</v>
      </c>
      <c r="F20" s="95"/>
      <c r="G20" s="58"/>
      <c r="H20" s="60" t="s">
        <v>207</v>
      </c>
      <c r="I20" s="58" t="s">
        <v>107</v>
      </c>
      <c r="J20" s="27">
        <v>0.3</v>
      </c>
    </row>
    <row r="21" spans="1:12" ht="28.5" customHeight="1">
      <c r="A21" s="144"/>
      <c r="B21" s="95" t="s">
        <v>205</v>
      </c>
      <c r="C21" s="95">
        <v>1</v>
      </c>
      <c r="D21" s="96">
        <v>0.4</v>
      </c>
      <c r="E21" s="57" t="s">
        <v>109</v>
      </c>
      <c r="F21" s="95"/>
      <c r="G21" s="58"/>
      <c r="H21" s="107" t="s">
        <v>206</v>
      </c>
      <c r="I21" s="58" t="s">
        <v>90</v>
      </c>
      <c r="J21" s="27">
        <v>0.3</v>
      </c>
    </row>
    <row r="22" spans="1:12" ht="28.5" customHeight="1">
      <c r="A22" s="144"/>
      <c r="B22" s="143" t="s">
        <v>208</v>
      </c>
      <c r="C22" s="95">
        <v>1</v>
      </c>
      <c r="D22" s="96">
        <v>0.4</v>
      </c>
      <c r="E22" s="57" t="s">
        <v>5</v>
      </c>
      <c r="F22" s="95"/>
      <c r="G22" s="58"/>
      <c r="H22" s="107" t="s">
        <v>251</v>
      </c>
      <c r="I22" s="58"/>
    </row>
    <row r="23" spans="1:12" ht="28.5" customHeight="1">
      <c r="A23" s="144"/>
      <c r="B23" s="144"/>
      <c r="C23" s="95">
        <v>1</v>
      </c>
      <c r="D23" s="96">
        <v>0.4</v>
      </c>
      <c r="E23" s="57" t="s">
        <v>5</v>
      </c>
      <c r="F23" s="95"/>
      <c r="G23" s="58"/>
      <c r="H23" s="107" t="s">
        <v>252</v>
      </c>
      <c r="I23" s="58"/>
    </row>
    <row r="24" spans="1:12" ht="28.5" customHeight="1">
      <c r="A24" s="145"/>
      <c r="B24" s="145"/>
      <c r="C24" s="95">
        <v>1</v>
      </c>
      <c r="D24" s="96">
        <v>0.4</v>
      </c>
      <c r="E24" s="57" t="s">
        <v>5</v>
      </c>
      <c r="F24" s="95"/>
      <c r="G24" s="58"/>
      <c r="H24" s="107" t="s">
        <v>253</v>
      </c>
      <c r="I24" s="58"/>
    </row>
    <row r="25" spans="1:12" ht="28.5" customHeight="1">
      <c r="A25" s="146" t="s">
        <v>167</v>
      </c>
      <c r="B25" s="97" t="s">
        <v>13</v>
      </c>
      <c r="C25" s="98">
        <v>2</v>
      </c>
      <c r="D25" s="99">
        <v>0.7</v>
      </c>
      <c r="E25" s="100" t="s">
        <v>5</v>
      </c>
      <c r="F25" s="98" t="s">
        <v>14</v>
      </c>
      <c r="G25" s="98" t="s">
        <v>15</v>
      </c>
      <c r="H25" s="101" t="s">
        <v>131</v>
      </c>
      <c r="I25" s="102"/>
      <c r="J25" s="20"/>
      <c r="K25" s="21"/>
      <c r="L25" s="4"/>
    </row>
    <row r="26" spans="1:12" ht="28.5" customHeight="1">
      <c r="A26" s="147"/>
      <c r="B26" s="49" t="s">
        <v>164</v>
      </c>
      <c r="C26" s="48">
        <v>1</v>
      </c>
      <c r="D26" s="50">
        <v>0.7</v>
      </c>
      <c r="E26" s="51" t="s">
        <v>109</v>
      </c>
      <c r="F26" s="48"/>
      <c r="G26" s="48"/>
      <c r="H26" s="103" t="s">
        <v>111</v>
      </c>
      <c r="I26" s="53" t="s">
        <v>202</v>
      </c>
      <c r="J26" s="92">
        <v>0.4</v>
      </c>
      <c r="K26" s="21"/>
      <c r="L26" s="4"/>
    </row>
    <row r="27" spans="1:12" ht="28.5" customHeight="1">
      <c r="A27" s="147"/>
      <c r="B27" s="146" t="s">
        <v>163</v>
      </c>
      <c r="C27" s="48">
        <v>1</v>
      </c>
      <c r="D27" s="50">
        <v>0.7</v>
      </c>
      <c r="E27" s="51" t="s">
        <v>109</v>
      </c>
      <c r="F27" s="48"/>
      <c r="G27" s="48"/>
      <c r="H27" s="104" t="s">
        <v>247</v>
      </c>
      <c r="I27" s="53" t="s">
        <v>90</v>
      </c>
      <c r="J27" s="92">
        <v>0.3</v>
      </c>
      <c r="K27" s="21"/>
      <c r="L27" s="4"/>
    </row>
    <row r="28" spans="1:12" ht="28.5" customHeight="1">
      <c r="A28" s="147"/>
      <c r="B28" s="148"/>
      <c r="C28" s="48">
        <v>1</v>
      </c>
      <c r="D28" s="50">
        <v>0.7</v>
      </c>
      <c r="E28" s="51" t="s">
        <v>109</v>
      </c>
      <c r="F28" s="48"/>
      <c r="G28" s="48"/>
      <c r="H28" s="104" t="s">
        <v>248</v>
      </c>
      <c r="I28" s="53" t="s">
        <v>90</v>
      </c>
      <c r="J28" s="92">
        <v>0.3</v>
      </c>
      <c r="K28" s="21"/>
      <c r="L28" s="4"/>
    </row>
    <row r="29" spans="1:12" ht="28.5" customHeight="1">
      <c r="A29" s="147"/>
      <c r="B29" s="146" t="s">
        <v>166</v>
      </c>
      <c r="C29" s="48">
        <v>1</v>
      </c>
      <c r="D29" s="50">
        <v>0.7</v>
      </c>
      <c r="E29" s="149" t="s">
        <v>109</v>
      </c>
      <c r="F29" s="48"/>
      <c r="G29" s="48"/>
      <c r="H29" s="104" t="s">
        <v>244</v>
      </c>
      <c r="I29" s="53"/>
      <c r="J29" s="20"/>
      <c r="K29" s="21"/>
      <c r="L29" s="4"/>
    </row>
    <row r="30" spans="1:12" ht="28.5" customHeight="1">
      <c r="A30" s="147"/>
      <c r="B30" s="147"/>
      <c r="C30" s="48">
        <v>1</v>
      </c>
      <c r="D30" s="50">
        <v>0.7</v>
      </c>
      <c r="E30" s="150"/>
      <c r="F30" s="48"/>
      <c r="G30" s="48"/>
      <c r="H30" s="104" t="s">
        <v>245</v>
      </c>
      <c r="I30" s="53" t="s">
        <v>90</v>
      </c>
      <c r="J30" s="92">
        <v>0.4</v>
      </c>
      <c r="K30" s="21"/>
      <c r="L30" s="4"/>
    </row>
    <row r="31" spans="1:12" ht="28.5" customHeight="1">
      <c r="A31" s="147"/>
      <c r="B31" s="148"/>
      <c r="C31" s="48">
        <v>1</v>
      </c>
      <c r="D31" s="50">
        <v>0.7</v>
      </c>
      <c r="E31" s="142"/>
      <c r="F31" s="48"/>
      <c r="G31" s="48"/>
      <c r="H31" s="104" t="s">
        <v>246</v>
      </c>
      <c r="I31" s="53" t="s">
        <v>90</v>
      </c>
      <c r="J31" s="92">
        <v>0.4</v>
      </c>
      <c r="K31" s="21"/>
      <c r="L31" s="4"/>
    </row>
    <row r="32" spans="1:12" ht="28.5" customHeight="1">
      <c r="A32" s="147"/>
      <c r="B32" s="146" t="s">
        <v>165</v>
      </c>
      <c r="C32" s="48">
        <v>1</v>
      </c>
      <c r="D32" s="50">
        <v>0.7</v>
      </c>
      <c r="E32" s="149" t="s">
        <v>109</v>
      </c>
      <c r="F32" s="48"/>
      <c r="G32" s="48"/>
      <c r="H32" s="104" t="s">
        <v>249</v>
      </c>
      <c r="I32" s="53"/>
    </row>
    <row r="33" spans="1:9" ht="28.5" customHeight="1">
      <c r="A33" s="148"/>
      <c r="B33" s="148"/>
      <c r="C33" s="48">
        <v>1</v>
      </c>
      <c r="D33" s="50">
        <v>0.7</v>
      </c>
      <c r="E33" s="150"/>
      <c r="F33" s="48"/>
      <c r="G33" s="48"/>
      <c r="H33" s="104" t="s">
        <v>250</v>
      </c>
      <c r="I33" s="53"/>
    </row>
    <row r="34" spans="1:9" ht="28.5" customHeight="1">
      <c r="A34" s="105"/>
      <c r="B34" s="93" t="s">
        <v>186</v>
      </c>
      <c r="C34" s="93">
        <v>1</v>
      </c>
      <c r="D34" s="94">
        <v>0.7</v>
      </c>
      <c r="E34" s="51" t="s">
        <v>109</v>
      </c>
      <c r="F34" s="93"/>
      <c r="G34" s="53"/>
      <c r="H34" s="52"/>
      <c r="I34" s="52"/>
    </row>
  </sheetData>
  <mergeCells count="13">
    <mergeCell ref="A4:A5"/>
    <mergeCell ref="A6:A8"/>
    <mergeCell ref="A9:A12"/>
    <mergeCell ref="A18:A19"/>
    <mergeCell ref="A13:A17"/>
    <mergeCell ref="B22:B24"/>
    <mergeCell ref="A25:A33"/>
    <mergeCell ref="E29:E30"/>
    <mergeCell ref="B29:B31"/>
    <mergeCell ref="B27:B28"/>
    <mergeCell ref="B32:B33"/>
    <mergeCell ref="E32:E33"/>
    <mergeCell ref="A20:A24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5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6" r:id="rId16" display="http://www.thingiverse.com/thing:1234989"/>
    <hyperlink ref="E17" r:id="rId17"/>
    <hyperlink ref="E27" r:id="rId18"/>
    <hyperlink ref="E29" r:id="rId19"/>
    <hyperlink ref="E15" r:id="rId20" location="files" display="http://www.thingiverse.com/thing:729919/ - files"/>
    <hyperlink ref="E32" r:id="rId21"/>
    <hyperlink ref="E34" r:id="rId22"/>
    <hyperlink ref="E20" r:id="rId23"/>
    <hyperlink ref="E21" r:id="rId24"/>
    <hyperlink ref="E22" r:id="rId25"/>
    <hyperlink ref="E28" r:id="rId26"/>
    <hyperlink ref="E23" r:id="rId27"/>
    <hyperlink ref="E24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32" sqref="H32"/>
    </sheetView>
  </sheetViews>
  <sheetFormatPr defaultRowHeight="15"/>
  <cols>
    <col min="1" max="1" width="52.140625" bestFit="1" customWidth="1"/>
    <col min="2" max="2" width="121.5703125" bestFit="1" customWidth="1"/>
    <col min="3" max="3" width="10.140625" bestFit="1" customWidth="1"/>
    <col min="4" max="4" width="10.85546875" bestFit="1" customWidth="1"/>
    <col min="5" max="5" width="15.42578125" bestFit="1" customWidth="1"/>
    <col min="7" max="7" width="11.85546875" bestFit="1" customWidth="1"/>
    <col min="8" max="8" width="15.4257812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224</v>
      </c>
      <c r="E1" s="18" t="s">
        <v>70</v>
      </c>
      <c r="G1" s="122" t="s">
        <v>223</v>
      </c>
      <c r="H1" s="123" t="s">
        <v>225</v>
      </c>
      <c r="I1" s="123" t="s">
        <v>226</v>
      </c>
    </row>
    <row r="2" spans="1:9" ht="20.100000000000001" customHeight="1">
      <c r="A2" s="6" t="s">
        <v>23</v>
      </c>
      <c r="B2" s="117" t="s">
        <v>133</v>
      </c>
      <c r="C2" s="16">
        <v>1</v>
      </c>
      <c r="D2" s="13">
        <v>8500</v>
      </c>
      <c r="E2" s="13">
        <f>C2*D2</f>
        <v>8500</v>
      </c>
      <c r="G2" s="119">
        <v>0</v>
      </c>
      <c r="H2" s="14">
        <f>D2*G2</f>
        <v>0</v>
      </c>
      <c r="I2" s="114" t="s">
        <v>227</v>
      </c>
    </row>
    <row r="3" spans="1:9" ht="20.100000000000001" customHeight="1">
      <c r="A3" s="6" t="s">
        <v>24</v>
      </c>
      <c r="B3" s="117" t="s">
        <v>134</v>
      </c>
      <c r="C3" s="16">
        <v>1</v>
      </c>
      <c r="D3" s="14">
        <v>15000</v>
      </c>
      <c r="E3" s="14">
        <f t="shared" ref="E3:E11" si="0">C3*D3</f>
        <v>15000</v>
      </c>
      <c r="G3" s="120">
        <v>0</v>
      </c>
      <c r="H3" s="14">
        <f t="shared" ref="H3:H11" si="1">D3*G3</f>
        <v>0</v>
      </c>
      <c r="I3" s="114" t="s">
        <v>227</v>
      </c>
    </row>
    <row r="4" spans="1:9" ht="20.100000000000001" customHeight="1">
      <c r="A4" s="6" t="s">
        <v>25</v>
      </c>
      <c r="B4" s="117" t="s">
        <v>135</v>
      </c>
      <c r="C4" s="16">
        <v>4</v>
      </c>
      <c r="D4" s="14">
        <f>2900</f>
        <v>2900</v>
      </c>
      <c r="E4" s="14">
        <f t="shared" si="0"/>
        <v>11600</v>
      </c>
      <c r="G4" s="120">
        <v>3</v>
      </c>
      <c r="H4" s="14">
        <f t="shared" si="1"/>
        <v>8700</v>
      </c>
      <c r="I4" s="114" t="s">
        <v>227</v>
      </c>
    </row>
    <row r="5" spans="1:9" ht="20.100000000000001" customHeight="1">
      <c r="A5" s="6" t="s">
        <v>26</v>
      </c>
      <c r="B5" s="117" t="s">
        <v>136</v>
      </c>
      <c r="C5" s="16">
        <v>1</v>
      </c>
      <c r="D5" s="14">
        <v>14000</v>
      </c>
      <c r="E5" s="14">
        <f t="shared" si="0"/>
        <v>14000</v>
      </c>
      <c r="G5" s="120">
        <v>0</v>
      </c>
      <c r="H5" s="14">
        <f t="shared" si="1"/>
        <v>0</v>
      </c>
      <c r="I5" s="114" t="s">
        <v>227</v>
      </c>
    </row>
    <row r="6" spans="1:9" ht="20.100000000000001" customHeight="1">
      <c r="A6" s="6" t="s">
        <v>27</v>
      </c>
      <c r="B6" s="117" t="s">
        <v>137</v>
      </c>
      <c r="C6" s="16">
        <v>4</v>
      </c>
      <c r="D6" s="14">
        <v>1500</v>
      </c>
      <c r="E6" s="14">
        <f t="shared" si="0"/>
        <v>6000</v>
      </c>
      <c r="G6" s="120">
        <v>4</v>
      </c>
      <c r="H6" s="14">
        <f t="shared" si="1"/>
        <v>6000</v>
      </c>
      <c r="I6" s="114"/>
    </row>
    <row r="7" spans="1:9" ht="20.100000000000001" customHeight="1">
      <c r="A7" s="6" t="s">
        <v>28</v>
      </c>
      <c r="B7" s="117" t="s">
        <v>138</v>
      </c>
      <c r="C7" s="16">
        <v>4</v>
      </c>
      <c r="D7" s="14">
        <v>1500</v>
      </c>
      <c r="E7" s="14">
        <f t="shared" si="0"/>
        <v>6000</v>
      </c>
      <c r="G7" s="120">
        <v>4</v>
      </c>
      <c r="H7" s="14">
        <f t="shared" si="1"/>
        <v>6000</v>
      </c>
      <c r="I7" s="114"/>
    </row>
    <row r="8" spans="1:9" ht="20.100000000000001" customHeight="1">
      <c r="A8" s="6" t="s">
        <v>29</v>
      </c>
      <c r="B8" s="117" t="s">
        <v>139</v>
      </c>
      <c r="C8" s="16">
        <v>60</v>
      </c>
      <c r="D8" s="14">
        <f>(2000 / 10)</f>
        <v>200</v>
      </c>
      <c r="E8" s="14">
        <f t="shared" si="0"/>
        <v>12000</v>
      </c>
      <c r="G8" s="120">
        <v>60</v>
      </c>
      <c r="H8" s="14">
        <f t="shared" si="1"/>
        <v>12000</v>
      </c>
      <c r="I8" s="114"/>
    </row>
    <row r="9" spans="1:9" ht="20.100000000000001" customHeight="1">
      <c r="A9" s="6" t="s">
        <v>30</v>
      </c>
      <c r="B9" s="117" t="s">
        <v>142</v>
      </c>
      <c r="C9" s="6">
        <v>1</v>
      </c>
      <c r="D9" s="14">
        <v>23400</v>
      </c>
      <c r="E9" s="14">
        <f t="shared" si="0"/>
        <v>23400</v>
      </c>
      <c r="G9" s="120">
        <v>1</v>
      </c>
      <c r="H9" s="14">
        <f t="shared" si="1"/>
        <v>23400</v>
      </c>
      <c r="I9" s="114"/>
    </row>
    <row r="10" spans="1:9" ht="20.100000000000001" customHeight="1">
      <c r="A10" s="6" t="s">
        <v>31</v>
      </c>
      <c r="B10" s="117" t="s">
        <v>140</v>
      </c>
      <c r="C10" s="6">
        <v>5</v>
      </c>
      <c r="D10" s="14">
        <v>15500</v>
      </c>
      <c r="E10" s="14">
        <f t="shared" si="0"/>
        <v>77500</v>
      </c>
      <c r="G10" s="120">
        <v>3</v>
      </c>
      <c r="H10" s="14">
        <f t="shared" si="1"/>
        <v>46500</v>
      </c>
      <c r="I10" s="114" t="s">
        <v>228</v>
      </c>
    </row>
    <row r="11" spans="1:9" ht="20.100000000000001" customHeight="1">
      <c r="A11" s="6" t="s">
        <v>71</v>
      </c>
      <c r="B11" s="117" t="s">
        <v>141</v>
      </c>
      <c r="C11" s="6">
        <v>1</v>
      </c>
      <c r="D11" s="14">
        <v>15000</v>
      </c>
      <c r="E11" s="14">
        <f t="shared" si="0"/>
        <v>15000</v>
      </c>
      <c r="G11" s="120">
        <v>1</v>
      </c>
      <c r="H11" s="14">
        <f t="shared" si="1"/>
        <v>15000</v>
      </c>
      <c r="I11" s="114"/>
    </row>
    <row r="12" spans="1:9" ht="20.100000000000001" customHeight="1">
      <c r="A12" s="6" t="s">
        <v>32</v>
      </c>
      <c r="B12" s="33"/>
      <c r="C12" s="6"/>
      <c r="D12" s="14"/>
      <c r="E12" s="14"/>
      <c r="G12" s="120"/>
      <c r="H12" s="14"/>
      <c r="I12" s="114"/>
    </row>
    <row r="13" spans="1:9" ht="20.100000000000001" customHeight="1">
      <c r="A13" s="6"/>
      <c r="B13" s="33"/>
      <c r="C13" s="6"/>
      <c r="D13" s="14"/>
      <c r="E13" s="14"/>
      <c r="G13" s="120"/>
      <c r="H13" s="14"/>
      <c r="I13" s="114"/>
    </row>
    <row r="14" spans="1:9" ht="20.100000000000001" customHeight="1">
      <c r="A14" s="6" t="s">
        <v>34</v>
      </c>
      <c r="B14" s="33"/>
      <c r="C14" s="6" t="s">
        <v>33</v>
      </c>
      <c r="D14" s="14"/>
      <c r="E14" s="14"/>
      <c r="G14" s="120"/>
      <c r="H14" s="14"/>
      <c r="I14" s="114"/>
    </row>
    <row r="15" spans="1:9" ht="20.100000000000001" customHeight="1">
      <c r="A15" s="6" t="s">
        <v>35</v>
      </c>
      <c r="B15" s="33"/>
      <c r="C15" s="6">
        <v>4</v>
      </c>
      <c r="D15" s="14"/>
      <c r="E15" s="14"/>
      <c r="G15" s="120"/>
      <c r="H15" s="14"/>
      <c r="I15" s="114"/>
    </row>
    <row r="16" spans="1:9" ht="20.100000000000001" customHeight="1">
      <c r="A16" s="7" t="s">
        <v>37</v>
      </c>
      <c r="B16" s="34"/>
      <c r="C16" s="7" t="s">
        <v>36</v>
      </c>
      <c r="D16" s="15"/>
      <c r="E16" s="15"/>
      <c r="G16" s="121"/>
      <c r="H16" s="15"/>
      <c r="I16" s="115"/>
    </row>
    <row r="17" spans="1:9" ht="20.100000000000001" customHeight="1">
      <c r="A17" s="1"/>
      <c r="B17" s="1"/>
      <c r="D17" s="17"/>
      <c r="E17" s="124">
        <f>SUM(E2:E16)</f>
        <v>189000</v>
      </c>
      <c r="H17" s="124">
        <f>SUM(H2:H16)</f>
        <v>117600</v>
      </c>
    </row>
    <row r="18" spans="1:9" ht="20.100000000000001" customHeight="1">
      <c r="A18" s="109" t="s">
        <v>38</v>
      </c>
      <c r="B18" s="29"/>
      <c r="D18" s="29"/>
      <c r="E18" s="29"/>
      <c r="H18" s="29"/>
    </row>
    <row r="19" spans="1:9" ht="20.100000000000001" customHeight="1">
      <c r="A19" s="9" t="s">
        <v>39</v>
      </c>
      <c r="B19" s="110" t="s">
        <v>40</v>
      </c>
      <c r="C19" s="9">
        <v>1</v>
      </c>
      <c r="D19" s="10"/>
      <c r="E19" s="10"/>
      <c r="G19" s="106"/>
      <c r="H19" s="10"/>
      <c r="I19" s="10"/>
    </row>
    <row r="20" spans="1:9" ht="20.100000000000001" customHeight="1">
      <c r="A20" s="9" t="s">
        <v>218</v>
      </c>
      <c r="B20" s="110"/>
      <c r="C20" s="9">
        <v>1</v>
      </c>
      <c r="D20" s="111"/>
      <c r="E20" s="111"/>
      <c r="G20" s="106">
        <v>0</v>
      </c>
      <c r="H20" s="111"/>
      <c r="I20" s="125" t="s">
        <v>227</v>
      </c>
    </row>
    <row r="21" spans="1:9">
      <c r="G21" s="112"/>
    </row>
    <row r="22" spans="1:9">
      <c r="A22" s="109" t="s">
        <v>211</v>
      </c>
      <c r="G22" s="112"/>
    </row>
    <row r="23" spans="1:9">
      <c r="A23" s="9" t="s">
        <v>209</v>
      </c>
      <c r="B23" s="108" t="s">
        <v>210</v>
      </c>
      <c r="C23" s="9">
        <v>1</v>
      </c>
      <c r="D23" s="111">
        <f>26.28*1200</f>
        <v>31536</v>
      </c>
      <c r="E23" s="111">
        <f>26.28*1200</f>
        <v>31536</v>
      </c>
      <c r="G23" s="106">
        <v>1</v>
      </c>
      <c r="H23" s="111">
        <f>D23*G23</f>
        <v>31536</v>
      </c>
      <c r="I23" s="111"/>
    </row>
    <row r="24" spans="1:9">
      <c r="G24" s="112"/>
    </row>
    <row r="25" spans="1:9">
      <c r="A25" s="109" t="s">
        <v>213</v>
      </c>
      <c r="G25" s="112"/>
    </row>
    <row r="26" spans="1:9" ht="28.5">
      <c r="A26" s="9" t="s">
        <v>214</v>
      </c>
      <c r="B26" s="108" t="s">
        <v>212</v>
      </c>
      <c r="C26" s="9">
        <v>1</v>
      </c>
      <c r="D26" s="111">
        <f>38.5*1200</f>
        <v>46200</v>
      </c>
      <c r="E26" s="111">
        <f>38.5*1200</f>
        <v>46200</v>
      </c>
      <c r="G26" s="106">
        <v>0</v>
      </c>
      <c r="H26" s="111">
        <f>D26*G26</f>
        <v>0</v>
      </c>
      <c r="I26" s="111"/>
    </row>
    <row r="27" spans="1:9">
      <c r="G27" s="112"/>
    </row>
    <row r="28" spans="1:9">
      <c r="A28" s="109" t="s">
        <v>217</v>
      </c>
      <c r="G28" s="112"/>
    </row>
    <row r="29" spans="1:9" ht="28.5">
      <c r="A29" s="9" t="s">
        <v>216</v>
      </c>
      <c r="B29" s="108" t="s">
        <v>215</v>
      </c>
      <c r="C29" s="9">
        <v>1</v>
      </c>
      <c r="D29" s="111">
        <f>16.99*1200</f>
        <v>20387.999999999996</v>
      </c>
      <c r="E29" s="111">
        <f>16.99*1200</f>
        <v>20387.999999999996</v>
      </c>
      <c r="G29" s="106">
        <v>0</v>
      </c>
      <c r="H29" s="111">
        <f>D29*G29</f>
        <v>0</v>
      </c>
      <c r="I29" s="111"/>
    </row>
    <row r="30" spans="1:9">
      <c r="E30" s="124">
        <f>SUM(E19:E29)</f>
        <v>98124</v>
      </c>
      <c r="H30" s="124">
        <f>SUM(H19:H29)</f>
        <v>31536</v>
      </c>
    </row>
    <row r="32" spans="1:9" ht="21">
      <c r="D32" s="138" t="s">
        <v>231</v>
      </c>
      <c r="E32" s="139">
        <f>E17+E30</f>
        <v>287124</v>
      </c>
      <c r="H32" s="139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tabSelected="1" workbookViewId="0">
      <selection activeCell="I18" sqref="I18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20.28515625" bestFit="1" customWidth="1"/>
    <col min="5" max="5" width="8.140625" customWidth="1"/>
    <col min="6" max="6" width="9.7109375" bestFit="1" customWidth="1"/>
    <col min="7" max="7" width="7.42578125" bestFit="1" customWidth="1"/>
    <col min="8" max="8" width="10.5703125" bestFit="1" customWidth="1"/>
    <col min="10" max="10" width="11.85546875" bestFit="1" customWidth="1"/>
    <col min="11" max="11" width="8.28515625" bestFit="1" customWidth="1"/>
    <col min="12" max="12" width="14.5703125" bestFit="1" customWidth="1"/>
    <col min="13" max="13" width="7.42578125" customWidth="1"/>
    <col min="14" max="14" width="12.7109375" bestFit="1" customWidth="1"/>
  </cols>
  <sheetData>
    <row r="1" spans="1:15" ht="20.100000000000001" customHeight="1">
      <c r="A1" s="5" t="s">
        <v>149</v>
      </c>
      <c r="B1" s="5" t="s">
        <v>41</v>
      </c>
      <c r="C1" s="5" t="s">
        <v>42</v>
      </c>
      <c r="D1" s="8" t="s">
        <v>5</v>
      </c>
      <c r="E1" s="5" t="s">
        <v>21</v>
      </c>
      <c r="F1" s="5" t="s">
        <v>230</v>
      </c>
      <c r="G1" s="5" t="s">
        <v>229</v>
      </c>
      <c r="H1" s="18" t="s">
        <v>224</v>
      </c>
      <c r="I1" s="18" t="s">
        <v>70</v>
      </c>
      <c r="J1" s="18" t="s">
        <v>223</v>
      </c>
      <c r="K1" s="45"/>
    </row>
    <row r="2" spans="1:15" ht="20.100000000000001" customHeight="1">
      <c r="A2" s="47" t="s">
        <v>155</v>
      </c>
      <c r="B2" s="6" t="s">
        <v>43</v>
      </c>
      <c r="C2" s="6" t="s">
        <v>44</v>
      </c>
      <c r="D2" s="2" t="s">
        <v>143</v>
      </c>
      <c r="E2" s="6">
        <v>1</v>
      </c>
      <c r="F2" s="120" t="s">
        <v>89</v>
      </c>
      <c r="G2" s="9">
        <v>1</v>
      </c>
      <c r="H2" s="128">
        <v>1500</v>
      </c>
      <c r="I2" s="111">
        <f>G2*H2</f>
        <v>1500</v>
      </c>
      <c r="J2" s="31" t="s">
        <v>90</v>
      </c>
      <c r="K2" s="44"/>
      <c r="L2" s="24"/>
      <c r="M2" s="19"/>
      <c r="N2" s="19" t="s">
        <v>96</v>
      </c>
      <c r="O2" s="19" t="s">
        <v>97</v>
      </c>
    </row>
    <row r="3" spans="1:15" ht="20.100000000000001" customHeight="1">
      <c r="A3" s="156" t="s">
        <v>150</v>
      </c>
      <c r="B3" s="35" t="s">
        <v>45</v>
      </c>
      <c r="C3" s="35" t="s">
        <v>46</v>
      </c>
      <c r="D3" s="163" t="s">
        <v>148</v>
      </c>
      <c r="E3" s="35">
        <v>4</v>
      </c>
      <c r="F3" s="119">
        <v>7</v>
      </c>
      <c r="G3" s="35">
        <f>ROUNDUP(E3/F3,0)</f>
        <v>1</v>
      </c>
      <c r="H3" s="129">
        <v>1500</v>
      </c>
      <c r="I3" s="13">
        <f>G3*H3</f>
        <v>1500</v>
      </c>
      <c r="J3" s="134" t="s">
        <v>90</v>
      </c>
      <c r="K3" s="44"/>
      <c r="L3" s="161" t="s">
        <v>101</v>
      </c>
      <c r="M3" s="19" t="s">
        <v>93</v>
      </c>
      <c r="N3" s="24">
        <v>40</v>
      </c>
      <c r="O3" s="24">
        <f>N3/2.54</f>
        <v>15.748031496062993</v>
      </c>
    </row>
    <row r="4" spans="1:15" ht="20.100000000000001" customHeight="1">
      <c r="A4" s="157"/>
      <c r="B4" s="6" t="s">
        <v>47</v>
      </c>
      <c r="C4" s="6" t="s">
        <v>48</v>
      </c>
      <c r="D4" s="164"/>
      <c r="E4" s="6">
        <v>8</v>
      </c>
      <c r="F4" s="120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8" t="s">
        <v>90</v>
      </c>
      <c r="K4" s="44"/>
      <c r="L4" s="162"/>
      <c r="M4" s="19" t="s">
        <v>94</v>
      </c>
      <c r="N4" s="24">
        <v>40</v>
      </c>
      <c r="O4" s="24">
        <f t="shared" ref="O4:O5" si="2">N4/2.54</f>
        <v>15.748031496062993</v>
      </c>
    </row>
    <row r="5" spans="1:15" ht="20.100000000000001" customHeight="1">
      <c r="A5" s="157"/>
      <c r="B5" s="6" t="s">
        <v>49</v>
      </c>
      <c r="C5" s="6" t="s">
        <v>50</v>
      </c>
      <c r="D5" s="164"/>
      <c r="E5" s="6">
        <v>2</v>
      </c>
      <c r="F5" s="120">
        <v>10</v>
      </c>
      <c r="G5" s="6">
        <f t="shared" si="0"/>
        <v>1</v>
      </c>
      <c r="H5" s="21">
        <v>1500</v>
      </c>
      <c r="I5" s="14">
        <f t="shared" si="1"/>
        <v>1500</v>
      </c>
      <c r="J5" s="118" t="s">
        <v>90</v>
      </c>
      <c r="K5" s="44"/>
      <c r="L5" s="162"/>
      <c r="M5" s="19" t="s">
        <v>95</v>
      </c>
      <c r="N5" s="24">
        <v>25</v>
      </c>
      <c r="O5" s="24">
        <f t="shared" si="2"/>
        <v>9.8425196850393704</v>
      </c>
    </row>
    <row r="6" spans="1:15" ht="20.100000000000001" customHeight="1">
      <c r="A6" s="157"/>
      <c r="B6" s="6" t="s">
        <v>51</v>
      </c>
      <c r="C6" s="6" t="s">
        <v>52</v>
      </c>
      <c r="D6" s="164"/>
      <c r="E6" s="6">
        <v>2</v>
      </c>
      <c r="F6" s="120">
        <v>12</v>
      </c>
      <c r="G6" s="6">
        <f t="shared" si="0"/>
        <v>1</v>
      </c>
      <c r="H6" s="21">
        <v>1500</v>
      </c>
      <c r="I6" s="14">
        <f t="shared" si="1"/>
        <v>1500</v>
      </c>
      <c r="J6" s="118" t="s">
        <v>90</v>
      </c>
      <c r="K6" s="44"/>
      <c r="L6" s="25"/>
      <c r="M6" s="25"/>
      <c r="N6" s="25"/>
      <c r="O6" s="25"/>
    </row>
    <row r="7" spans="1:15" ht="20.100000000000001" customHeight="1">
      <c r="A7" s="158"/>
      <c r="B7" s="7" t="s">
        <v>53</v>
      </c>
      <c r="C7" s="7" t="s">
        <v>54</v>
      </c>
      <c r="D7" s="165"/>
      <c r="E7" s="7">
        <v>28</v>
      </c>
      <c r="F7" s="121">
        <v>16</v>
      </c>
      <c r="G7" s="6">
        <f t="shared" si="0"/>
        <v>2</v>
      </c>
      <c r="H7" s="130">
        <f>2*1500</f>
        <v>3000</v>
      </c>
      <c r="I7" s="15">
        <f t="shared" si="1"/>
        <v>6000</v>
      </c>
      <c r="J7" s="135" t="s">
        <v>90</v>
      </c>
      <c r="K7" s="44"/>
      <c r="L7" s="161" t="s">
        <v>102</v>
      </c>
      <c r="M7" s="19" t="s">
        <v>98</v>
      </c>
      <c r="N7" s="24">
        <f>N3+27</f>
        <v>67</v>
      </c>
      <c r="O7" s="24">
        <f>N7/2.54</f>
        <v>26.377952755905511</v>
      </c>
    </row>
    <row r="8" spans="1:15" ht="20.100000000000001" customHeight="1">
      <c r="A8" s="159" t="s">
        <v>151</v>
      </c>
      <c r="B8" s="36" t="s">
        <v>55</v>
      </c>
      <c r="C8" s="36" t="s">
        <v>91</v>
      </c>
      <c r="D8" s="37" t="s">
        <v>146</v>
      </c>
      <c r="E8" s="36">
        <v>8</v>
      </c>
      <c r="F8" s="126">
        <v>14</v>
      </c>
      <c r="G8" s="36">
        <f t="shared" si="0"/>
        <v>1</v>
      </c>
      <c r="H8" s="131">
        <v>1500</v>
      </c>
      <c r="I8" s="38">
        <f t="shared" si="1"/>
        <v>1500</v>
      </c>
      <c r="J8" s="136" t="s">
        <v>90</v>
      </c>
      <c r="K8" s="44"/>
      <c r="L8" s="161"/>
      <c r="M8" s="19" t="s">
        <v>99</v>
      </c>
      <c r="N8" s="24">
        <f>N4+27</f>
        <v>67</v>
      </c>
      <c r="O8" s="24">
        <f>N8/2.54</f>
        <v>26.377952755905511</v>
      </c>
    </row>
    <row r="9" spans="1:15" ht="20.100000000000001" customHeight="1">
      <c r="A9" s="160"/>
      <c r="B9" s="39" t="s">
        <v>144</v>
      </c>
      <c r="C9" s="39" t="s">
        <v>44</v>
      </c>
      <c r="D9" s="40" t="s">
        <v>146</v>
      </c>
      <c r="E9" s="39">
        <v>8</v>
      </c>
      <c r="F9" s="127">
        <v>55</v>
      </c>
      <c r="G9" s="39">
        <f t="shared" si="0"/>
        <v>1</v>
      </c>
      <c r="H9" s="132">
        <v>1500</v>
      </c>
      <c r="I9" s="41">
        <f t="shared" si="1"/>
        <v>1500</v>
      </c>
      <c r="J9" s="137" t="s">
        <v>90</v>
      </c>
      <c r="K9" s="44"/>
      <c r="L9" s="161"/>
      <c r="M9" s="19" t="s">
        <v>100</v>
      </c>
      <c r="N9" s="24">
        <f>N5+20</f>
        <v>45</v>
      </c>
      <c r="O9" s="24">
        <f>N9/2.54</f>
        <v>17.716535433070867</v>
      </c>
    </row>
    <row r="10" spans="1:15" ht="20.100000000000001" customHeight="1">
      <c r="A10" s="156" t="s">
        <v>152</v>
      </c>
      <c r="B10" s="35" t="s">
        <v>56</v>
      </c>
      <c r="C10" s="35" t="s">
        <v>44</v>
      </c>
      <c r="D10" s="163" t="s">
        <v>145</v>
      </c>
      <c r="E10" s="35">
        <v>44</v>
      </c>
      <c r="F10" s="119">
        <v>25</v>
      </c>
      <c r="G10" s="6">
        <f t="shared" si="0"/>
        <v>2</v>
      </c>
      <c r="H10" s="129">
        <f>2*1500</f>
        <v>3000</v>
      </c>
      <c r="I10" s="13">
        <f t="shared" si="1"/>
        <v>6000</v>
      </c>
      <c r="J10" s="134" t="s">
        <v>90</v>
      </c>
      <c r="K10" s="44"/>
    </row>
    <row r="11" spans="1:15" ht="20.100000000000001" customHeight="1">
      <c r="A11" s="157"/>
      <c r="B11" s="6" t="s">
        <v>57</v>
      </c>
      <c r="C11" s="6" t="s">
        <v>44</v>
      </c>
      <c r="D11" s="164"/>
      <c r="E11" s="6">
        <v>3</v>
      </c>
      <c r="F11" s="120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8" t="s">
        <v>90</v>
      </c>
      <c r="K11" s="44"/>
      <c r="L11" s="19" t="s">
        <v>103</v>
      </c>
      <c r="M11" s="26" t="s">
        <v>104</v>
      </c>
      <c r="N11" s="24">
        <f>2.54*O11</f>
        <v>39.92</v>
      </c>
      <c r="O11" s="24">
        <f>O9-2</f>
        <v>15.716535433070867</v>
      </c>
    </row>
    <row r="12" spans="1:15" ht="20.100000000000001" customHeight="1">
      <c r="A12" s="158"/>
      <c r="B12" s="7" t="s">
        <v>67</v>
      </c>
      <c r="C12" s="7" t="s">
        <v>68</v>
      </c>
      <c r="D12" s="165"/>
      <c r="E12" s="7">
        <v>36</v>
      </c>
      <c r="F12" s="121">
        <v>67</v>
      </c>
      <c r="G12" s="7">
        <f t="shared" si="0"/>
        <v>1</v>
      </c>
      <c r="H12" s="133">
        <v>1500</v>
      </c>
      <c r="I12" s="15">
        <f t="shared" si="1"/>
        <v>1500</v>
      </c>
      <c r="J12" s="135" t="s">
        <v>90</v>
      </c>
      <c r="K12" s="44"/>
    </row>
    <row r="13" spans="1:15" ht="20.100000000000001" customHeight="1">
      <c r="A13" s="156" t="s">
        <v>153</v>
      </c>
      <c r="B13" s="35" t="s">
        <v>62</v>
      </c>
      <c r="C13" s="35" t="s">
        <v>62</v>
      </c>
      <c r="D13" s="163" t="s">
        <v>147</v>
      </c>
      <c r="E13" s="35">
        <v>20</v>
      </c>
      <c r="F13" s="119">
        <v>42</v>
      </c>
      <c r="G13" s="6">
        <f t="shared" si="0"/>
        <v>1</v>
      </c>
      <c r="H13" s="129">
        <v>1500</v>
      </c>
      <c r="I13" s="13">
        <f t="shared" si="1"/>
        <v>1500</v>
      </c>
      <c r="J13" s="134" t="s">
        <v>90</v>
      </c>
      <c r="K13" s="44"/>
    </row>
    <row r="14" spans="1:15" ht="20.100000000000001" customHeight="1">
      <c r="A14" s="157"/>
      <c r="B14" s="6" t="s">
        <v>63</v>
      </c>
      <c r="C14" s="6" t="s">
        <v>64</v>
      </c>
      <c r="D14" s="164"/>
      <c r="E14" s="6">
        <v>34</v>
      </c>
      <c r="F14" s="120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8" t="s">
        <v>90</v>
      </c>
      <c r="K14" s="44"/>
    </row>
    <row r="15" spans="1:15" ht="20.100000000000001" customHeight="1">
      <c r="A15" s="158"/>
      <c r="B15" s="7" t="s">
        <v>65</v>
      </c>
      <c r="C15" s="7" t="s">
        <v>66</v>
      </c>
      <c r="D15" s="165"/>
      <c r="E15" s="7">
        <v>22</v>
      </c>
      <c r="F15" s="121">
        <v>25</v>
      </c>
      <c r="G15" s="7">
        <f t="shared" si="0"/>
        <v>1</v>
      </c>
      <c r="H15" s="130">
        <v>1500</v>
      </c>
      <c r="I15" s="15">
        <f t="shared" si="1"/>
        <v>1500</v>
      </c>
      <c r="J15" s="135" t="s">
        <v>90</v>
      </c>
      <c r="K15" s="44"/>
      <c r="L15" s="4"/>
    </row>
    <row r="16" spans="1:15" ht="20.100000000000001" customHeight="1">
      <c r="A16" s="156" t="s">
        <v>154</v>
      </c>
      <c r="B16" s="35" t="s">
        <v>58</v>
      </c>
      <c r="C16" s="35" t="s">
        <v>59</v>
      </c>
      <c r="D16" s="46"/>
      <c r="E16" s="35">
        <v>1</v>
      </c>
      <c r="F16" s="10"/>
      <c r="G16" s="6">
        <v>1</v>
      </c>
      <c r="H16" s="13"/>
      <c r="I16" s="14"/>
      <c r="J16" s="31"/>
      <c r="K16" s="44"/>
    </row>
    <row r="17" spans="1:11" ht="20.100000000000001" customHeight="1">
      <c r="A17" s="158"/>
      <c r="B17" s="7" t="s">
        <v>60</v>
      </c>
      <c r="C17" s="7" t="s">
        <v>61</v>
      </c>
      <c r="D17" s="3"/>
      <c r="E17" s="7">
        <v>1</v>
      </c>
      <c r="F17" s="11"/>
      <c r="G17" s="7">
        <v>1</v>
      </c>
      <c r="H17" s="15"/>
      <c r="I17" s="15"/>
      <c r="J17" s="32"/>
      <c r="K17" s="44"/>
    </row>
    <row r="18" spans="1:11" ht="20.100000000000001" customHeight="1">
      <c r="A18" s="116" t="s">
        <v>219</v>
      </c>
      <c r="B18" s="9" t="s">
        <v>220</v>
      </c>
      <c r="C18" s="9" t="s">
        <v>222</v>
      </c>
      <c r="D18" s="110" t="s">
        <v>221</v>
      </c>
      <c r="E18" s="9">
        <v>4</v>
      </c>
      <c r="F18" s="113">
        <v>1</v>
      </c>
      <c r="G18" s="7">
        <f t="shared" ref="G18" si="3">ROUNDUP(E18/F18,0)</f>
        <v>4</v>
      </c>
      <c r="H18" s="111">
        <f>4.52*1200</f>
        <v>5423.9999999999991</v>
      </c>
      <c r="I18" s="111">
        <f>E18*H18</f>
        <v>21695.999999999996</v>
      </c>
      <c r="J18" s="113" t="s">
        <v>90</v>
      </c>
      <c r="K18" s="43"/>
    </row>
    <row r="19" spans="1:11" ht="20.100000000000001" customHeight="1">
      <c r="A19" s="116" t="s">
        <v>255</v>
      </c>
      <c r="B19" s="9" t="s">
        <v>254</v>
      </c>
      <c r="C19" s="9" t="s">
        <v>256</v>
      </c>
      <c r="D19" s="110" t="s">
        <v>257</v>
      </c>
      <c r="E19" s="9">
        <v>1</v>
      </c>
      <c r="F19" s="141"/>
      <c r="G19" s="7">
        <v>1</v>
      </c>
      <c r="H19" s="111">
        <v>9900</v>
      </c>
      <c r="I19" s="111">
        <f>E19*H19</f>
        <v>9900</v>
      </c>
      <c r="J19" s="141" t="s">
        <v>90</v>
      </c>
      <c r="K19" s="43"/>
    </row>
    <row r="20" spans="1:11" ht="20.100000000000001" customHeight="1">
      <c r="A20" s="116" t="s">
        <v>258</v>
      </c>
      <c r="B20" s="9" t="s">
        <v>261</v>
      </c>
      <c r="C20" s="9" t="s">
        <v>259</v>
      </c>
      <c r="D20" s="110" t="s">
        <v>260</v>
      </c>
      <c r="E20" s="9">
        <v>1</v>
      </c>
      <c r="F20" s="141"/>
      <c r="G20" s="7">
        <v>1</v>
      </c>
      <c r="H20" s="111">
        <v>19900</v>
      </c>
      <c r="I20" s="111">
        <f>E20*H20</f>
        <v>19900</v>
      </c>
      <c r="J20" s="141" t="s">
        <v>90</v>
      </c>
      <c r="K20" s="43"/>
    </row>
    <row r="21" spans="1:11">
      <c r="K21" s="42"/>
    </row>
    <row r="23" spans="1:11">
      <c r="B23" s="23" t="s">
        <v>92</v>
      </c>
    </row>
    <row r="24" spans="1:11">
      <c r="B24" s="22" t="s">
        <v>84</v>
      </c>
    </row>
    <row r="25" spans="1:11">
      <c r="I25" s="124">
        <f>SUM(I2:I23)</f>
        <v>85996</v>
      </c>
    </row>
    <row r="29" spans="1:11">
      <c r="E29" s="4"/>
      <c r="G29" s="4"/>
      <c r="H29" s="21"/>
      <c r="I29" s="21"/>
    </row>
    <row r="30" spans="1:11">
      <c r="B30" s="23" t="s">
        <v>92</v>
      </c>
    </row>
    <row r="31" spans="1:11">
      <c r="B31" s="22" t="s">
        <v>84</v>
      </c>
    </row>
    <row r="46" ht="16.5" customHeight="1"/>
  </sheetData>
  <mergeCells count="10">
    <mergeCell ref="L3:L5"/>
    <mergeCell ref="L7:L9"/>
    <mergeCell ref="D3:D7"/>
    <mergeCell ref="D13:D15"/>
    <mergeCell ref="D10:D12"/>
    <mergeCell ref="A3:A7"/>
    <mergeCell ref="A10:A12"/>
    <mergeCell ref="A8:A9"/>
    <mergeCell ref="A13:A15"/>
    <mergeCell ref="A16:A17"/>
  </mergeCells>
  <phoneticPr fontId="5" type="noConversion"/>
  <hyperlinks>
    <hyperlink ref="B24" r:id="rId1"/>
    <hyperlink ref="D18" r:id="rId2" display="ALI"/>
    <hyperlink ref="D19" r:id="rId3"/>
    <hyperlink ref="B31" r:id="rId4"/>
    <hyperlink ref="D20" r:id="rId5"/>
  </hyperlinks>
  <pageMargins left="0.7" right="0.7" top="0.75" bottom="0.75" header="0.3" footer="0.3"/>
  <pageSetup paperSize="9" scale="45"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J22" sqref="J22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9" width="8.7109375" customWidth="1"/>
  </cols>
  <sheetData>
    <row r="1" spans="1:19" ht="18.75">
      <c r="A1" s="79" t="s">
        <v>175</v>
      </c>
      <c r="B1" s="79" t="s">
        <v>176</v>
      </c>
      <c r="C1" s="79" t="s">
        <v>177</v>
      </c>
      <c r="D1" s="79" t="s">
        <v>178</v>
      </c>
      <c r="E1" s="79" t="s">
        <v>179</v>
      </c>
    </row>
    <row r="2" spans="1:19">
      <c r="A2" s="166" t="s">
        <v>170</v>
      </c>
      <c r="B2" s="73" t="s">
        <v>168</v>
      </c>
      <c r="C2" s="30">
        <v>4</v>
      </c>
      <c r="D2" s="168">
        <v>4</v>
      </c>
      <c r="E2" s="168">
        <v>6</v>
      </c>
      <c r="H2" s="80">
        <v>1</v>
      </c>
      <c r="I2" s="80">
        <v>2</v>
      </c>
      <c r="J2" s="80">
        <v>3</v>
      </c>
      <c r="K2" s="80">
        <v>4</v>
      </c>
      <c r="L2" s="80">
        <v>5</v>
      </c>
      <c r="M2" s="80">
        <v>6</v>
      </c>
      <c r="N2" s="77">
        <v>7</v>
      </c>
      <c r="O2" s="77">
        <v>8</v>
      </c>
      <c r="P2" s="77">
        <v>9</v>
      </c>
      <c r="Q2" s="77">
        <v>10</v>
      </c>
      <c r="R2" s="77">
        <v>11</v>
      </c>
      <c r="S2" s="77">
        <v>12</v>
      </c>
    </row>
    <row r="3" spans="1:19">
      <c r="A3" s="167"/>
      <c r="B3" s="73" t="s">
        <v>169</v>
      </c>
      <c r="C3" s="30">
        <v>2</v>
      </c>
      <c r="D3" s="169"/>
      <c r="E3" s="169"/>
      <c r="H3" s="80" t="s">
        <v>181</v>
      </c>
      <c r="I3" s="80" t="s">
        <v>182</v>
      </c>
      <c r="J3" s="80" t="s">
        <v>183</v>
      </c>
      <c r="K3" s="80" t="s">
        <v>184</v>
      </c>
      <c r="L3" s="80" t="s">
        <v>185</v>
      </c>
      <c r="M3" s="80" t="s">
        <v>185</v>
      </c>
      <c r="N3" s="77" t="s">
        <v>172</v>
      </c>
      <c r="O3" s="77"/>
      <c r="P3" s="88" t="s">
        <v>197</v>
      </c>
      <c r="Q3" s="90" t="s">
        <v>198</v>
      </c>
      <c r="R3" s="89" t="s">
        <v>196</v>
      </c>
      <c r="S3" s="91" t="s">
        <v>180</v>
      </c>
    </row>
    <row r="4" spans="1:19">
      <c r="A4" s="167"/>
      <c r="B4" s="86" t="s">
        <v>232</v>
      </c>
      <c r="C4" s="30">
        <v>1</v>
      </c>
      <c r="D4" s="169"/>
      <c r="E4" s="169"/>
      <c r="H4" s="83"/>
      <c r="I4" s="83"/>
      <c r="J4" s="83"/>
      <c r="K4" s="83"/>
      <c r="L4" s="83"/>
      <c r="M4" s="83"/>
      <c r="N4" s="83"/>
      <c r="O4" s="83"/>
      <c r="P4" s="84"/>
      <c r="Q4" s="85"/>
      <c r="S4" s="83"/>
    </row>
    <row r="5" spans="1:19">
      <c r="A5" s="167"/>
      <c r="B5" s="87" t="s">
        <v>233</v>
      </c>
      <c r="C5" s="30">
        <v>1</v>
      </c>
      <c r="D5" s="169"/>
      <c r="E5" s="169"/>
    </row>
    <row r="6" spans="1:19">
      <c r="A6" s="167"/>
      <c r="B6" s="82" t="s">
        <v>235</v>
      </c>
      <c r="C6" s="71">
        <v>1</v>
      </c>
      <c r="D6" s="169"/>
      <c r="E6" s="169"/>
    </row>
    <row r="7" spans="1:19">
      <c r="A7" s="167"/>
      <c r="B7" s="74" t="s">
        <v>180</v>
      </c>
      <c r="C7" s="71">
        <v>1</v>
      </c>
      <c r="D7" s="169"/>
      <c r="E7" s="169"/>
    </row>
    <row r="8" spans="1:19">
      <c r="A8" s="166" t="s">
        <v>171</v>
      </c>
      <c r="B8" s="86" t="s">
        <v>234</v>
      </c>
      <c r="C8" s="72">
        <v>1</v>
      </c>
      <c r="D8" s="168">
        <v>2</v>
      </c>
      <c r="E8" s="168">
        <v>1</v>
      </c>
    </row>
    <row r="9" spans="1:19">
      <c r="A9" s="167"/>
      <c r="B9" s="75" t="s">
        <v>180</v>
      </c>
      <c r="C9" s="72">
        <v>1</v>
      </c>
      <c r="D9" s="169"/>
      <c r="E9" s="169"/>
      <c r="H9" t="s">
        <v>236</v>
      </c>
      <c r="J9" t="s">
        <v>237</v>
      </c>
      <c r="K9" s="81">
        <v>290</v>
      </c>
      <c r="L9">
        <v>5</v>
      </c>
      <c r="M9" s="81">
        <f>K9*L9</f>
        <v>1450</v>
      </c>
      <c r="N9" s="22" t="s">
        <v>238</v>
      </c>
      <c r="R9" t="s">
        <v>243</v>
      </c>
    </row>
    <row r="10" spans="1:19">
      <c r="A10" s="171"/>
      <c r="B10" s="76" t="s">
        <v>172</v>
      </c>
      <c r="C10" s="26">
        <v>1</v>
      </c>
      <c r="D10" s="170"/>
      <c r="E10" s="170"/>
      <c r="H10" t="s">
        <v>189</v>
      </c>
      <c r="J10" t="s">
        <v>188</v>
      </c>
      <c r="K10" s="81">
        <v>390</v>
      </c>
      <c r="L10">
        <v>5</v>
      </c>
      <c r="M10" s="81">
        <f>K10*L10</f>
        <v>1950</v>
      </c>
      <c r="N10" s="22" t="s">
        <v>187</v>
      </c>
      <c r="R10" t="s">
        <v>242</v>
      </c>
    </row>
    <row r="11" spans="1:19">
      <c r="H11" t="s">
        <v>240</v>
      </c>
      <c r="K11" s="81">
        <v>50</v>
      </c>
      <c r="L11">
        <v>30</v>
      </c>
      <c r="M11" s="81">
        <f t="shared" ref="M11" si="0">K11*L11</f>
        <v>1500</v>
      </c>
      <c r="N11" s="22" t="s">
        <v>239</v>
      </c>
    </row>
    <row r="13" spans="1:19">
      <c r="A13" s="77" t="s">
        <v>173</v>
      </c>
      <c r="B13" s="78" t="s">
        <v>174</v>
      </c>
      <c r="C13" s="77">
        <v>2</v>
      </c>
      <c r="D13" s="77">
        <v>0</v>
      </c>
      <c r="E13" s="77">
        <v>2</v>
      </c>
      <c r="H13" t="s">
        <v>191</v>
      </c>
      <c r="J13" t="s">
        <v>237</v>
      </c>
      <c r="K13" s="81">
        <v>510</v>
      </c>
      <c r="L13">
        <v>5</v>
      </c>
      <c r="M13" s="81">
        <f>K13*L13</f>
        <v>2550</v>
      </c>
      <c r="N13" s="22" t="s">
        <v>190</v>
      </c>
      <c r="R13" t="s">
        <v>241</v>
      </c>
    </row>
    <row r="14" spans="1:19">
      <c r="H14" t="s">
        <v>192</v>
      </c>
      <c r="J14" t="s">
        <v>188</v>
      </c>
      <c r="K14" s="81">
        <v>210</v>
      </c>
      <c r="L14">
        <v>5</v>
      </c>
      <c r="M14" s="81">
        <f>K14*L14</f>
        <v>1050</v>
      </c>
      <c r="N14" s="22" t="s">
        <v>193</v>
      </c>
      <c r="R14" t="s">
        <v>242</v>
      </c>
    </row>
    <row r="15" spans="1:19">
      <c r="H15" t="s">
        <v>195</v>
      </c>
      <c r="K15" s="81">
        <v>50</v>
      </c>
      <c r="L15">
        <v>30</v>
      </c>
      <c r="M15" s="81">
        <f>K15*L15</f>
        <v>1500</v>
      </c>
      <c r="N15" s="22" t="s">
        <v>194</v>
      </c>
    </row>
    <row r="16" spans="1:19">
      <c r="M16" s="140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hyperlinks>
    <hyperlink ref="N10" r:id="rId1"/>
    <hyperlink ref="N15" r:id="rId2"/>
    <hyperlink ref="N13" r:id="rId3"/>
    <hyperlink ref="N14" r:id="rId4"/>
    <hyperlink ref="N9" r:id="rId5"/>
    <hyperlink ref="N11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22" t="s">
        <v>85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22" t="s">
        <v>87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22" t="s">
        <v>86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22" t="s">
        <v>88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2016-01-19T14:50:41Z</cp:lastPrinted>
  <dcterms:created xsi:type="dcterms:W3CDTF">2015-11-23T14:18:06Z</dcterms:created>
  <dcterms:modified xsi:type="dcterms:W3CDTF">2016-02-01T08:50:11Z</dcterms:modified>
</cp:coreProperties>
</file>