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3" l="1"/>
  <c r="K43" i="3"/>
  <c r="K44" i="3"/>
  <c r="J45" i="3"/>
  <c r="K45" i="3" s="1"/>
  <c r="K47" i="3" s="1"/>
  <c r="J44" i="3"/>
  <c r="J43" i="3"/>
  <c r="K40" i="3"/>
  <c r="K41" i="3"/>
  <c r="K39" i="3"/>
  <c r="F23" i="3"/>
  <c r="D24" i="3" l="1"/>
  <c r="D25" i="3"/>
  <c r="D23" i="3"/>
  <c r="D26" i="3" l="1"/>
  <c r="E10" i="3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<sst xmlns="http://schemas.openxmlformats.org/spreadsheetml/2006/main" count="292" uniqueCount="211">
  <si>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</si>
  <si>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</si>
  <si>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</si>
  <si>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</si>
  <si>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</si>
  <si>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</si>
  <si>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</si>
  <si>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</si>
  <si>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</si>
  <si>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</si>
  <si>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</si>
  <si>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</si>
  <si>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</si>
  <si>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</si>
  <si>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</si>
  <si>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</si>
  <si>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</si>
  <si>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</si>
  <si>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</si>
  <si>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</si>
  <si>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</si>
  <si>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</si>
  <si>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</si>
  <si>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</si>
  <si>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</si>
  <si>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</si>
  <si>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</si>
  <si>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</si>
  <si>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</si>
  <si>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</si>
  <si>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</si>
  <si>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</si>
  <si>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</si>
  <si>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</si>
  <si>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</si>
  <si>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</si>
  <si>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</si>
  <si>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</si>
  <si>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</si>
  <si>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</si>
  <si>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</si>
  <si>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</si>
  <si>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 2:40</t>
  </si>
  <si>
    <t>Total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</si>
  <si>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</si>
  <si>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</si>
  <si>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</si>
  <si>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</si>
  <si>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</si>
  <si>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</si>
  <si>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</si>
  <si>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</si>
  <si>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</si>
  <si>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</si>
  <si>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</si>
  <si>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</si>
  <si>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</si>
  <si>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</si>
  <si>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</si>
  <si>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</si>
  <si>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</si>
  <si>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</si>
  <si>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</si>
  <si>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</si>
  <si>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</si>
  <si>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</si>
  <si>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</si>
  <si>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</si>
  <si>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</si>
  <si>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</si>
  <si>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</si>
  <si>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</si>
  <si>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</si>
  <si>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</si>
  <si>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</si>
  <si>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</si>
  <si>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</si>
  <si>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</si>
  <si>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</si>
  <si>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</si>
  <si>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</si>
  <si>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</si>
  <si>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</si>
  <si>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</si>
  <si>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</si>
  <si>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</si>
  <si>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</si>
  <si>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</si>
  <si>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</si>
  <si>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</si>
  <si>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</si>
  <si>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</si>
  <si>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</si>
  <si>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</si>
  <si>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</si>
  <si>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</si>
  <si>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</si>
  <si>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</si>
  <si>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</si>
  <si>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</si>
  <si>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</si>
  <si>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</si>
  <si>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</si>
  <si>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</si>
  <si>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</si>
  <si>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</si>
  <si>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</si>
  <si>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</si>
  <si>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</si>
  <si>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</si>
  <si>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</si>
  <si>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</si>
  <si>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</si>
  <si>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</si>
  <si>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</si>
  <si>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</si>
  <si>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</si>
  <si>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</si>
  <si>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</si>
  <si>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</si>
  <si>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</si>
  <si>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</si>
  <si>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</si>
  <si>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</si>
  <si>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</si>
  <si>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</si>
  <si>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</si>
  <si>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</si>
  <si>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</si>
  <si>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</si>
  <si>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</si>
  <si>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</si>
  <si>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</si>
  <si>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</si>
  <si>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</si>
  <si>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</si>
  <si>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</si>
  <si>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</si>
  <si>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</si>
  <si>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</si>
  <si>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</si>
  <si>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1.61KG</t>
  </si>
  <si>
    <t>131hrs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</si>
  <si>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</si>
  <si>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</si>
  <si>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</si>
  <si>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</si>
  <si>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</si>
  <si>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</si>
  <si>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</si>
  <si>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</si>
  <si>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</si>
  <si>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</si>
  <si>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</si>
  <si>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</si>
  <si>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</si>
  <si>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</si>
  <si>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working area</t>
  </si>
  <si>
    <t>x</t>
  </si>
  <si>
    <t>y</t>
  </si>
  <si>
    <t>z</t>
  </si>
  <si>
    <t>conduit</t>
  </si>
  <si>
    <t>threaded rod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</si>
  <si>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</si>
  <si>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</si>
  <si>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</si>
  <si>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</si>
  <si>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</si>
  <si>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</si>
  <si>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</si>
  <si>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inch</t>
    <phoneticPr fontId="6" type="noConversion"/>
  </si>
  <si>
    <t>40x40x30 Cm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</si>
  <si>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</si>
  <si>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</si>
  <si>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</si>
  <si>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Cm</t>
    <phoneticPr fontId="6" type="noConversion"/>
  </si>
  <si>
    <t>inch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</si>
  <si>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</si>
  <si>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</si>
  <si>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</si>
  <si>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working
area</t>
    <phoneticPr fontId="6" type="noConversion"/>
  </si>
  <si>
    <t>Conduit
length</t>
    <phoneticPr fontId="6" type="noConversion"/>
  </si>
  <si>
    <t>Thread</t>
    <phoneticPr fontId="6" type="noConversion"/>
  </si>
  <si>
    <t>z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</si>
  <si>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</si>
  <si>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</si>
  <si>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</si>
  <si>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</si>
  <si>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Link</t>
    <phoneticPr fontId="6" type="noConversion"/>
  </si>
  <si>
    <t>IE_z_motor_mount_10mm_longer_25mm.STL</t>
    <phoneticPr fontId="6" type="noConversion"/>
  </si>
  <si>
    <t>IE_Universal_Mount_v5.stl</t>
    <phoneticPr fontId="6" type="noConversion"/>
  </si>
  <si>
    <t>IE_Middle_End_25_v2.STL</t>
    <phoneticPr fontId="6" type="noConversion"/>
  </si>
  <si>
    <t>IE_Middle_Joiner_25_V2.STL</t>
    <phoneticPr fontId="6" type="noConversion"/>
  </si>
  <si>
    <t>IE_Middle_Z_rigid_v2.STL</t>
    <phoneticPr fontId="6" type="noConversion"/>
  </si>
  <si>
    <t>IE_Corner_Block_Lock_2.STL</t>
  </si>
  <si>
    <t>IE_Corner_Block2.STL</t>
    <phoneticPr fontId="6" type="noConversion"/>
  </si>
  <si>
    <t>IE_Roller_F_25.stl</t>
    <phoneticPr fontId="6" type="noConversion"/>
  </si>
  <si>
    <t>IE_roller_lock_25.stl</t>
    <phoneticPr fontId="6" type="noConversion"/>
  </si>
  <si>
    <t>solderless_Roller_Motor_Mount.STL</t>
    <phoneticPr fontId="6" type="noConversion"/>
  </si>
  <si>
    <t>IE_z_nut_lock_13mm.stl</t>
    <phoneticPr fontId="6" type="noConversion"/>
  </si>
  <si>
    <t>Link</t>
    <phoneticPr fontId="6" type="noConversion"/>
  </si>
  <si>
    <t>Nasspop Coupler 5x8</t>
    <phoneticPr fontId="6" type="noConversion"/>
  </si>
  <si>
    <t>STL FILE</t>
    <phoneticPr fontId="6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</si>
  <si>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6" type="noConversion"/>
  </si>
  <si>
    <t>IE_Rigid_Coupler_5_16_to_8mm.STL</t>
    <phoneticPr fontId="6" type="noConversion"/>
  </si>
  <si>
    <t>IE_Tool_Holder_Nut_Trap_25.stl</t>
    <phoneticPr fontId="6" type="noConversion"/>
  </si>
  <si>
    <t>Pen Holder for Universal Mount</t>
    <phoneticPr fontId="6" type="noConversion"/>
  </si>
  <si>
    <t>Universal Mount for MPCNC</t>
    <phoneticPr fontId="6" type="noConversion"/>
  </si>
  <si>
    <t>Pen_Holder_v4.stl
Pen_Adapter_10.5mm.stl</t>
    <phoneticPr fontId="6" type="noConversion"/>
  </si>
  <si>
    <t>MPCNC Mk8 holder for Universal Mount</t>
    <phoneticPr fontId="6" type="noConversion"/>
  </si>
  <si>
    <t>TKY_MPCNC_UniversalMount_Mk8_slider.stl
TKY_MPCNC_UniversalMount_Mk8_bracket.stl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</si>
</sst>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₩&quot;#,##0_);[Red]\(&quot;₩&quot;#,##0\)"/>
    <numFmt numFmtId="177" formatCode="0_);[Red]\(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z val="11"/>
      <color rgb="FF808080"/>
      <name val="Inherit"/>
    </font>
    <font>
      <sz val="11"/>
      <color rgb="FF000000"/>
      <name val="Inherit"/>
    </font>
    <font>
      <strike/>
      <sz val="11"/>
      <color rgb="FF333333"/>
      <name val="Inherit"/>
    </font>
    <font>
      <strike/>
      <sz val="11"/>
      <color rgb="FF808080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5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176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9" xfId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9" fontId="7" fillId="5" borderId="1" xfId="0" applyNumberFormat="1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  <xf numFmtId="20" fontId="7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5" fillId="6" borderId="1" xfId="1" applyFill="1" applyBorder="1" applyAlignment="1">
      <alignment horizontal="center" vertical="center" wrapText="1"/>
    </xf>
    <xf numFmtId="46" fontId="7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20" fontId="7" fillId="6" borderId="1" xfId="0" applyNumberFormat="1" applyFont="1" applyFill="1" applyBorder="1" applyAlignment="1">
      <alignment horizontal="center" vertical="center" wrapText="1"/>
    </xf>
    <xf numFmtId="178" fontId="0" fillId="6" borderId="1" xfId="0" quotePrefix="1" applyNumberForma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7" fillId="6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9" fontId="10" fillId="5" borderId="1" xfId="0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9" fontId="10" fillId="6" borderId="1" xfId="0" applyNumberFormat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26</xdr:col>
      <xdr:colOff>455750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" TargetMode="External"/><Relationship Id="rId26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806241/" TargetMode="External"/><Relationship Id="rId34" Type="http://schemas.openxmlformats.org/officeDocument/2006/relationships/hyperlink" Target="http://nasspop.co.kr/product/detail.html?product_no=79&amp;cate_no=85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hyperlink" Target="http://www.thingiverse.com/thing:1234989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" TargetMode="External"/><Relationship Id="rId32" Type="http://schemas.openxmlformats.org/officeDocument/2006/relationships/hyperlink" Target="http://www.thingiverse.com/thing:902483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36" Type="http://schemas.openxmlformats.org/officeDocument/2006/relationships/hyperlink" Target="http://www.thingiverse.com/thing:1237075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902483/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Relationship Id="rId35" Type="http://schemas.openxmlformats.org/officeDocument/2006/relationships/hyperlink" Target="http://www.thingiverse.com/thing:1235003" TargetMode="External"/><Relationship Id="rId8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J19" sqref="J19"/>
    </sheetView>
  </sheetViews>
  <sheetFormatPr defaultRowHeight="16.5"/>
  <cols>
    <col min="2" max="2" width="28.25" bestFit="1" customWidth="1"/>
    <col min="4" max="4" width="9.875" bestFit="1" customWidth="1"/>
    <col min="5" max="5" width="11.625" bestFit="1" customWidth="1"/>
    <col min="6" max="6" width="11.375" customWidth="1"/>
    <col min="7" max="7" width="13" customWidth="1"/>
    <col min="8" max="8" width="20.625" customWidth="1"/>
    <col min="9" max="9" width="16.25" customWidth="1"/>
    <col min="10" max="10" width="9.875" bestFit="1" customWidth="1"/>
    <col min="11" max="11" width="41.5" bestFit="1" customWidth="1"/>
  </cols>
  <sheetData>
    <row r="1" spans="1:12">
      <c r="A1" t="s">
        <v>137</v>
      </c>
    </row>
    <row r="3" spans="1:12" ht="20.100000000000001" customHeight="1">
      <c r="A3" s="34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7" t="s">
        <v>5</v>
      </c>
      <c r="G3" s="35" t="s">
        <v>6</v>
      </c>
      <c r="H3" s="35" t="s">
        <v>7</v>
      </c>
      <c r="I3" s="35" t="s">
        <v>8</v>
      </c>
      <c r="J3" s="9" t="s">
        <v>118</v>
      </c>
      <c r="K3" s="77" t="s">
        <v>202</v>
      </c>
    </row>
    <row r="4" spans="1:12" ht="20.100000000000001" customHeight="1">
      <c r="A4" s="59">
        <v>4</v>
      </c>
      <c r="B4" s="59" t="s">
        <v>145</v>
      </c>
      <c r="C4" s="60">
        <v>0.4</v>
      </c>
      <c r="D4" s="61" t="s">
        <v>9</v>
      </c>
      <c r="E4" s="61" t="s">
        <v>9</v>
      </c>
      <c r="F4" s="59" t="s">
        <v>10</v>
      </c>
      <c r="G4" s="62">
        <v>0.85</v>
      </c>
      <c r="H4" s="59">
        <v>59.3</v>
      </c>
      <c r="I4" s="59">
        <v>234.5</v>
      </c>
      <c r="J4" s="63" t="s">
        <v>184</v>
      </c>
      <c r="K4" s="74" t="s">
        <v>195</v>
      </c>
      <c r="L4" s="58">
        <v>0.4</v>
      </c>
    </row>
    <row r="5" spans="1:12" ht="20.100000000000001" customHeight="1">
      <c r="A5" s="59">
        <v>4</v>
      </c>
      <c r="B5" s="64" t="s">
        <v>146</v>
      </c>
      <c r="C5" s="60">
        <v>0.7</v>
      </c>
      <c r="D5" s="61" t="s">
        <v>9</v>
      </c>
      <c r="E5" s="61" t="s">
        <v>9</v>
      </c>
      <c r="F5" s="59" t="s">
        <v>11</v>
      </c>
      <c r="G5" s="62">
        <v>0.19999999999999998</v>
      </c>
      <c r="H5" s="59">
        <v>17.5</v>
      </c>
      <c r="I5" s="59">
        <v>70.099999999999994</v>
      </c>
      <c r="J5" s="63" t="s">
        <v>184</v>
      </c>
      <c r="K5" s="74" t="s">
        <v>194</v>
      </c>
      <c r="L5" s="58">
        <v>0.4</v>
      </c>
    </row>
    <row r="6" spans="1:12" ht="20.100000000000001" customHeight="1">
      <c r="A6" s="65">
        <v>4</v>
      </c>
      <c r="B6" s="65" t="s">
        <v>12</v>
      </c>
      <c r="C6" s="66">
        <v>0.55000000000000004</v>
      </c>
      <c r="D6" s="67" t="s">
        <v>9</v>
      </c>
      <c r="E6" s="67" t="s">
        <v>9</v>
      </c>
      <c r="F6" s="65" t="s">
        <v>13</v>
      </c>
      <c r="G6" s="68">
        <v>1.0722222222222222</v>
      </c>
      <c r="H6" s="65">
        <v>89.6</v>
      </c>
      <c r="I6" s="65">
        <v>363</v>
      </c>
      <c r="J6" s="69" t="s">
        <v>186</v>
      </c>
      <c r="K6" s="75" t="s">
        <v>196</v>
      </c>
      <c r="L6" s="58">
        <v>0.4</v>
      </c>
    </row>
    <row r="7" spans="1:12" ht="20.100000000000001" customHeight="1">
      <c r="A7" s="65">
        <v>4</v>
      </c>
      <c r="B7" s="70" t="s">
        <v>14</v>
      </c>
      <c r="C7" s="66">
        <v>0.7</v>
      </c>
      <c r="D7" s="67" t="s">
        <v>9</v>
      </c>
      <c r="E7" s="67" t="s">
        <v>9</v>
      </c>
      <c r="F7" s="65" t="s">
        <v>15</v>
      </c>
      <c r="G7" s="71">
        <v>0.31666666666666665</v>
      </c>
      <c r="H7" s="65">
        <v>20.8</v>
      </c>
      <c r="I7" s="65">
        <v>83</v>
      </c>
      <c r="J7" s="69" t="s">
        <v>185</v>
      </c>
      <c r="K7" s="75" t="s">
        <v>197</v>
      </c>
      <c r="L7" s="58">
        <v>0.4</v>
      </c>
    </row>
    <row r="8" spans="1:12" ht="20.100000000000001" customHeight="1">
      <c r="A8" s="65">
        <v>4</v>
      </c>
      <c r="B8" s="70" t="s">
        <v>16</v>
      </c>
      <c r="C8" s="66">
        <v>0.7</v>
      </c>
      <c r="D8" s="67" t="s">
        <v>9</v>
      </c>
      <c r="E8" s="67" t="s">
        <v>9</v>
      </c>
      <c r="F8" s="65" t="s">
        <v>17</v>
      </c>
      <c r="G8" s="71">
        <v>0.39999999999999997</v>
      </c>
      <c r="H8" s="65">
        <v>30.8</v>
      </c>
      <c r="I8" s="65">
        <v>123.5</v>
      </c>
      <c r="J8" s="72" t="s">
        <v>187</v>
      </c>
      <c r="K8" s="75" t="s">
        <v>198</v>
      </c>
    </row>
    <row r="9" spans="1:12" ht="20.100000000000001" customHeight="1">
      <c r="A9" s="59">
        <v>2</v>
      </c>
      <c r="B9" s="59" t="s">
        <v>18</v>
      </c>
      <c r="C9" s="60">
        <v>0.75</v>
      </c>
      <c r="D9" s="61" t="s">
        <v>9</v>
      </c>
      <c r="E9" s="61" t="s">
        <v>9</v>
      </c>
      <c r="F9" s="62">
        <v>0.25138888888888888</v>
      </c>
      <c r="G9" s="62">
        <v>0.50277777777777777</v>
      </c>
      <c r="H9" s="59">
        <v>66</v>
      </c>
      <c r="I9" s="59">
        <v>132</v>
      </c>
      <c r="J9" s="63"/>
      <c r="K9" s="74" t="s">
        <v>193</v>
      </c>
    </row>
    <row r="10" spans="1:12" ht="20.100000000000001" customHeight="1">
      <c r="A10" s="59">
        <v>2</v>
      </c>
      <c r="B10" s="64" t="s">
        <v>19</v>
      </c>
      <c r="C10" s="60">
        <v>0.7</v>
      </c>
      <c r="D10" s="61" t="s">
        <v>9</v>
      </c>
      <c r="E10" s="61" t="s">
        <v>9</v>
      </c>
      <c r="F10" s="59" t="s">
        <v>20</v>
      </c>
      <c r="G10" s="59">
        <v>11</v>
      </c>
      <c r="H10" s="59" t="s">
        <v>147</v>
      </c>
      <c r="I10" s="59">
        <v>110.6</v>
      </c>
      <c r="J10" s="63"/>
      <c r="K10" s="74" t="s">
        <v>192</v>
      </c>
    </row>
    <row r="11" spans="1:12" ht="20.100000000000001" customHeight="1">
      <c r="A11" s="59">
        <v>2</v>
      </c>
      <c r="B11" s="64" t="s">
        <v>21</v>
      </c>
      <c r="C11" s="60">
        <v>0.7</v>
      </c>
      <c r="D11" s="61" t="s">
        <v>9</v>
      </c>
      <c r="E11" s="61" t="s">
        <v>9</v>
      </c>
      <c r="F11" s="59" t="s">
        <v>22</v>
      </c>
      <c r="G11" s="62">
        <v>0.33611111111111108</v>
      </c>
      <c r="H11" s="59" t="s">
        <v>148</v>
      </c>
      <c r="I11" s="59">
        <v>105</v>
      </c>
      <c r="J11" s="63"/>
      <c r="K11" s="74" t="s">
        <v>191</v>
      </c>
    </row>
    <row r="12" spans="1:12" ht="20.100000000000001" customHeight="1">
      <c r="A12" s="65">
        <v>2</v>
      </c>
      <c r="B12" s="70" t="s">
        <v>23</v>
      </c>
      <c r="C12" s="66">
        <v>0.5</v>
      </c>
      <c r="D12" s="67" t="s">
        <v>9</v>
      </c>
      <c r="E12" s="67" t="s">
        <v>9</v>
      </c>
      <c r="F12" s="65" t="s">
        <v>24</v>
      </c>
      <c r="G12" s="65" t="s">
        <v>25</v>
      </c>
      <c r="H12" s="65" t="s">
        <v>149</v>
      </c>
      <c r="I12" s="65" t="s">
        <v>150</v>
      </c>
      <c r="J12" s="69"/>
      <c r="K12" s="76" t="s">
        <v>205</v>
      </c>
    </row>
    <row r="13" spans="1:12" ht="20.100000000000001" customHeight="1">
      <c r="A13" s="65">
        <v>1</v>
      </c>
      <c r="B13" s="70" t="s">
        <v>31</v>
      </c>
      <c r="C13" s="66">
        <v>0.6</v>
      </c>
      <c r="D13" s="67" t="s">
        <v>9</v>
      </c>
      <c r="E13" s="67" t="s">
        <v>9</v>
      </c>
      <c r="F13" s="65" t="s">
        <v>32</v>
      </c>
      <c r="G13" s="71">
        <v>0.19930555555555554</v>
      </c>
      <c r="H13" s="65" t="s">
        <v>151</v>
      </c>
      <c r="I13" s="65">
        <v>39</v>
      </c>
      <c r="J13" s="69"/>
      <c r="K13" s="75" t="s">
        <v>189</v>
      </c>
    </row>
    <row r="14" spans="1:12" ht="20.100000000000001" customHeight="1">
      <c r="A14" s="65">
        <v>1</v>
      </c>
      <c r="B14" s="73" t="s">
        <v>33</v>
      </c>
      <c r="C14" s="66">
        <v>0.7</v>
      </c>
      <c r="D14" s="67" t="s">
        <v>9</v>
      </c>
      <c r="E14" s="67" t="s">
        <v>9</v>
      </c>
      <c r="F14" s="65" t="s">
        <v>34</v>
      </c>
      <c r="G14" s="65">
        <v>1.04</v>
      </c>
      <c r="H14" s="65" t="s">
        <v>35</v>
      </c>
      <c r="I14" s="65">
        <v>12</v>
      </c>
      <c r="J14" s="69"/>
      <c r="K14" s="75" t="s">
        <v>199</v>
      </c>
    </row>
    <row r="15" spans="1:12" ht="20.100000000000001" customHeight="1">
      <c r="A15" s="78">
        <v>1</v>
      </c>
      <c r="B15" s="78" t="s">
        <v>36</v>
      </c>
      <c r="C15" s="79">
        <v>0.7</v>
      </c>
      <c r="D15" s="80" t="s">
        <v>9</v>
      </c>
      <c r="E15" s="80" t="s">
        <v>9</v>
      </c>
      <c r="F15" s="78" t="s">
        <v>37</v>
      </c>
      <c r="G15" s="78" t="s">
        <v>38</v>
      </c>
      <c r="H15" s="78" t="s">
        <v>39</v>
      </c>
      <c r="I15" s="78">
        <v>5.7</v>
      </c>
      <c r="J15" s="81"/>
      <c r="K15" s="82" t="s">
        <v>204</v>
      </c>
    </row>
    <row r="16" spans="1:12" ht="20.100000000000001" customHeight="1">
      <c r="A16" s="59">
        <v>1</v>
      </c>
      <c r="B16" s="59" t="s">
        <v>201</v>
      </c>
      <c r="C16" s="60"/>
      <c r="D16" s="83"/>
      <c r="E16" s="61" t="s">
        <v>200</v>
      </c>
      <c r="F16" s="59"/>
      <c r="G16" s="59"/>
      <c r="H16" s="59"/>
      <c r="I16" s="59"/>
      <c r="J16" s="84"/>
      <c r="K16" s="85" t="s">
        <v>203</v>
      </c>
    </row>
    <row r="17" spans="1:14" ht="20.100000000000001" customHeight="1">
      <c r="A17" s="86">
        <v>2</v>
      </c>
      <c r="B17" s="87" t="s">
        <v>26</v>
      </c>
      <c r="C17" s="88">
        <v>0.7</v>
      </c>
      <c r="D17" s="89" t="s">
        <v>9</v>
      </c>
      <c r="E17" s="67" t="s">
        <v>9</v>
      </c>
      <c r="F17" s="86" t="s">
        <v>27</v>
      </c>
      <c r="G17" s="86" t="s">
        <v>28</v>
      </c>
      <c r="H17" s="86" t="s">
        <v>29</v>
      </c>
      <c r="I17" s="86" t="s">
        <v>30</v>
      </c>
      <c r="J17" s="90"/>
      <c r="K17" s="91"/>
      <c r="L17" s="44"/>
      <c r="M17" s="45"/>
      <c r="N17" s="8"/>
    </row>
    <row r="18" spans="1:14" ht="20.100000000000001" customHeight="1">
      <c r="A18" s="65">
        <v>1</v>
      </c>
      <c r="B18" s="70" t="s">
        <v>207</v>
      </c>
      <c r="C18" s="66">
        <v>0.7</v>
      </c>
      <c r="D18" s="67"/>
      <c r="E18" s="67" t="s">
        <v>188</v>
      </c>
      <c r="F18" s="65"/>
      <c r="G18" s="65"/>
      <c r="H18" s="65"/>
      <c r="I18" s="65"/>
      <c r="J18" s="69"/>
      <c r="K18" s="91" t="s">
        <v>190</v>
      </c>
      <c r="L18" s="44"/>
      <c r="M18" s="45"/>
      <c r="N18" s="8"/>
    </row>
    <row r="19" spans="1:14" ht="33">
      <c r="A19" s="65">
        <v>1</v>
      </c>
      <c r="B19" s="70" t="s">
        <v>206</v>
      </c>
      <c r="C19" s="66">
        <v>0.7</v>
      </c>
      <c r="D19" s="67"/>
      <c r="E19" s="67" t="s">
        <v>188</v>
      </c>
      <c r="F19" s="65"/>
      <c r="G19" s="65"/>
      <c r="H19" s="65"/>
      <c r="I19" s="65"/>
      <c r="J19" s="69"/>
      <c r="K19" s="92" t="s">
        <v>208</v>
      </c>
      <c r="L19" s="44"/>
      <c r="M19" s="45"/>
      <c r="N19" s="8"/>
    </row>
    <row r="20" spans="1:14" ht="33">
      <c r="A20" s="65">
        <v>1</v>
      </c>
      <c r="B20" s="70" t="s">
        <v>209</v>
      </c>
      <c r="C20" s="66">
        <v>0.7</v>
      </c>
      <c r="D20" s="67"/>
      <c r="E20" s="67" t="s">
        <v>188</v>
      </c>
      <c r="F20" s="65"/>
      <c r="G20" s="65"/>
      <c r="H20" s="65"/>
      <c r="I20" s="65"/>
      <c r="J20" s="69"/>
      <c r="K20" s="92" t="s">
        <v>210</v>
      </c>
      <c r="L20" s="44"/>
      <c r="M20" s="45"/>
      <c r="N20" s="8"/>
    </row>
    <row r="21" spans="1:14" ht="20.100000000000001" customHeight="1">
      <c r="A21" s="1"/>
      <c r="B21" s="1"/>
      <c r="C21" s="2"/>
      <c r="D21" s="5"/>
      <c r="E21" s="5"/>
      <c r="F21" s="1"/>
      <c r="G21" s="1"/>
      <c r="H21" s="1"/>
      <c r="I21" s="1"/>
    </row>
    <row r="22" spans="1:14" ht="20.100000000000001" customHeight="1">
      <c r="A22" s="93" t="s">
        <v>40</v>
      </c>
      <c r="B22" s="93"/>
      <c r="C22" s="93"/>
      <c r="D22" s="93"/>
      <c r="E22" s="93"/>
      <c r="F22" s="93"/>
      <c r="G22" s="93"/>
      <c r="H22" s="93"/>
      <c r="I22" s="93"/>
    </row>
    <row r="23" spans="1:14" ht="20.100000000000001" customHeight="1">
      <c r="A23" s="38">
        <v>1</v>
      </c>
      <c r="B23" s="38" t="s">
        <v>41</v>
      </c>
      <c r="C23" s="39">
        <v>0.5</v>
      </c>
      <c r="D23" s="40" t="s">
        <v>9</v>
      </c>
      <c r="E23" s="40" t="s">
        <v>9</v>
      </c>
      <c r="F23" s="38" t="s">
        <v>143</v>
      </c>
      <c r="G23" s="38" t="s">
        <v>143</v>
      </c>
      <c r="H23" s="38" t="s">
        <v>144</v>
      </c>
      <c r="I23" s="38" t="s">
        <v>144</v>
      </c>
      <c r="J23" s="42"/>
    </row>
    <row r="24" spans="1:14" ht="20.100000000000001" customHeight="1">
      <c r="A24" s="38">
        <v>4</v>
      </c>
      <c r="B24" s="38" t="s">
        <v>138</v>
      </c>
      <c r="C24" s="39">
        <v>0.6</v>
      </c>
      <c r="D24" s="40" t="s">
        <v>9</v>
      </c>
      <c r="E24" s="40" t="s">
        <v>9</v>
      </c>
      <c r="F24" s="38" t="s">
        <v>42</v>
      </c>
      <c r="G24" s="41">
        <v>0.43055555555555558</v>
      </c>
      <c r="H24" s="38" t="s">
        <v>139</v>
      </c>
      <c r="I24" s="38">
        <v>148.1</v>
      </c>
      <c r="J24" s="42"/>
    </row>
    <row r="25" spans="1:14" ht="20.100000000000001" customHeight="1">
      <c r="A25" s="38">
        <v>4</v>
      </c>
      <c r="B25" s="43" t="s">
        <v>140</v>
      </c>
      <c r="C25" s="39">
        <v>0.6</v>
      </c>
      <c r="D25" s="40" t="s">
        <v>9</v>
      </c>
      <c r="E25" s="40" t="s">
        <v>9</v>
      </c>
      <c r="F25" s="41">
        <v>9.7222222222222224E-2</v>
      </c>
      <c r="G25" s="41">
        <v>0.3888888888888889</v>
      </c>
      <c r="H25" s="38">
        <v>31.8</v>
      </c>
      <c r="I25" s="38">
        <v>127.1</v>
      </c>
      <c r="J25" s="42"/>
    </row>
    <row r="26" spans="1:14" ht="20.100000000000001" customHeight="1">
      <c r="A26" s="1"/>
      <c r="B26" s="1"/>
      <c r="C26" s="1"/>
      <c r="D26" s="1"/>
      <c r="E26" s="1"/>
      <c r="F26" s="1"/>
      <c r="G26" s="32" t="s">
        <v>43</v>
      </c>
      <c r="H26" s="1"/>
      <c r="I26" s="32" t="s">
        <v>43</v>
      </c>
      <c r="J26" s="8"/>
    </row>
    <row r="27" spans="1:14">
      <c r="A27" s="1"/>
      <c r="B27" s="1"/>
      <c r="C27" s="1"/>
      <c r="D27" s="1"/>
      <c r="E27" s="1"/>
      <c r="F27" s="1"/>
      <c r="G27" s="1" t="s">
        <v>142</v>
      </c>
      <c r="H27" s="1"/>
      <c r="I27" s="1" t="s">
        <v>141</v>
      </c>
      <c r="J27" s="8"/>
    </row>
    <row r="28" spans="1:14">
      <c r="G28" s="8"/>
      <c r="H28" s="8"/>
      <c r="I28" s="8"/>
    </row>
  </sheetData>
  <mergeCells count="1">
    <mergeCell ref="A22:I22"/>
  </mergeCells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/>
    <hyperlink ref="D17" r:id="rId19" location="files" display="http://www.thingiverse.com/thing:724999/ - files"/>
    <hyperlink ref="E17" r:id="rId20"/>
    <hyperlink ref="D13" r:id="rId21" location="files" display="http://www.thingiverse.com/thing:806241/ - files"/>
    <hyperlink ref="E13" r:id="rId22"/>
    <hyperlink ref="D14" r:id="rId23" location="files" display="http://www.thingiverse.com/thing:724999/ - files"/>
    <hyperlink ref="E14" r:id="rId24"/>
    <hyperlink ref="D15" r:id="rId25" location="files" display="http://www.thingiverse.com/thing:724999/ - files"/>
    <hyperlink ref="E15" r:id="rId26" location="files" display="http://www.thingiverse.com/thing:790533/ - files"/>
    <hyperlink ref="D23" r:id="rId27" location="files" display="http://www.thingiverse.com/thing:729919/ - files"/>
    <hyperlink ref="E23" r:id="rId28" location="files" display="http://www.thingiverse.com/thing:729919/ - files"/>
    <hyperlink ref="D24" r:id="rId29" location="files" display="http://www.thingiverse.com/thing:902483/ - files"/>
    <hyperlink ref="E24" r:id="rId30" location="files" display="http://www.thingiverse.com/thing:902483/ - files"/>
    <hyperlink ref="D25" r:id="rId31" location="files" display="http://www.thingiverse.com/thing:902483/ - files"/>
    <hyperlink ref="E25" r:id="rId32" location="files" display="http://www.thingiverse.com/thing:902483/ - files"/>
    <hyperlink ref="E18" r:id="rId33" display="http://www.thingiverse.com/thing:1234989"/>
    <hyperlink ref="E16" r:id="rId34"/>
    <hyperlink ref="E19" r:id="rId35"/>
    <hyperlink ref="E20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6.5"/>
  <cols>
    <col min="1" max="1" width="9.125" customWidth="1"/>
    <col min="2" max="2" width="52.375" customWidth="1"/>
    <col min="3" max="3" width="38.25" customWidth="1"/>
    <col min="4" max="4" width="10.125" bestFit="1" customWidth="1"/>
  </cols>
  <sheetData>
    <row r="1" spans="1:5" ht="20.100000000000001" customHeight="1">
      <c r="A1" s="9" t="s">
        <v>44</v>
      </c>
      <c r="B1" s="9" t="s">
        <v>45</v>
      </c>
      <c r="C1" s="18" t="s">
        <v>9</v>
      </c>
      <c r="D1" s="26" t="s">
        <v>120</v>
      </c>
      <c r="E1" s="26" t="s">
        <v>119</v>
      </c>
    </row>
    <row r="2" spans="1:5" ht="20.100000000000001" customHeight="1">
      <c r="A2" s="30" t="s">
        <v>46</v>
      </c>
      <c r="B2" s="12" t="s">
        <v>47</v>
      </c>
      <c r="C2" s="14" t="s">
        <v>48</v>
      </c>
      <c r="D2" s="27">
        <v>8500</v>
      </c>
      <c r="E2" s="23"/>
    </row>
    <row r="3" spans="1:5" ht="20.100000000000001" customHeight="1">
      <c r="A3" s="30" t="s">
        <v>46</v>
      </c>
      <c r="B3" s="12" t="s">
        <v>49</v>
      </c>
      <c r="C3" s="14" t="s">
        <v>50</v>
      </c>
      <c r="D3" s="28">
        <v>15000</v>
      </c>
      <c r="E3" s="24"/>
    </row>
    <row r="4" spans="1:5" ht="20.100000000000001" customHeight="1">
      <c r="A4" s="30" t="s">
        <v>51</v>
      </c>
      <c r="B4" s="12" t="s">
        <v>52</v>
      </c>
      <c r="C4" s="14" t="s">
        <v>53</v>
      </c>
      <c r="D4" s="28">
        <f>2900*3</f>
        <v>8700</v>
      </c>
      <c r="E4" s="24"/>
    </row>
    <row r="5" spans="1:5" ht="20.100000000000001" customHeight="1">
      <c r="A5" s="30">
        <v>1</v>
      </c>
      <c r="B5" s="12" t="s">
        <v>54</v>
      </c>
      <c r="C5" s="14" t="s">
        <v>55</v>
      </c>
      <c r="D5" s="28">
        <v>14000</v>
      </c>
      <c r="E5" s="24"/>
    </row>
    <row r="6" spans="1:5" ht="20.100000000000001" customHeight="1">
      <c r="A6" s="30">
        <v>1</v>
      </c>
      <c r="B6" s="12" t="s">
        <v>56</v>
      </c>
      <c r="C6" s="15" t="s">
        <v>57</v>
      </c>
      <c r="D6" s="28">
        <f>1500*4</f>
        <v>6000</v>
      </c>
      <c r="E6" s="24"/>
    </row>
    <row r="7" spans="1:5" ht="20.100000000000001" customHeight="1">
      <c r="A7" s="30">
        <v>4</v>
      </c>
      <c r="B7" s="12" t="s">
        <v>58</v>
      </c>
      <c r="C7" s="14" t="s">
        <v>53</v>
      </c>
      <c r="D7" s="28">
        <f>1500*4</f>
        <v>6000</v>
      </c>
      <c r="E7" s="24"/>
    </row>
    <row r="8" spans="1:5" ht="20.100000000000001" customHeight="1">
      <c r="A8" s="30">
        <v>53</v>
      </c>
      <c r="B8" s="12" t="s">
        <v>59</v>
      </c>
      <c r="C8" s="14" t="s">
        <v>53</v>
      </c>
      <c r="D8" s="28">
        <f>6*2000</f>
        <v>12000</v>
      </c>
      <c r="E8" s="24"/>
    </row>
    <row r="9" spans="1:5" ht="20.100000000000001" customHeight="1">
      <c r="A9" s="12" t="s">
        <v>60</v>
      </c>
      <c r="B9" s="12" t="s">
        <v>61</v>
      </c>
      <c r="C9" s="15" t="s">
        <v>121</v>
      </c>
      <c r="D9" s="28"/>
      <c r="E9" s="24"/>
    </row>
    <row r="10" spans="1:5" ht="20.100000000000001" customHeight="1">
      <c r="A10" s="12">
        <v>5</v>
      </c>
      <c r="B10" s="12" t="s">
        <v>62</v>
      </c>
      <c r="C10" s="14" t="s">
        <v>63</v>
      </c>
      <c r="D10" s="28">
        <f>5*15500</f>
        <v>77500</v>
      </c>
      <c r="E10" s="24"/>
    </row>
    <row r="11" spans="1:5" ht="20.100000000000001" customHeight="1">
      <c r="A11" s="12">
        <v>1</v>
      </c>
      <c r="B11" s="12" t="s">
        <v>64</v>
      </c>
      <c r="C11" s="14" t="s">
        <v>65</v>
      </c>
      <c r="D11" s="28"/>
      <c r="E11" s="24"/>
    </row>
    <row r="12" spans="1:5" ht="20.100000000000001" customHeight="1">
      <c r="A12" s="12"/>
      <c r="B12" s="12" t="s">
        <v>122</v>
      </c>
      <c r="C12" s="14"/>
      <c r="D12" s="28">
        <v>15000</v>
      </c>
      <c r="E12" s="24"/>
    </row>
    <row r="13" spans="1:5" ht="20.100000000000001" customHeight="1">
      <c r="A13" s="12"/>
      <c r="B13" s="12"/>
      <c r="C13" s="14"/>
      <c r="D13" s="28"/>
      <c r="E13" s="24"/>
    </row>
    <row r="14" spans="1:5" ht="20.100000000000001" customHeight="1">
      <c r="A14" s="12" t="s">
        <v>66</v>
      </c>
      <c r="B14" s="12" t="s">
        <v>67</v>
      </c>
      <c r="C14" s="14" t="s">
        <v>53</v>
      </c>
      <c r="D14" s="28"/>
      <c r="E14" s="24"/>
    </row>
    <row r="15" spans="1:5" ht="20.100000000000001" customHeight="1">
      <c r="A15" s="12">
        <v>4</v>
      </c>
      <c r="B15" s="12" t="s">
        <v>68</v>
      </c>
      <c r="C15" s="14" t="s">
        <v>53</v>
      </c>
      <c r="D15" s="28"/>
      <c r="E15" s="24"/>
    </row>
    <row r="16" spans="1:5" ht="20.100000000000001" customHeight="1">
      <c r="A16" s="13" t="s">
        <v>69</v>
      </c>
      <c r="B16" s="13" t="s">
        <v>70</v>
      </c>
      <c r="C16" s="7"/>
      <c r="D16" s="29"/>
      <c r="E16" s="25"/>
    </row>
    <row r="17" spans="1:5" ht="20.100000000000001" customHeight="1">
      <c r="A17" s="1"/>
      <c r="B17" s="1"/>
      <c r="C17" s="1"/>
      <c r="D17" s="31">
        <f>SUM(D2:D16)</f>
        <v>162700</v>
      </c>
    </row>
    <row r="18" spans="1:5" ht="20.100000000000001" customHeight="1">
      <c r="A18" s="93" t="s">
        <v>71</v>
      </c>
      <c r="B18" s="93"/>
      <c r="C18" s="93"/>
    </row>
    <row r="19" spans="1:5" ht="20.100000000000001" customHeight="1">
      <c r="A19" s="20"/>
      <c r="B19" s="21" t="s">
        <v>72</v>
      </c>
      <c r="C19" s="22"/>
      <c r="D19" s="23"/>
      <c r="E19" s="23"/>
    </row>
    <row r="20" spans="1:5" ht="20.100000000000001" customHeight="1">
      <c r="A20" s="13">
        <v>1</v>
      </c>
      <c r="B20" s="11" t="s">
        <v>73</v>
      </c>
      <c r="C20" s="4" t="s">
        <v>74</v>
      </c>
      <c r="D20" s="23"/>
      <c r="E20" s="23"/>
    </row>
    <row r="21" spans="1:5" ht="20.100000000000001" customHeight="1">
      <c r="A21" s="20"/>
      <c r="B21" s="21" t="s">
        <v>75</v>
      </c>
      <c r="C21" s="22"/>
      <c r="D21" s="23"/>
      <c r="E21" s="23"/>
    </row>
    <row r="22" spans="1:5" ht="20.100000000000001" customHeight="1">
      <c r="A22" s="12">
        <v>1</v>
      </c>
      <c r="B22" s="10" t="s">
        <v>76</v>
      </c>
      <c r="C22" s="3" t="s">
        <v>77</v>
      </c>
      <c r="D22" s="23"/>
      <c r="E22" s="23"/>
    </row>
    <row r="23" spans="1:5" ht="20.100000000000001" customHeight="1">
      <c r="A23" s="12">
        <v>1</v>
      </c>
      <c r="B23" s="10" t="s">
        <v>78</v>
      </c>
      <c r="C23" s="3" t="s">
        <v>79</v>
      </c>
      <c r="D23" s="24"/>
      <c r="E23" s="24"/>
    </row>
    <row r="24" spans="1:5" ht="20.100000000000001" customHeight="1">
      <c r="A24" s="12">
        <v>1</v>
      </c>
      <c r="B24" s="10" t="s">
        <v>80</v>
      </c>
      <c r="C24" s="3" t="s">
        <v>81</v>
      </c>
      <c r="D24" s="24"/>
      <c r="E24" s="24"/>
    </row>
    <row r="25" spans="1:5">
      <c r="A25" s="19"/>
      <c r="B25" s="16"/>
      <c r="C25" s="19"/>
      <c r="D25" s="25"/>
      <c r="E25" s="25"/>
    </row>
  </sheetData>
  <mergeCells count="1">
    <mergeCell ref="A18:C18"/>
  </mergeCells>
  <phoneticPr fontId="6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activeCell="B16" sqref="B16"/>
    </sheetView>
  </sheetViews>
  <sheetFormatPr defaultRowHeight="16.5"/>
  <cols>
    <col min="2" max="2" width="50.625" customWidth="1"/>
    <col min="3" max="3" width="23.875" customWidth="1"/>
    <col min="4" max="4" width="29.625" customWidth="1"/>
    <col min="9" max="9" width="14.625" bestFit="1" customWidth="1"/>
    <col min="10" max="10" width="7.375" customWidth="1"/>
    <col min="11" max="11" width="12.75" bestFit="1" customWidth="1"/>
  </cols>
  <sheetData>
    <row r="1" spans="1:8" ht="20.100000000000001" customHeight="1">
      <c r="A1" s="9" t="s">
        <v>44</v>
      </c>
      <c r="B1" s="9" t="s">
        <v>82</v>
      </c>
      <c r="C1" s="9" t="s">
        <v>83</v>
      </c>
      <c r="D1" s="18" t="s">
        <v>9</v>
      </c>
      <c r="E1" s="26" t="s">
        <v>120</v>
      </c>
      <c r="F1" s="26" t="s">
        <v>119</v>
      </c>
      <c r="G1" s="26" t="s">
        <v>131</v>
      </c>
    </row>
    <row r="2" spans="1:8" ht="20.100000000000001" customHeight="1">
      <c r="A2" s="12">
        <v>1</v>
      </c>
      <c r="B2" s="12" t="s">
        <v>84</v>
      </c>
      <c r="C2" s="12" t="s">
        <v>85</v>
      </c>
      <c r="D2" s="6"/>
      <c r="E2" s="27">
        <v>1500</v>
      </c>
      <c r="F2" s="23"/>
      <c r="G2" t="s">
        <v>163</v>
      </c>
      <c r="H2" t="s">
        <v>132</v>
      </c>
    </row>
    <row r="3" spans="1:8" ht="20.100000000000001" customHeight="1">
      <c r="A3" s="12" t="s">
        <v>86</v>
      </c>
      <c r="B3" s="12" t="s">
        <v>87</v>
      </c>
      <c r="C3" s="12" t="s">
        <v>88</v>
      </c>
      <c r="D3" s="6"/>
      <c r="E3" s="28">
        <v>1500</v>
      </c>
      <c r="F3" s="47" t="s">
        <v>164</v>
      </c>
      <c r="G3" t="s">
        <v>124</v>
      </c>
      <c r="H3" t="s">
        <v>134</v>
      </c>
    </row>
    <row r="4" spans="1:8" ht="20.100000000000001" customHeight="1">
      <c r="A4" s="12" t="s">
        <v>89</v>
      </c>
      <c r="B4" s="12" t="s">
        <v>90</v>
      </c>
      <c r="C4" s="12" t="s">
        <v>91</v>
      </c>
      <c r="D4" s="6"/>
      <c r="E4" s="28">
        <v>1500</v>
      </c>
      <c r="F4" s="47" t="s">
        <v>164</v>
      </c>
      <c r="G4" t="s">
        <v>125</v>
      </c>
      <c r="H4" t="s">
        <v>134</v>
      </c>
    </row>
    <row r="5" spans="1:8" ht="20.100000000000001" customHeight="1">
      <c r="A5" s="12" t="s">
        <v>92</v>
      </c>
      <c r="B5" s="12" t="s">
        <v>93</v>
      </c>
      <c r="C5" s="12" t="s">
        <v>94</v>
      </c>
      <c r="D5" s="6"/>
      <c r="E5" s="28">
        <v>1500</v>
      </c>
      <c r="F5" s="47" t="s">
        <v>164</v>
      </c>
      <c r="G5" t="s">
        <v>123</v>
      </c>
      <c r="H5" t="s">
        <v>134</v>
      </c>
    </row>
    <row r="6" spans="1:8" ht="20.100000000000001" customHeight="1">
      <c r="A6" s="12" t="s">
        <v>92</v>
      </c>
      <c r="B6" s="12" t="s">
        <v>95</v>
      </c>
      <c r="C6" s="12" t="s">
        <v>96</v>
      </c>
      <c r="D6" s="6"/>
      <c r="E6" s="28">
        <v>1500</v>
      </c>
      <c r="F6" s="47" t="s">
        <v>164</v>
      </c>
      <c r="G6" t="s">
        <v>126</v>
      </c>
      <c r="H6" t="s">
        <v>134</v>
      </c>
    </row>
    <row r="7" spans="1:8" ht="20.100000000000001" customHeight="1">
      <c r="A7" s="12">
        <v>28</v>
      </c>
      <c r="B7" s="12" t="s">
        <v>97</v>
      </c>
      <c r="C7" s="12" t="s">
        <v>98</v>
      </c>
      <c r="D7" s="6"/>
      <c r="E7" s="28">
        <f>2*1500</f>
        <v>3000</v>
      </c>
      <c r="F7" s="47" t="s">
        <v>164</v>
      </c>
      <c r="G7" t="s">
        <v>127</v>
      </c>
      <c r="H7" t="s">
        <v>134</v>
      </c>
    </row>
    <row r="8" spans="1:8" ht="20.100000000000001" customHeight="1">
      <c r="A8" s="49" t="s">
        <v>89</v>
      </c>
      <c r="B8" s="49" t="s">
        <v>99</v>
      </c>
      <c r="C8" s="49" t="s">
        <v>165</v>
      </c>
      <c r="D8" s="50"/>
      <c r="E8" s="51">
        <v>1500</v>
      </c>
      <c r="F8" s="52" t="s">
        <v>164</v>
      </c>
      <c r="G8" s="53" t="s">
        <v>128</v>
      </c>
      <c r="H8" s="53" t="s">
        <v>134</v>
      </c>
    </row>
    <row r="9" spans="1:8" ht="20.100000000000001" customHeight="1">
      <c r="A9" s="49" t="s">
        <v>89</v>
      </c>
      <c r="B9" s="49" t="s">
        <v>135</v>
      </c>
      <c r="C9" s="49" t="s">
        <v>85</v>
      </c>
      <c r="D9" s="54" t="s">
        <v>100</v>
      </c>
      <c r="E9" s="51">
        <v>1500</v>
      </c>
      <c r="F9" s="52" t="s">
        <v>164</v>
      </c>
      <c r="G9" s="53" t="s">
        <v>136</v>
      </c>
      <c r="H9" s="53" t="s">
        <v>134</v>
      </c>
    </row>
    <row r="10" spans="1:8" ht="20.100000000000001" customHeight="1">
      <c r="A10" s="12" t="s">
        <v>101</v>
      </c>
      <c r="B10" s="12" t="s">
        <v>102</v>
      </c>
      <c r="C10" s="12" t="s">
        <v>85</v>
      </c>
      <c r="D10" s="6"/>
      <c r="E10" s="28">
        <f>2*1500</f>
        <v>3000</v>
      </c>
      <c r="F10" s="47" t="s">
        <v>164</v>
      </c>
      <c r="G10" t="s">
        <v>129</v>
      </c>
      <c r="H10" t="s">
        <v>134</v>
      </c>
    </row>
    <row r="11" spans="1:8" ht="20.100000000000001" customHeight="1">
      <c r="A11" s="12" t="s">
        <v>103</v>
      </c>
      <c r="B11" s="12" t="s">
        <v>104</v>
      </c>
      <c r="C11" s="12" t="s">
        <v>85</v>
      </c>
      <c r="D11" s="6"/>
      <c r="E11" s="28">
        <v>1500</v>
      </c>
      <c r="F11" s="47" t="s">
        <v>164</v>
      </c>
      <c r="G11" t="s">
        <v>130</v>
      </c>
      <c r="H11" t="s">
        <v>134</v>
      </c>
    </row>
    <row r="12" spans="1:8" ht="20.100000000000001" customHeight="1">
      <c r="A12" s="12" t="s">
        <v>46</v>
      </c>
      <c r="B12" s="12" t="s">
        <v>105</v>
      </c>
      <c r="C12" s="12" t="s">
        <v>106</v>
      </c>
      <c r="D12" s="6"/>
      <c r="E12" s="28"/>
      <c r="F12" s="47"/>
    </row>
    <row r="13" spans="1:8" ht="20.100000000000001" customHeight="1">
      <c r="A13" s="12" t="s">
        <v>46</v>
      </c>
      <c r="B13" s="12" t="s">
        <v>107</v>
      </c>
      <c r="C13" s="12" t="s">
        <v>108</v>
      </c>
      <c r="D13" s="6"/>
      <c r="E13" s="28"/>
      <c r="F13" s="47"/>
    </row>
    <row r="14" spans="1:8" ht="20.100000000000001" customHeight="1">
      <c r="A14" s="12" t="s">
        <v>109</v>
      </c>
      <c r="B14" s="12" t="s">
        <v>110</v>
      </c>
      <c r="C14" s="12" t="s">
        <v>110</v>
      </c>
      <c r="D14" s="6"/>
      <c r="E14" s="28">
        <v>1500</v>
      </c>
      <c r="F14" s="47" t="s">
        <v>164</v>
      </c>
      <c r="G14" t="s">
        <v>168</v>
      </c>
      <c r="H14" t="s">
        <v>134</v>
      </c>
    </row>
    <row r="15" spans="1:8" ht="20.100000000000001" customHeight="1">
      <c r="A15" s="12">
        <v>34</v>
      </c>
      <c r="B15" s="12" t="s">
        <v>111</v>
      </c>
      <c r="C15" s="12" t="s">
        <v>112</v>
      </c>
      <c r="D15" s="6"/>
      <c r="E15" s="28">
        <v>3000</v>
      </c>
      <c r="F15" s="47" t="s">
        <v>164</v>
      </c>
      <c r="G15" t="s">
        <v>167</v>
      </c>
      <c r="H15" t="s">
        <v>134</v>
      </c>
    </row>
    <row r="16" spans="1:8" ht="20.100000000000001" customHeight="1">
      <c r="A16" s="12" t="s">
        <v>113</v>
      </c>
      <c r="B16" s="12" t="s">
        <v>114</v>
      </c>
      <c r="C16" s="12" t="s">
        <v>115</v>
      </c>
      <c r="D16" s="6"/>
      <c r="E16" s="28">
        <v>1500</v>
      </c>
      <c r="F16" s="47" t="s">
        <v>164</v>
      </c>
      <c r="G16" t="s">
        <v>169</v>
      </c>
      <c r="H16" t="s">
        <v>134</v>
      </c>
    </row>
    <row r="17" spans="1:8" ht="20.100000000000001" customHeight="1">
      <c r="A17" s="13">
        <v>36</v>
      </c>
      <c r="B17" s="13" t="s">
        <v>116</v>
      </c>
      <c r="C17" s="13" t="s">
        <v>117</v>
      </c>
      <c r="D17" s="17"/>
      <c r="E17" s="33">
        <v>1500</v>
      </c>
      <c r="F17" s="48" t="s">
        <v>164</v>
      </c>
      <c r="G17" t="s">
        <v>133</v>
      </c>
      <c r="H17" t="s">
        <v>134</v>
      </c>
    </row>
    <row r="18" spans="1:8">
      <c r="B18" s="49" t="s">
        <v>166</v>
      </c>
      <c r="E18" s="31">
        <f>SUM(E2:E17)</f>
        <v>25500</v>
      </c>
    </row>
    <row r="20" spans="1:8">
      <c r="B20" s="46" t="s">
        <v>152</v>
      </c>
    </row>
    <row r="22" spans="1:8">
      <c r="A22" t="s">
        <v>161</v>
      </c>
      <c r="B22" t="s">
        <v>157</v>
      </c>
      <c r="C22" t="s">
        <v>171</v>
      </c>
      <c r="F22" t="s">
        <v>170</v>
      </c>
    </row>
    <row r="23" spans="1:8">
      <c r="A23">
        <v>3</v>
      </c>
      <c r="B23" t="s">
        <v>158</v>
      </c>
      <c r="C23">
        <v>68</v>
      </c>
      <c r="D23">
        <f>A23*C23</f>
        <v>204</v>
      </c>
      <c r="F23">
        <f>C23/2.54</f>
        <v>26.771653543307085</v>
      </c>
    </row>
    <row r="24" spans="1:8">
      <c r="A24">
        <v>3</v>
      </c>
      <c r="B24" t="s">
        <v>159</v>
      </c>
      <c r="C24">
        <v>68</v>
      </c>
      <c r="D24">
        <f t="shared" ref="D24:D25" si="0">A24*C24</f>
        <v>204</v>
      </c>
    </row>
    <row r="25" spans="1:8">
      <c r="A25">
        <v>2</v>
      </c>
      <c r="B25" t="s">
        <v>160</v>
      </c>
      <c r="C25">
        <v>50</v>
      </c>
      <c r="D25">
        <f t="shared" si="0"/>
        <v>100</v>
      </c>
    </row>
    <row r="26" spans="1:8">
      <c r="D26">
        <f>SUM(D23:D25)</f>
        <v>508</v>
      </c>
    </row>
    <row r="27" spans="1:8">
      <c r="A27">
        <v>1</v>
      </c>
      <c r="B27" t="s">
        <v>162</v>
      </c>
      <c r="C27">
        <v>449</v>
      </c>
      <c r="D27" s="8"/>
      <c r="E27" s="45">
        <v>1500</v>
      </c>
      <c r="G27" t="s">
        <v>163</v>
      </c>
    </row>
    <row r="38" spans="8:11">
      <c r="H38" s="55"/>
      <c r="I38" s="42"/>
      <c r="J38" s="42" t="s">
        <v>175</v>
      </c>
      <c r="K38" s="42" t="s">
        <v>176</v>
      </c>
    </row>
    <row r="39" spans="8:11">
      <c r="H39" s="94" t="s">
        <v>180</v>
      </c>
      <c r="I39" s="42" t="s">
        <v>172</v>
      </c>
      <c r="J39" s="55">
        <v>40</v>
      </c>
      <c r="K39" s="55">
        <f>J39/2.54</f>
        <v>15.748031496062993</v>
      </c>
    </row>
    <row r="40" spans="8:11">
      <c r="H40" s="95"/>
      <c r="I40" s="42" t="s">
        <v>173</v>
      </c>
      <c r="J40" s="55">
        <v>40</v>
      </c>
      <c r="K40" s="55">
        <f t="shared" ref="K40:K41" si="1">J40/2.54</f>
        <v>15.748031496062993</v>
      </c>
    </row>
    <row r="41" spans="8:11">
      <c r="H41" s="95"/>
      <c r="I41" s="42" t="s">
        <v>174</v>
      </c>
      <c r="J41" s="55">
        <v>25</v>
      </c>
      <c r="K41" s="55">
        <f t="shared" si="1"/>
        <v>9.8425196850393704</v>
      </c>
    </row>
    <row r="42" spans="8:11">
      <c r="H42" s="56"/>
      <c r="I42" s="56"/>
      <c r="J42" s="56"/>
      <c r="K42" s="56"/>
    </row>
    <row r="43" spans="8:11">
      <c r="H43" s="94" t="s">
        <v>181</v>
      </c>
      <c r="I43" s="42" t="s">
        <v>177</v>
      </c>
      <c r="J43" s="55">
        <f>J39+27</f>
        <v>67</v>
      </c>
      <c r="K43" s="55">
        <f>J43/2.54</f>
        <v>26.377952755905511</v>
      </c>
    </row>
    <row r="44" spans="8:11" ht="16.5" customHeight="1">
      <c r="H44" s="94"/>
      <c r="I44" s="42" t="s">
        <v>178</v>
      </c>
      <c r="J44" s="55">
        <f>J40+27</f>
        <v>67</v>
      </c>
      <c r="K44" s="55">
        <f>J44/2.54</f>
        <v>26.377952755905511</v>
      </c>
    </row>
    <row r="45" spans="8:11">
      <c r="H45" s="94"/>
      <c r="I45" s="42" t="s">
        <v>179</v>
      </c>
      <c r="J45" s="55">
        <f>J41+20</f>
        <v>45</v>
      </c>
      <c r="K45" s="55">
        <f>J45/2.54</f>
        <v>17.716535433070867</v>
      </c>
    </row>
    <row r="47" spans="8:11">
      <c r="H47" s="42" t="s">
        <v>182</v>
      </c>
      <c r="I47" s="57" t="s">
        <v>183</v>
      </c>
      <c r="J47" s="55">
        <f>2.54*K47</f>
        <v>39.92</v>
      </c>
      <c r="K47" s="55">
        <f>K45-2</f>
        <v>15.716535433070867</v>
      </c>
    </row>
  </sheetData>
  <mergeCells count="2">
    <mergeCell ref="H39:H41"/>
    <mergeCell ref="H43:H45"/>
  </mergeCells>
  <phoneticPr fontId="6" type="noConversion"/>
  <hyperlinks>
    <hyperlink ref="D9" r:id="rId1"/>
    <hyperlink ref="B20" r:id="rId2"/>
  </hyperlinks>
  <pageMargins left="0.7" right="0.7" top="0.75" bottom="0.75" header="0.3" footer="0.3"/>
  <pageSetup paperSize="9" scale="3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46" t="s">
        <v>153</v>
      </c>
    </row>
  </sheetData>
  <phoneticPr fontId="6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topLeftCell="A16" workbookViewId="0">
      <selection activeCell="AJ38" sqref="AJ38"/>
    </sheetView>
  </sheetViews>
  <sheetFormatPr defaultRowHeight="16.5"/>
  <sheetData>
    <row r="54" spans="1:1">
      <c r="A54" s="46" t="s">
        <v>155</v>
      </c>
    </row>
  </sheetData>
  <phoneticPr fontId="6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46" t="s">
        <v>154</v>
      </c>
    </row>
  </sheetData>
  <phoneticPr fontId="6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6.5"/>
  <sheetData>
    <row r="1" spans="1:1">
      <c r="A1" s="46" t="s">
        <v>156</v>
      </c>
    </row>
  </sheetData>
  <phoneticPr fontId="6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2016-01-19T14:50:41Z</cp:lastPrinted>
  <dcterms:created xsi:type="dcterms:W3CDTF">2015-11-23T14:18:06Z</dcterms:created>
  <dcterms:modified xsi:type="dcterms:W3CDTF">2016-01-21T12:00:39Z</dcterms:modified>
</cp:coreProperties>
</file>