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uleuven-my.sharepoint.com/personal/vitor_pinheiro_kuleuven_be/Documents/50_Publications/22_Phi_HNA/Github/Phi29_DEdriven_biology/03_Supplementary_information/SI_Figure3_DNA_binding/"/>
    </mc:Choice>
  </mc:AlternateContent>
  <xr:revisionPtr revIDLastSave="1" documentId="8_{B4E56FAA-A17E-4700-806E-F96F9C693060}" xr6:coauthVersionLast="47" xr6:coauthVersionMax="47" xr10:uidLastSave="{1A553991-D9AD-4632-AC32-314190CA7EDC}"/>
  <bookViews>
    <workbookView xWindow="3885" yWindow="-21720" windowWidth="38640" windowHeight="21120" xr2:uid="{A145360F-C471-4940-98F1-72876ED76467}"/>
  </bookViews>
  <sheets>
    <sheet name="SI_Figure3b_Affinity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9" i="1" l="1"/>
  <c r="N39" i="1"/>
  <c r="M40" i="1"/>
  <c r="N40" i="1"/>
  <c r="M41" i="1"/>
  <c r="N41" i="1"/>
  <c r="M38" i="1"/>
  <c r="N38" i="1"/>
  <c r="L39" i="1"/>
  <c r="L40" i="1"/>
  <c r="L41" i="1"/>
  <c r="K39" i="1"/>
  <c r="K40" i="1"/>
  <c r="K41" i="1"/>
  <c r="L38" i="1"/>
  <c r="K38" i="1"/>
  <c r="L34" i="1"/>
  <c r="M34" i="1" s="1"/>
  <c r="K33" i="1"/>
  <c r="N33" i="1" s="1"/>
  <c r="K32" i="1"/>
  <c r="L33" i="1"/>
  <c r="M33" i="1"/>
  <c r="L35" i="1"/>
  <c r="M35" i="1"/>
  <c r="N35" i="1"/>
  <c r="L32" i="1"/>
  <c r="K34" i="1"/>
  <c r="K35" i="1"/>
  <c r="T3" i="1"/>
  <c r="N17" i="1"/>
  <c r="N18" i="1"/>
  <c r="N19" i="1"/>
  <c r="N20" i="1"/>
  <c r="N24" i="1"/>
  <c r="N25" i="1"/>
  <c r="N26" i="1"/>
  <c r="N23" i="1"/>
  <c r="M18" i="1"/>
  <c r="M19" i="1"/>
  <c r="M20" i="1"/>
  <c r="M23" i="1"/>
  <c r="M24" i="1"/>
  <c r="M25" i="1"/>
  <c r="M26" i="1"/>
  <c r="M17" i="1"/>
  <c r="L24" i="1"/>
  <c r="L25" i="1"/>
  <c r="L26" i="1"/>
  <c r="L23" i="1"/>
  <c r="K24" i="1"/>
  <c r="K25" i="1"/>
  <c r="K26" i="1"/>
  <c r="K23" i="1"/>
  <c r="L18" i="1"/>
  <c r="L17" i="1"/>
  <c r="L19" i="1"/>
  <c r="L20" i="1"/>
  <c r="K18" i="1"/>
  <c r="K17" i="1"/>
  <c r="K19" i="1"/>
  <c r="K20" i="1"/>
  <c r="AD12" i="1"/>
  <c r="AC12" i="1"/>
  <c r="Y12" i="1"/>
  <c r="X12" i="1"/>
  <c r="T12" i="1"/>
  <c r="S12" i="1"/>
  <c r="O12" i="1"/>
  <c r="N12" i="1"/>
  <c r="AD11" i="1"/>
  <c r="AC11" i="1"/>
  <c r="Y11" i="1"/>
  <c r="X11" i="1"/>
  <c r="T11" i="1"/>
  <c r="S11" i="1"/>
  <c r="O11" i="1"/>
  <c r="N11" i="1"/>
  <c r="AD10" i="1"/>
  <c r="AC10" i="1"/>
  <c r="Y10" i="1"/>
  <c r="X10" i="1"/>
  <c r="T10" i="1"/>
  <c r="S10" i="1"/>
  <c r="O10" i="1"/>
  <c r="N10" i="1"/>
  <c r="AD9" i="1"/>
  <c r="AC9" i="1"/>
  <c r="Y9" i="1"/>
  <c r="X9" i="1"/>
  <c r="T9" i="1"/>
  <c r="S9" i="1"/>
  <c r="O9" i="1"/>
  <c r="N9" i="1"/>
  <c r="AD6" i="1"/>
  <c r="AC6" i="1"/>
  <c r="Y6" i="1"/>
  <c r="X6" i="1"/>
  <c r="T6" i="1"/>
  <c r="S6" i="1"/>
  <c r="O6" i="1"/>
  <c r="N6" i="1"/>
  <c r="AD5" i="1"/>
  <c r="AC5" i="1"/>
  <c r="Y5" i="1"/>
  <c r="X5" i="1"/>
  <c r="T5" i="1"/>
  <c r="S5" i="1"/>
  <c r="O5" i="1"/>
  <c r="N5" i="1"/>
  <c r="AD4" i="1"/>
  <c r="AC4" i="1"/>
  <c r="Y4" i="1"/>
  <c r="X4" i="1"/>
  <c r="T4" i="1"/>
  <c r="S4" i="1"/>
  <c r="O4" i="1"/>
  <c r="N4" i="1"/>
  <c r="AD3" i="1"/>
  <c r="AC3" i="1"/>
  <c r="Y3" i="1"/>
  <c r="X3" i="1"/>
  <c r="S3" i="1"/>
  <c r="O3" i="1"/>
  <c r="N3" i="1"/>
  <c r="M32" i="1" l="1"/>
  <c r="N34" i="1"/>
  <c r="N32" i="1"/>
</calcChain>
</file>

<file path=xl/sharedStrings.xml><?xml version="1.0" encoding="utf-8"?>
<sst xmlns="http://schemas.openxmlformats.org/spreadsheetml/2006/main" count="144" uniqueCount="30">
  <si>
    <t>14.07.21</t>
  </si>
  <si>
    <t>Time course Affinity</t>
  </si>
  <si>
    <t>GELS</t>
  </si>
  <si>
    <t>del d12a p2 affinity0.8per gel 0to1hrgrad 080721-[FAM].tif</t>
  </si>
  <si>
    <t>del d12a p2 affinity0.8per gel 0to1hrgrad 090721-[FAM].tif</t>
  </si>
  <si>
    <t>del d12a p2 affinity0.8per gel 0to1hrgrad 080721 GEL1</t>
  </si>
  <si>
    <t>Time</t>
  </si>
  <si>
    <t>Unbound</t>
  </si>
  <si>
    <t>Intermediate</t>
  </si>
  <si>
    <t>Bound</t>
  </si>
  <si>
    <t xml:space="preserve">Bound </t>
  </si>
  <si>
    <t>DEL</t>
  </si>
  <si>
    <t>D12A</t>
  </si>
  <si>
    <t>del d12a p2 affinity0.8per gel 0to1hrgrad 080721 GEL2</t>
  </si>
  <si>
    <t>del d12a p2 affinity0.8per gel 0to1hrgrad 090721 GEL1</t>
  </si>
  <si>
    <t>del d12a p2 affinity0.8per gel 0to1hrgrad 090721 GEL2</t>
  </si>
  <si>
    <t>P562del</t>
  </si>
  <si>
    <t>D12A-THR</t>
  </si>
  <si>
    <t>Int/sum</t>
  </si>
  <si>
    <t>Bound/sum</t>
  </si>
  <si>
    <t>Biological repeat 1 / technical repeat 1</t>
  </si>
  <si>
    <t>Biological repeat 1 / technical repeat 2</t>
  </si>
  <si>
    <t>Biological repeat 2 / technical repeat 1</t>
  </si>
  <si>
    <t>Biological repeat 2 / technical repeat 2</t>
  </si>
  <si>
    <t>BioRep1</t>
  </si>
  <si>
    <t>BioRep2</t>
  </si>
  <si>
    <t>Avg</t>
  </si>
  <si>
    <t>SEM</t>
  </si>
  <si>
    <t>Fraction Intermediate complex</t>
  </si>
  <si>
    <t>Fraction Bound complex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</si>
</sst>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8"/>
      <color theme="1"/>
      <name val="Calibri"/>
      <family val="2"/>
      <scheme val="minor"/>
    </font>
    <font>
      <sz val="16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3" fillId="0" borderId="0" xfId="0" applyFont="1" applyAlignment="1">
      <alignment horizontal="right"/>
    </xf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5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231280764955229"/>
          <c:y val="6.427824913326502E-2"/>
          <c:w val="0.78957966912309896"/>
          <c:h val="0.63507942642374005"/>
        </c:manualLayout>
      </c:layout>
      <c:scatterChart>
        <c:scatterStyle val="lineMarker"/>
        <c:varyColors val="0"/>
        <c:ser>
          <c:idx val="0"/>
          <c:order val="0"/>
          <c:tx>
            <c:strRef>
              <c:f>SI_Figure3b_Affinity!$M$16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SI_Figure3b_Affinity!$N$17:$N$20</c:f>
                <c:numCache>
                  <c:formatCode>General</c:formatCode>
                  <c:ptCount val="4"/>
                  <c:pt idx="0">
                    <c:v>5.1484118224720127E-2</c:v>
                  </c:pt>
                  <c:pt idx="1">
                    <c:v>0.12326959380579008</c:v>
                  </c:pt>
                  <c:pt idx="2">
                    <c:v>4.733550489003184E-2</c:v>
                  </c:pt>
                  <c:pt idx="3">
                    <c:v>8.3230748845645863E-3</c:v>
                  </c:pt>
                </c:numCache>
              </c:numRef>
            </c:plus>
            <c:minus>
              <c:numRef>
                <c:f>SI_Figure3b_Affinity!$N$17:$N$20</c:f>
                <c:numCache>
                  <c:formatCode>General</c:formatCode>
                  <c:ptCount val="4"/>
                  <c:pt idx="0">
                    <c:v>5.1484118224720127E-2</c:v>
                  </c:pt>
                  <c:pt idx="1">
                    <c:v>0.12326959380579008</c:v>
                  </c:pt>
                  <c:pt idx="2">
                    <c:v>4.733550489003184E-2</c:v>
                  </c:pt>
                  <c:pt idx="3">
                    <c:v>8.3230748845645863E-3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SI_Figure3b_Affinity!$J$17:$J$20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</c:numCache>
            </c:numRef>
          </c:xVal>
          <c:yVal>
            <c:numRef>
              <c:f>SI_Figure3b_Affinity!$M$17:$M$20</c:f>
              <c:numCache>
                <c:formatCode>General</c:formatCode>
                <c:ptCount val="4"/>
                <c:pt idx="0">
                  <c:v>0.25219692229399227</c:v>
                </c:pt>
                <c:pt idx="1">
                  <c:v>0.39879002693576504</c:v>
                </c:pt>
                <c:pt idx="2">
                  <c:v>0.21829555539454745</c:v>
                </c:pt>
                <c:pt idx="3">
                  <c:v>0.21838873293713684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BD-4D0E-AC22-4A7AD34F0B55}"/>
            </c:ext>
          </c:extLst>
        </c:ser>
        <c:ser>
          <c:idx val="1"/>
          <c:order val="1"/>
          <c:tx>
            <c:strRef>
              <c:f>SI_Figure3b_Affinity!$M$22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SI_Figure3b_Affinity!$N$23:$N$26</c:f>
                <c:numCache>
                  <c:formatCode>General</c:formatCode>
                  <c:ptCount val="4"/>
                  <c:pt idx="0">
                    <c:v>3.6476478369091681E-2</c:v>
                  </c:pt>
                  <c:pt idx="1">
                    <c:v>0.12217019741504008</c:v>
                  </c:pt>
                  <c:pt idx="2">
                    <c:v>2.9909837052862799E-2</c:v>
                  </c:pt>
                  <c:pt idx="3">
                    <c:v>2.1366392401527219E-2</c:v>
                  </c:pt>
                </c:numCache>
              </c:numRef>
            </c:plus>
            <c:minus>
              <c:numRef>
                <c:f>SI_Figure3b_Affinity!$N$23:$N$26</c:f>
                <c:numCache>
                  <c:formatCode>General</c:formatCode>
                  <c:ptCount val="4"/>
                  <c:pt idx="0">
                    <c:v>3.6476478369091681E-2</c:v>
                  </c:pt>
                  <c:pt idx="1">
                    <c:v>0.12217019741504008</c:v>
                  </c:pt>
                  <c:pt idx="2">
                    <c:v>2.9909837052862799E-2</c:v>
                  </c:pt>
                  <c:pt idx="3">
                    <c:v>2.1366392401527219E-2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SI_Figure3b_Affinity!$J$23:$J$26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</c:numCache>
            </c:numRef>
          </c:xVal>
          <c:yVal>
            <c:numRef>
              <c:f>SI_Figure3b_Affinity!$M$23:$M$26</c:f>
              <c:numCache>
                <c:formatCode>General</c:formatCode>
                <c:ptCount val="4"/>
                <c:pt idx="0">
                  <c:v>0.44521113534821871</c:v>
                </c:pt>
                <c:pt idx="1">
                  <c:v>0.18874792781116706</c:v>
                </c:pt>
                <c:pt idx="2">
                  <c:v>9.0298833937865003E-2</c:v>
                </c:pt>
                <c:pt idx="3">
                  <c:v>3.7924400759094951E-2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BD-4D0E-AC22-4A7AD34F0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541631"/>
        <c:axId val="438543271"/>
      </c:scatterChart>
      <c:valAx>
        <c:axId val="438541631"/>
        <c:scaling>
          <c:orientation val="minMax"/>
          <c:max val="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(min)</a:t>
                </a:r>
              </a:p>
            </c:rich>
          </c:tx>
          <c:layout>
            <c:manualLayout>
              <c:xMode val="edge"/>
              <c:yMode val="edge"/>
              <c:x val="0.44801655316267958"/>
              <c:y val="0.811704330768673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8543271"/>
        <c:crosses val="autoZero"/>
        <c:crossBetween val="midCat"/>
      </c:valAx>
      <c:valAx>
        <c:axId val="438543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Fraction of intermediate</a:t>
                </a:r>
                <a:r>
                  <a:rPr lang="en-GB" sz="1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</a:p>
              <a:p>
                <a:pPr>
                  <a:defRPr sz="16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GB" sz="1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complex (a.u.)</a:t>
                </a:r>
                <a:endParaRPr lang="en-GB" sz="16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8541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323897207285496"/>
          <c:y val="0.90792724518029344"/>
          <c:w val="0.42572562614861492"/>
          <c:h val="9.20727548197065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11919467970727"/>
          <c:y val="8.6087153630470328E-2"/>
          <c:w val="0.79478044499401879"/>
          <c:h val="0.64346289316590999"/>
        </c:manualLayout>
      </c:layout>
      <c:scatterChart>
        <c:scatterStyle val="lineMarker"/>
        <c:varyColors val="0"/>
        <c:ser>
          <c:idx val="0"/>
          <c:order val="0"/>
          <c:tx>
            <c:strRef>
              <c:f>SI_Figure3b_Affinity!$K$30</c:f>
              <c:strCache>
                <c:ptCount val="1"/>
                <c:pt idx="0">
                  <c:v>P562del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SI_Figure3b_Affinity!$N$32:$N$35</c:f>
                <c:numCache>
                  <c:formatCode>General</c:formatCode>
                  <c:ptCount val="4"/>
                  <c:pt idx="0">
                    <c:v>1.8444381435470815E-3</c:v>
                  </c:pt>
                  <c:pt idx="1">
                    <c:v>6.762546752196656E-3</c:v>
                  </c:pt>
                  <c:pt idx="2">
                    <c:v>1.1826284458508123E-2</c:v>
                  </c:pt>
                  <c:pt idx="3">
                    <c:v>0.12771511516437051</c:v>
                  </c:pt>
                </c:numCache>
              </c:numRef>
            </c:plus>
            <c:minus>
              <c:numRef>
                <c:f>SI_Figure3b_Affinity!$N$32:$N$35</c:f>
                <c:numCache>
                  <c:formatCode>General</c:formatCode>
                  <c:ptCount val="4"/>
                  <c:pt idx="0">
                    <c:v>1.8444381435470815E-3</c:v>
                  </c:pt>
                  <c:pt idx="1">
                    <c:v>6.762546752196656E-3</c:v>
                  </c:pt>
                  <c:pt idx="2">
                    <c:v>1.1826284458508123E-2</c:v>
                  </c:pt>
                  <c:pt idx="3">
                    <c:v>0.12771511516437051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SI_Figure3b_Affinity!$J$32:$J$35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</c:numCache>
            </c:numRef>
          </c:xVal>
          <c:yVal>
            <c:numRef>
              <c:f>SI_Figure3b_Affinity!$M$32:$M$35</c:f>
              <c:numCache>
                <c:formatCode>General</c:formatCode>
                <c:ptCount val="4"/>
                <c:pt idx="0">
                  <c:v>9.4372748528072231E-3</c:v>
                </c:pt>
                <c:pt idx="1">
                  <c:v>1.5092022618535027E-2</c:v>
                </c:pt>
                <c:pt idx="2">
                  <c:v>8.0707743137088353E-2</c:v>
                </c:pt>
                <c:pt idx="3">
                  <c:v>0.37981614353106508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6F-45E2-8CE9-3B9B70682C01}"/>
            </c:ext>
          </c:extLst>
        </c:ser>
        <c:ser>
          <c:idx val="1"/>
          <c:order val="1"/>
          <c:tx>
            <c:strRef>
              <c:f>SI_Figure3b_Affinity!$K$36</c:f>
              <c:strCache>
                <c:ptCount val="1"/>
                <c:pt idx="0">
                  <c:v>D12A-THR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SI_Figure3b_Affinity!$N$38:$N$41</c:f>
                <c:numCache>
                  <c:formatCode>General</c:formatCode>
                  <c:ptCount val="4"/>
                  <c:pt idx="0">
                    <c:v>4.4813035695503954E-3</c:v>
                  </c:pt>
                  <c:pt idx="1">
                    <c:v>4.2513606595094337E-2</c:v>
                  </c:pt>
                  <c:pt idx="2">
                    <c:v>7.1363915251619739E-2</c:v>
                  </c:pt>
                  <c:pt idx="3">
                    <c:v>5.5397194860780097E-3</c:v>
                  </c:pt>
                </c:numCache>
              </c:numRef>
            </c:plus>
            <c:minus>
              <c:numRef>
                <c:f>SI_Figure3b_Affinity!$N$38:$N$41</c:f>
                <c:numCache>
                  <c:formatCode>General</c:formatCode>
                  <c:ptCount val="4"/>
                  <c:pt idx="0">
                    <c:v>4.4813035695503954E-3</c:v>
                  </c:pt>
                  <c:pt idx="1">
                    <c:v>4.2513606595094337E-2</c:v>
                  </c:pt>
                  <c:pt idx="2">
                    <c:v>7.1363915251619739E-2</c:v>
                  </c:pt>
                  <c:pt idx="3">
                    <c:v>5.5397194860780097E-3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SI_Figure3b_Affinity!$J$38:$J$41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</c:numCache>
            </c:numRef>
          </c:xVal>
          <c:yVal>
            <c:numRef>
              <c:f>SI_Figure3b_Affinity!$M$38:$M$41</c:f>
              <c:numCache>
                <c:formatCode>General</c:formatCode>
                <c:ptCount val="4"/>
                <c:pt idx="0">
                  <c:v>5.5573764637290982E-2</c:v>
                </c:pt>
                <c:pt idx="1">
                  <c:v>0.46508386363645388</c:v>
                </c:pt>
                <c:pt idx="2">
                  <c:v>0.48823554795813484</c:v>
                </c:pt>
                <c:pt idx="3">
                  <c:v>0.72223534684199908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6F-45E2-8CE9-3B9B70682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541631"/>
        <c:axId val="438543271"/>
      </c:scatterChart>
      <c:valAx>
        <c:axId val="438541631"/>
        <c:scaling>
          <c:orientation val="minMax"/>
          <c:max val="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Time (min)</a:t>
                </a:r>
              </a:p>
            </c:rich>
          </c:tx>
          <c:layout>
            <c:manualLayout>
              <c:xMode val="edge"/>
              <c:yMode val="edge"/>
              <c:x val="0.49949142427931476"/>
              <c:y val="0.782071757913654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8543271"/>
        <c:crosses val="autoZero"/>
        <c:crossBetween val="midCat"/>
      </c:valAx>
      <c:valAx>
        <c:axId val="438543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Fraction of stable </a:t>
                </a:r>
              </a:p>
              <a:p>
                <a:pPr>
                  <a:defRPr/>
                </a:pPr>
                <a:r>
                  <a:rPr lang="en-GB"/>
                  <a:t>complex (a.u.)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8541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127799044658977"/>
          <c:y val="0.89877822802469909"/>
          <c:w val="0.4260460311718024"/>
          <c:h val="9.7097455329104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453413</xdr:colOff>
      <xdr:row>13</xdr:row>
      <xdr:rowOff>104775</xdr:rowOff>
    </xdr:from>
    <xdr:to>
      <xdr:col>20</xdr:col>
      <xdr:colOff>437886</xdr:colOff>
      <xdr:row>44</xdr:row>
      <xdr:rowOff>57145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DF28A050-74E8-49A9-BCA2-F58782E1E0D1}"/>
            </a:ext>
          </a:extLst>
        </xdr:cNvPr>
        <xdr:cNvGrpSpPr/>
      </xdr:nvGrpSpPr>
      <xdr:grpSpPr>
        <a:xfrm>
          <a:off x="12944584" y="3516457"/>
          <a:ext cx="6370120" cy="8005324"/>
          <a:chOff x="16506143" y="19924924"/>
          <a:chExt cx="6367856" cy="5495933"/>
        </a:xfrm>
      </xdr:grpSpPr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93073545-C793-FE25-FCD6-7BDBAF34AFCE}"/>
              </a:ext>
            </a:extLst>
          </xdr:cNvPr>
          <xdr:cNvGraphicFramePr>
            <a:graphicFrameLocks/>
          </xdr:cNvGraphicFramePr>
        </xdr:nvGraphicFramePr>
        <xdr:xfrm>
          <a:off x="16546256" y="19924924"/>
          <a:ext cx="6327743" cy="325057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B568A664-07FD-C3F6-27D5-7EFD9D32613D}"/>
              </a:ext>
            </a:extLst>
          </xdr:cNvPr>
          <xdr:cNvGraphicFramePr>
            <a:graphicFrameLocks/>
          </xdr:cNvGraphicFramePr>
        </xdr:nvGraphicFramePr>
        <xdr:xfrm>
          <a:off x="16506143" y="22341559"/>
          <a:ext cx="6327321" cy="307929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uleuven-my.sharepoint.com/personal/paola_handal_kuleuven_be/Documents/PhD/Polymerase_Landscape_Mapping/07_Additional_Projects/Phi29/Thumb_1DEL_followup/Data_compilation/Gel_quantification_updated_160323.xlsx" TargetMode="External"/><Relationship Id="rId1" Type="http://schemas.openxmlformats.org/officeDocument/2006/relationships/externalLinkPath" Target="/personal/paola_handal_kuleuven_be/Documents/PhD/Polymerase_Landscape_Mapping/07_Additional_Projects/Phi29/Thumb_1DEL_followup/Data_compilation/Gel_quantification_updated_1603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NA kinetics v4"/>
      <sheetName val="Affinity v3"/>
      <sheetName val="_xltb_storage_"/>
      <sheetName val="Fidelity v3"/>
      <sheetName val="Fidelity InDels"/>
      <sheetName val="protein quantification"/>
      <sheetName val="Fidelity Insertions"/>
      <sheetName val="Corrections_ProteinQuant"/>
      <sheetName val="Corrections_EMSA_HNA"/>
    </sheetNames>
    <sheetDataSet>
      <sheetData sheetId="0" refreshError="1"/>
      <sheetData sheetId="1">
        <row r="8">
          <cell r="H8">
            <v>0</v>
          </cell>
          <cell r="U8">
            <v>46872.537249999994</v>
          </cell>
          <cell r="V8">
            <v>15555.050750000002</v>
          </cell>
          <cell r="W8">
            <v>730.65425000000005</v>
          </cell>
          <cell r="Z8">
            <v>1.156862863769772</v>
          </cell>
          <cell r="AA8">
            <v>24.628694839904291</v>
          </cell>
        </row>
        <row r="9">
          <cell r="H9">
            <v>15</v>
          </cell>
          <cell r="U9">
            <v>33799.132250000002</v>
          </cell>
          <cell r="V9">
            <v>18110.009000000002</v>
          </cell>
          <cell r="W9">
            <v>944.93775000000005</v>
          </cell>
          <cell r="Z9">
            <v>1.7878236985266551</v>
          </cell>
          <cell r="AA9">
            <v>34.264165306900914</v>
          </cell>
        </row>
        <row r="10">
          <cell r="H10">
            <v>30</v>
          </cell>
          <cell r="U10">
            <v>34446.157749999998</v>
          </cell>
          <cell r="V10">
            <v>8727.7875000000004</v>
          </cell>
          <cell r="W10">
            <v>3579.74575</v>
          </cell>
          <cell r="Z10">
            <v>7.656605657080636</v>
          </cell>
          <cell r="AA10">
            <v>18.667590329927108</v>
          </cell>
        </row>
        <row r="11">
          <cell r="H11">
            <v>60</v>
          </cell>
          <cell r="U11">
            <v>15911.670249999999</v>
          </cell>
          <cell r="V11">
            <v>6035.8889999999992</v>
          </cell>
          <cell r="W11">
            <v>10527.365249999999</v>
          </cell>
          <cell r="Z11">
            <v>32.416904464242862</v>
          </cell>
          <cell r="AA11">
            <v>18.586306490104388</v>
          </cell>
        </row>
        <row r="14">
          <cell r="H14">
            <v>0</v>
          </cell>
          <cell r="U14">
            <v>27306.5455</v>
          </cell>
          <cell r="V14">
            <v>21390.854749999999</v>
          </cell>
          <cell r="W14">
            <v>2636.9174999999996</v>
          </cell>
          <cell r="Z14">
            <v>5.1367537654671551</v>
          </cell>
          <cell r="AA14">
            <v>41.669697168615812</v>
          </cell>
        </row>
        <row r="15">
          <cell r="H15">
            <v>15</v>
          </cell>
          <cell r="U15">
            <v>18190.6005</v>
          </cell>
          <cell r="V15">
            <v>7032.3397499999992</v>
          </cell>
          <cell r="W15">
            <v>20139.107749999999</v>
          </cell>
          <cell r="Z15">
            <v>44.396381199543725</v>
          </cell>
          <cell r="AA15">
            <v>15.502694565289467</v>
          </cell>
        </row>
        <row r="16">
          <cell r="H16">
            <v>30</v>
          </cell>
          <cell r="U16">
            <v>21486.156750000002</v>
          </cell>
          <cell r="V16">
            <v>3463.16075</v>
          </cell>
          <cell r="W16">
            <v>19642.249250000001</v>
          </cell>
          <cell r="Z16">
            <v>44.049246710982636</v>
          </cell>
          <cell r="AA16">
            <v>7.7664029376137593</v>
          </cell>
        </row>
        <row r="17">
          <cell r="H17">
            <v>60</v>
          </cell>
          <cell r="U17">
            <v>11132.994750000002</v>
          </cell>
          <cell r="V17">
            <v>1397.1547499999999</v>
          </cell>
          <cell r="W17">
            <v>28558.38175</v>
          </cell>
          <cell r="Z17">
            <v>69.504508633415796</v>
          </cell>
          <cell r="AA17">
            <v>3.4003521359746829</v>
          </cell>
        </row>
        <row r="108">
          <cell r="P108" t="str">
            <v>P562del</v>
          </cell>
        </row>
        <row r="109">
          <cell r="O109">
            <v>0</v>
          </cell>
          <cell r="P109">
            <v>0.25219692229399227</v>
          </cell>
          <cell r="Q109">
            <v>7.8994217741323036E-2</v>
          </cell>
          <cell r="R109">
            <v>5.801223925433802E-3</v>
          </cell>
          <cell r="S109">
            <v>6.3455517857446374E-3</v>
          </cell>
        </row>
        <row r="110">
          <cell r="O110">
            <v>15</v>
          </cell>
          <cell r="P110">
            <v>0.3987900269357651</v>
          </cell>
          <cell r="Q110">
            <v>0.17306108885690749</v>
          </cell>
          <cell r="R110">
            <v>7.5460113092675144E-3</v>
          </cell>
          <cell r="S110">
            <v>9.03603462475722E-3</v>
          </cell>
        </row>
        <row r="111">
          <cell r="O111">
            <v>30</v>
          </cell>
          <cell r="P111">
            <v>0.21829555539454742</v>
          </cell>
          <cell r="Q111">
            <v>9.6673284893042527E-2</v>
          </cell>
          <cell r="R111">
            <v>1.1826284458508151E-2</v>
          </cell>
          <cell r="S111">
            <v>1.5630470545666079E-2</v>
          </cell>
        </row>
        <row r="112">
          <cell r="O112">
            <v>60</v>
          </cell>
          <cell r="P112">
            <v>0.21838873293713684</v>
          </cell>
          <cell r="Q112">
            <v>8.9131933726754348E-2</v>
          </cell>
          <cell r="R112">
            <v>0.13881155067572351</v>
          </cell>
          <cell r="S112">
            <v>0.18611555668348473</v>
          </cell>
        </row>
        <row r="114">
          <cell r="P114" t="str">
            <v>D12A-THR</v>
          </cell>
        </row>
        <row r="115">
          <cell r="O115">
            <v>0</v>
          </cell>
          <cell r="P115">
            <v>0.44521113534821877</v>
          </cell>
          <cell r="Q115">
            <v>0.11243780875626241</v>
          </cell>
          <cell r="R115">
            <v>5.5573764637290982E-2</v>
          </cell>
          <cell r="S115">
            <v>1.4077993033602285E-2</v>
          </cell>
        </row>
        <row r="116">
          <cell r="O116">
            <v>15</v>
          </cell>
          <cell r="P116">
            <v>0.18874792781116709</v>
          </cell>
          <cell r="Q116">
            <v>0.1576313038892726</v>
          </cell>
          <cell r="R116">
            <v>0.46508386363645382</v>
          </cell>
          <cell r="S116">
            <v>0.10248445149508305</v>
          </cell>
        </row>
        <row r="117">
          <cell r="O117">
            <v>30</v>
          </cell>
          <cell r="P117">
            <v>9.0298833937865003E-2</v>
          </cell>
          <cell r="Q117">
            <v>4.8033074380766906E-2</v>
          </cell>
          <cell r="R117">
            <v>0.48823554795813484</v>
          </cell>
          <cell r="S117">
            <v>0.1489846673805709</v>
          </cell>
        </row>
        <row r="118">
          <cell r="O118">
            <v>60</v>
          </cell>
          <cell r="P118">
            <v>3.7924400759094951E-2</v>
          </cell>
          <cell r="Q118">
            <v>2.6579604921885921E-2</v>
          </cell>
          <cell r="R118">
            <v>0.72223534684199908</v>
          </cell>
          <cell r="S118">
            <v>0.15979558919335651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45F32-C1C5-4BB4-823D-3F69BC4C519F}">
  <dimension ref="A1:AO50"/>
  <sheetViews>
    <sheetView tabSelected="1" zoomScale="55" zoomScaleNormal="55" workbookViewId="0">
      <selection activeCell="AD37" sqref="AD37"/>
    </sheetView>
  </sheetViews>
  <sheetFormatPr defaultRowHeight="20.25" x14ac:dyDescent="0.55000000000000004"/>
  <cols>
    <col min="1" max="1" width="9.06640625" style="3"/>
    <col min="2" max="2" width="6.3984375" style="3" customWidth="1"/>
    <col min="3" max="3" width="16.46484375" style="3" bestFit="1" customWidth="1"/>
    <col min="4" max="4" width="11.265625" style="3" customWidth="1"/>
    <col min="5" max="5" width="18.59765625" style="3" bestFit="1" customWidth="1"/>
    <col min="6" max="7" width="9.06640625" style="3"/>
    <col min="8" max="8" width="7.1328125" style="3" bestFit="1" customWidth="1"/>
    <col min="9" max="9" width="12.46484375" style="3" bestFit="1" customWidth="1"/>
    <col min="10" max="10" width="15.6640625" style="3" bestFit="1" customWidth="1"/>
    <col min="11" max="12" width="14.86328125" style="3" bestFit="1" customWidth="1"/>
    <col min="13" max="13" width="16.796875" style="3" bestFit="1" customWidth="1"/>
    <col min="14" max="15" width="12.59765625" style="3" bestFit="1" customWidth="1"/>
    <col min="16" max="16" width="15.6640625" style="3" bestFit="1" customWidth="1"/>
    <col min="17" max="17" width="14.86328125" style="3" bestFit="1" customWidth="1"/>
    <col min="18" max="18" width="17.6640625" style="3" bestFit="1" customWidth="1"/>
    <col min="19" max="19" width="15.6640625" style="3" bestFit="1" customWidth="1"/>
    <col min="20" max="20" width="12.59765625" style="3" bestFit="1" customWidth="1"/>
    <col min="21" max="21" width="20.06640625" style="3" bestFit="1" customWidth="1"/>
    <col min="22" max="22" width="15.53125" style="3" customWidth="1"/>
    <col min="23" max="23" width="21.9296875" style="3" customWidth="1"/>
    <col min="24" max="24" width="15.3984375" style="3" customWidth="1"/>
    <col min="25" max="25" width="16.265625" style="3" customWidth="1"/>
    <col min="26" max="26" width="13.59765625" style="3" customWidth="1"/>
    <col min="27" max="27" width="16.46484375" style="3" bestFit="1" customWidth="1"/>
    <col min="28" max="28" width="12.9296875" style="3" customWidth="1"/>
    <col min="29" max="30" width="9.19921875" style="3" bestFit="1" customWidth="1"/>
    <col min="31" max="32" width="9.06640625" style="3"/>
  </cols>
  <sheetData>
    <row r="1" spans="1:41" s="1" customFormat="1" ht="23.25" x14ac:dyDescent="0.7">
      <c r="A1" s="3"/>
      <c r="B1" s="3"/>
      <c r="C1" s="3"/>
      <c r="D1" s="3"/>
      <c r="E1" s="3"/>
      <c r="F1" s="3"/>
      <c r="G1" s="3"/>
      <c r="H1" s="3"/>
      <c r="I1" s="4"/>
      <c r="J1" s="4"/>
      <c r="K1" s="5" t="s">
        <v>20</v>
      </c>
      <c r="L1" s="4"/>
      <c r="M1" s="4"/>
      <c r="N1" s="4"/>
      <c r="O1" s="4"/>
      <c r="P1" s="5" t="s">
        <v>21</v>
      </c>
      <c r="Q1" s="4"/>
      <c r="R1" s="4"/>
      <c r="S1" s="4"/>
      <c r="T1" s="4"/>
      <c r="U1" s="5" t="s">
        <v>22</v>
      </c>
      <c r="V1" s="4"/>
      <c r="W1" s="4"/>
      <c r="X1" s="4"/>
      <c r="Y1" s="4"/>
      <c r="Z1" s="5" t="s">
        <v>23</v>
      </c>
      <c r="AA1" s="4"/>
      <c r="AB1" s="4"/>
      <c r="AC1" s="4"/>
      <c r="AD1" s="4"/>
      <c r="AE1" s="4"/>
      <c r="AF1" s="4"/>
      <c r="AG1" s="2"/>
      <c r="AH1" s="2"/>
      <c r="AI1" s="2"/>
      <c r="AJ1" s="2"/>
      <c r="AK1" s="2"/>
      <c r="AL1" s="2"/>
      <c r="AM1" s="2"/>
      <c r="AN1" s="2"/>
      <c r="AO1" s="2"/>
    </row>
    <row r="2" spans="1:41" ht="20.65" x14ac:dyDescent="0.6">
      <c r="A2" s="5" t="s">
        <v>0</v>
      </c>
      <c r="J2" s="5" t="s">
        <v>6</v>
      </c>
      <c r="K2" s="6" t="s">
        <v>7</v>
      </c>
      <c r="L2" s="7" t="s">
        <v>8</v>
      </c>
      <c r="M2" s="8" t="s">
        <v>10</v>
      </c>
      <c r="N2" s="5" t="s">
        <v>18</v>
      </c>
      <c r="O2" s="5" t="s">
        <v>19</v>
      </c>
      <c r="P2" s="6" t="s">
        <v>7</v>
      </c>
      <c r="Q2" s="7" t="s">
        <v>8</v>
      </c>
      <c r="R2" s="8" t="s">
        <v>10</v>
      </c>
      <c r="S2" s="5" t="s">
        <v>18</v>
      </c>
      <c r="T2" s="5" t="s">
        <v>19</v>
      </c>
      <c r="U2" s="6" t="s">
        <v>7</v>
      </c>
      <c r="V2" s="7" t="s">
        <v>8</v>
      </c>
      <c r="W2" s="8" t="s">
        <v>10</v>
      </c>
      <c r="X2" s="5" t="s">
        <v>18</v>
      </c>
      <c r="Y2" s="5" t="s">
        <v>19</v>
      </c>
      <c r="Z2" s="6" t="s">
        <v>7</v>
      </c>
      <c r="AA2" s="7" t="s">
        <v>8</v>
      </c>
      <c r="AB2" s="8" t="s">
        <v>10</v>
      </c>
      <c r="AC2" s="5" t="s">
        <v>18</v>
      </c>
      <c r="AD2" s="5" t="s">
        <v>19</v>
      </c>
    </row>
    <row r="3" spans="1:41" ht="20.65" x14ac:dyDescent="0.6">
      <c r="A3" s="5" t="s">
        <v>1</v>
      </c>
      <c r="I3" s="9" t="s">
        <v>11</v>
      </c>
      <c r="J3" s="3">
        <v>0</v>
      </c>
      <c r="K3" s="10">
        <v>74826.774999999994</v>
      </c>
      <c r="L3" s="11">
        <v>20539.362000000001</v>
      </c>
      <c r="M3" s="12">
        <v>1470.53</v>
      </c>
      <c r="N3" s="3">
        <f>L3/(K3+L3+M3)</f>
        <v>0.21210314890329718</v>
      </c>
      <c r="O3" s="3">
        <f>M3/(K3+L3+M3)</f>
        <v>1.5185673418520281E-2</v>
      </c>
      <c r="P3" s="10">
        <v>27816.758999999998</v>
      </c>
      <c r="Q3" s="11">
        <v>6496.2169999999996</v>
      </c>
      <c r="R3" s="12">
        <v>0</v>
      </c>
      <c r="S3" s="3">
        <f>Q3/(P3+Q3+R3)</f>
        <v>0.18932245923524677</v>
      </c>
      <c r="T3" s="3">
        <f>R3/(P3+Q3+R3)</f>
        <v>0</v>
      </c>
      <c r="U3" s="10">
        <v>30600.914000000001</v>
      </c>
      <c r="V3" s="11">
        <v>19604.04</v>
      </c>
      <c r="W3" s="12">
        <v>367.77</v>
      </c>
      <c r="X3" s="3">
        <f>V3/(U3+V3+W3)</f>
        <v>0.38764057874359314</v>
      </c>
      <c r="Y3" s="3">
        <f>W3/(U3+V3+W3)</f>
        <v>7.2721018547468397E-3</v>
      </c>
      <c r="Z3" s="10">
        <v>54245.701000000001</v>
      </c>
      <c r="AA3" s="11">
        <v>15580.584000000001</v>
      </c>
      <c r="AB3" s="12">
        <v>1084.317</v>
      </c>
      <c r="AC3" s="3">
        <f>AA3/(Z3+AA3+AB3)</f>
        <v>0.21972150229383189</v>
      </c>
      <c r="AD3" s="3">
        <f>AB3/(Z3+AA3+AB3)</f>
        <v>1.5291324137961767E-2</v>
      </c>
    </row>
    <row r="4" spans="1:41" ht="20.65" x14ac:dyDescent="0.6">
      <c r="A4" s="13" t="s">
        <v>2</v>
      </c>
      <c r="B4" s="13" t="s">
        <v>3</v>
      </c>
      <c r="C4" s="13"/>
      <c r="D4" s="13"/>
      <c r="E4" s="13"/>
      <c r="F4" s="13"/>
      <c r="G4" s="13"/>
      <c r="I4" s="9" t="s">
        <v>11</v>
      </c>
      <c r="J4" s="3">
        <v>15</v>
      </c>
      <c r="K4" s="10">
        <v>49472.68</v>
      </c>
      <c r="L4" s="11">
        <v>29110.304</v>
      </c>
      <c r="M4" s="12">
        <v>1331.288</v>
      </c>
      <c r="N4" s="3">
        <f t="shared" ref="N4:N12" si="0">L4/(K4+L4+M4)</f>
        <v>0.36426915082202088</v>
      </c>
      <c r="O4" s="3">
        <f t="shared" ref="O4:O12" si="1">M4/(K4+L4+M4)</f>
        <v>1.6658951732676737E-2</v>
      </c>
      <c r="P4" s="10">
        <v>6688.6019999999999</v>
      </c>
      <c r="Q4" s="11">
        <v>14203.492</v>
      </c>
      <c r="R4" s="12">
        <v>0</v>
      </c>
      <c r="S4" s="3">
        <f t="shared" ref="S4:S12" si="2">Q4/(P4+Q4+R4)</f>
        <v>0.67985009066108926</v>
      </c>
      <c r="T4" s="3">
        <f t="shared" ref="T4:T12" si="3">R4/(P4+Q4+R4)</f>
        <v>0</v>
      </c>
      <c r="U4" s="10">
        <v>28869.517</v>
      </c>
      <c r="V4" s="11">
        <v>15582.141</v>
      </c>
      <c r="W4" s="12">
        <v>920.48900000000003</v>
      </c>
      <c r="X4" s="3">
        <f t="shared" ref="X4:X12" si="4">V4/(U4+V4+W4)</f>
        <v>0.34342965961033317</v>
      </c>
      <c r="Y4" s="3">
        <f t="shared" ref="Y4:Y12" si="5">W4/(U4+V4+W4)</f>
        <v>2.0287534552861253E-2</v>
      </c>
      <c r="Z4" s="10">
        <v>50165.73</v>
      </c>
      <c r="AA4" s="11">
        <v>13544.099</v>
      </c>
      <c r="AB4" s="12">
        <v>1527.9739999999999</v>
      </c>
      <c r="AC4" s="3">
        <f t="shared" ref="AC4:AC12" si="6">AA4/(Z4+AA4+AB4)</f>
        <v>0.20761120664961691</v>
      </c>
      <c r="AD4" s="3">
        <f t="shared" ref="AD4:AD12" si="7">AB4/(Z4+AA4+AB4)</f>
        <v>2.3421604188602119E-2</v>
      </c>
    </row>
    <row r="5" spans="1:41" ht="20.65" x14ac:dyDescent="0.6">
      <c r="A5" s="13"/>
      <c r="B5" s="13" t="s">
        <v>4</v>
      </c>
      <c r="C5" s="13"/>
      <c r="D5" s="13"/>
      <c r="E5" s="13"/>
      <c r="F5" s="13"/>
      <c r="G5" s="13"/>
      <c r="I5" s="9" t="s">
        <v>11</v>
      </c>
      <c r="J5" s="3">
        <v>30</v>
      </c>
      <c r="K5" s="10">
        <v>45931.758999999998</v>
      </c>
      <c r="L5" s="11">
        <v>9804.5840000000007</v>
      </c>
      <c r="M5" s="12">
        <v>5120.7650000000003</v>
      </c>
      <c r="N5" s="3">
        <f t="shared" si="0"/>
        <v>0.16110828007140926</v>
      </c>
      <c r="O5" s="3">
        <f t="shared" si="1"/>
        <v>8.414407401679358E-2</v>
      </c>
      <c r="P5" s="10">
        <v>13034.361999999999</v>
      </c>
      <c r="Q5" s="11">
        <v>9121.7939999999999</v>
      </c>
      <c r="R5" s="12">
        <v>2487.0949999999998</v>
      </c>
      <c r="S5" s="3">
        <f t="shared" si="2"/>
        <v>0.37015384049774924</v>
      </c>
      <c r="T5" s="3">
        <f t="shared" si="3"/>
        <v>0.10092398117439942</v>
      </c>
      <c r="U5" s="10">
        <v>26816.931</v>
      </c>
      <c r="V5" s="11">
        <v>8858.2000000000007</v>
      </c>
      <c r="W5" s="12">
        <v>3129.6219999999998</v>
      </c>
      <c r="X5" s="3">
        <f t="shared" si="4"/>
        <v>0.22827615988175468</v>
      </c>
      <c r="Y5" s="3">
        <f t="shared" si="5"/>
        <v>8.0650481140802505E-2</v>
      </c>
      <c r="Z5" s="10">
        <v>52001.578999999998</v>
      </c>
      <c r="AA5" s="11">
        <v>7126.5720000000001</v>
      </c>
      <c r="AB5" s="12">
        <v>3581.5010000000002</v>
      </c>
      <c r="AC5" s="3">
        <f t="shared" si="6"/>
        <v>0.11364394112727655</v>
      </c>
      <c r="AD5" s="3">
        <f t="shared" si="7"/>
        <v>5.7112436216357892E-2</v>
      </c>
    </row>
    <row r="6" spans="1:41" x14ac:dyDescent="0.55000000000000004">
      <c r="I6" s="9" t="s">
        <v>11</v>
      </c>
      <c r="J6" s="3">
        <v>60</v>
      </c>
      <c r="K6" s="10">
        <v>22692.329000000002</v>
      </c>
      <c r="L6" s="11">
        <v>5364.1490000000003</v>
      </c>
      <c r="M6" s="12">
        <v>17820.244999999999</v>
      </c>
      <c r="N6" s="3">
        <f t="shared" si="0"/>
        <v>0.11692528692600822</v>
      </c>
      <c r="O6" s="3">
        <f t="shared" si="1"/>
        <v>0.38843761791791448</v>
      </c>
      <c r="P6" s="10">
        <v>1056.79</v>
      </c>
      <c r="Q6" s="11">
        <v>4566.4719999999998</v>
      </c>
      <c r="R6" s="12">
        <v>9437.3619999999992</v>
      </c>
      <c r="S6" s="3">
        <f t="shared" si="2"/>
        <v>0.30320602917913625</v>
      </c>
      <c r="T6" s="3">
        <f t="shared" si="3"/>
        <v>0.62662489947295674</v>
      </c>
      <c r="U6" s="10">
        <v>7475.049</v>
      </c>
      <c r="V6" s="11">
        <v>8090.9989999999998</v>
      </c>
      <c r="W6" s="12">
        <v>10464.525</v>
      </c>
      <c r="X6" s="3">
        <f t="shared" si="4"/>
        <v>0.31082677281057164</v>
      </c>
      <c r="Y6" s="3">
        <f t="shared" si="5"/>
        <v>0.40200901455377108</v>
      </c>
      <c r="Z6" s="10">
        <v>32422.512999999999</v>
      </c>
      <c r="AA6" s="11">
        <v>6121.9359999999997</v>
      </c>
      <c r="AB6" s="12">
        <v>4387.3289999999997</v>
      </c>
      <c r="AC6" s="3">
        <f t="shared" si="6"/>
        <v>0.14259684283283119</v>
      </c>
      <c r="AD6" s="3">
        <f t="shared" si="7"/>
        <v>0.10219304217961808</v>
      </c>
    </row>
    <row r="7" spans="1:41" ht="20.65" x14ac:dyDescent="0.6">
      <c r="A7" s="5" t="s">
        <v>5</v>
      </c>
      <c r="I7" s="9"/>
      <c r="K7" s="10"/>
      <c r="L7" s="11"/>
      <c r="M7" s="12"/>
      <c r="P7" s="10"/>
      <c r="Q7" s="11"/>
      <c r="R7" s="12"/>
      <c r="U7" s="10"/>
      <c r="V7" s="11"/>
      <c r="W7" s="12"/>
      <c r="Z7" s="10"/>
      <c r="AA7" s="11"/>
      <c r="AB7" s="12"/>
    </row>
    <row r="8" spans="1:41" ht="20.65" x14ac:dyDescent="0.6">
      <c r="A8" s="5"/>
      <c r="B8" s="5" t="s">
        <v>6</v>
      </c>
      <c r="C8" s="5" t="s">
        <v>7</v>
      </c>
      <c r="D8" s="5" t="s">
        <v>8</v>
      </c>
      <c r="E8" s="5" t="s">
        <v>9</v>
      </c>
      <c r="I8" s="9"/>
      <c r="K8" s="6" t="s">
        <v>7</v>
      </c>
      <c r="L8" s="7" t="s">
        <v>8</v>
      </c>
      <c r="M8" s="8" t="s">
        <v>10</v>
      </c>
      <c r="P8" s="6" t="s">
        <v>7</v>
      </c>
      <c r="Q8" s="7" t="s">
        <v>8</v>
      </c>
      <c r="R8" s="8" t="s">
        <v>10</v>
      </c>
      <c r="U8" s="6" t="s">
        <v>7</v>
      </c>
      <c r="V8" s="7" t="s">
        <v>8</v>
      </c>
      <c r="W8" s="8" t="s">
        <v>10</v>
      </c>
      <c r="Z8" s="6" t="s">
        <v>7</v>
      </c>
      <c r="AA8" s="7" t="s">
        <v>8</v>
      </c>
      <c r="AB8" s="8" t="s">
        <v>10</v>
      </c>
    </row>
    <row r="9" spans="1:41" x14ac:dyDescent="0.55000000000000004">
      <c r="A9" s="3" t="s">
        <v>11</v>
      </c>
      <c r="B9" s="3">
        <v>0</v>
      </c>
      <c r="C9" s="3">
        <v>74826.774999999994</v>
      </c>
      <c r="D9" s="3">
        <v>20539.362000000001</v>
      </c>
      <c r="E9" s="3">
        <v>1470.53</v>
      </c>
      <c r="I9" s="9" t="s">
        <v>12</v>
      </c>
      <c r="J9" s="3">
        <v>0</v>
      </c>
      <c r="K9" s="10">
        <v>43248.86</v>
      </c>
      <c r="L9" s="11">
        <v>27520.386999999999</v>
      </c>
      <c r="M9" s="12">
        <v>2481.0369999999998</v>
      </c>
      <c r="N9" s="3">
        <f t="shared" si="0"/>
        <v>0.37570348532710124</v>
      </c>
      <c r="O9" s="3">
        <f t="shared" si="1"/>
        <v>3.3870680965550931E-2</v>
      </c>
      <c r="P9" s="10">
        <v>11685.271000000001</v>
      </c>
      <c r="Q9" s="11">
        <v>19961.697</v>
      </c>
      <c r="R9" s="12">
        <v>2320.4589999999998</v>
      </c>
      <c r="S9" s="3">
        <f t="shared" si="2"/>
        <v>0.5876717421075196</v>
      </c>
      <c r="T9" s="3">
        <f t="shared" si="3"/>
        <v>6.8314241169930234E-2</v>
      </c>
      <c r="U9" s="10">
        <v>16495.353999999999</v>
      </c>
      <c r="V9" s="11">
        <v>20401.96</v>
      </c>
      <c r="W9" s="12">
        <v>2682.6019999999999</v>
      </c>
      <c r="X9" s="3">
        <f t="shared" si="4"/>
        <v>0.515462438070864</v>
      </c>
      <c r="Y9" s="3">
        <f t="shared" si="5"/>
        <v>6.7776849248492602E-2</v>
      </c>
      <c r="Z9" s="10">
        <v>37796.697</v>
      </c>
      <c r="AA9" s="11">
        <v>17679.375</v>
      </c>
      <c r="AB9" s="12">
        <v>3063.5720000000001</v>
      </c>
      <c r="AC9" s="3">
        <f t="shared" si="6"/>
        <v>0.30200687588739011</v>
      </c>
      <c r="AD9" s="3">
        <f t="shared" si="7"/>
        <v>5.2333287165190145E-2</v>
      </c>
    </row>
    <row r="10" spans="1:41" x14ac:dyDescent="0.55000000000000004">
      <c r="A10" s="3" t="s">
        <v>12</v>
      </c>
      <c r="B10" s="3">
        <v>0</v>
      </c>
      <c r="C10" s="3">
        <v>43248.86</v>
      </c>
      <c r="D10" s="3">
        <v>27520.386999999999</v>
      </c>
      <c r="E10" s="3">
        <v>2481.0369999999998</v>
      </c>
      <c r="I10" s="9" t="s">
        <v>12</v>
      </c>
      <c r="J10" s="3">
        <v>15</v>
      </c>
      <c r="K10" s="10">
        <v>30803.705999999998</v>
      </c>
      <c r="L10" s="11">
        <v>11570.031999999999</v>
      </c>
      <c r="M10" s="12">
        <v>25253.721000000001</v>
      </c>
      <c r="N10" s="3">
        <f t="shared" si="0"/>
        <v>0.17108482517434226</v>
      </c>
      <c r="O10" s="3">
        <f t="shared" si="1"/>
        <v>0.37342407024341989</v>
      </c>
      <c r="P10" s="10">
        <v>1857.933</v>
      </c>
      <c r="Q10" s="11">
        <v>10801.534</v>
      </c>
      <c r="R10" s="12">
        <v>11303.927</v>
      </c>
      <c r="S10" s="3">
        <f t="shared" si="2"/>
        <v>0.45075142527807205</v>
      </c>
      <c r="T10" s="3">
        <f t="shared" si="3"/>
        <v>0.47171644383929923</v>
      </c>
      <c r="U10" s="10">
        <v>10980.441999999999</v>
      </c>
      <c r="V10" s="11">
        <v>3206.3919999999998</v>
      </c>
      <c r="W10" s="12">
        <v>24153.244999999999</v>
      </c>
      <c r="X10" s="3">
        <f t="shared" si="4"/>
        <v>8.3630291945929483E-2</v>
      </c>
      <c r="Y10" s="3">
        <f t="shared" si="5"/>
        <v>0.62997379322040525</v>
      </c>
      <c r="Z10" s="10">
        <v>29120.321</v>
      </c>
      <c r="AA10" s="11">
        <v>2551.4009999999998</v>
      </c>
      <c r="AB10" s="12">
        <v>19845.538</v>
      </c>
      <c r="AC10" s="3">
        <f t="shared" si="6"/>
        <v>4.9525168846324505E-2</v>
      </c>
      <c r="AD10" s="3">
        <f t="shared" si="7"/>
        <v>0.38522114724269108</v>
      </c>
    </row>
    <row r="11" spans="1:41" x14ac:dyDescent="0.55000000000000004">
      <c r="A11" s="3" t="s">
        <v>11</v>
      </c>
      <c r="B11" s="3">
        <v>15</v>
      </c>
      <c r="C11" s="3">
        <v>49472.68</v>
      </c>
      <c r="D11" s="3">
        <v>29110.304</v>
      </c>
      <c r="E11" s="3">
        <v>1331.288</v>
      </c>
      <c r="I11" s="9" t="s">
        <v>12</v>
      </c>
      <c r="J11" s="3">
        <v>30</v>
      </c>
      <c r="K11" s="10">
        <v>45556.224000000002</v>
      </c>
      <c r="L11" s="11">
        <v>5890.5550000000003</v>
      </c>
      <c r="M11" s="12">
        <v>26710.620999999999</v>
      </c>
      <c r="N11" s="3">
        <f t="shared" si="0"/>
        <v>7.5367847446307076E-2</v>
      </c>
      <c r="O11" s="3">
        <f t="shared" si="1"/>
        <v>0.34175421649133675</v>
      </c>
      <c r="P11" s="10">
        <v>7749.6019999999999</v>
      </c>
      <c r="Q11" s="11">
        <v>3729.48</v>
      </c>
      <c r="R11" s="12">
        <v>11117.049000000001</v>
      </c>
      <c r="S11" s="3">
        <f t="shared" si="2"/>
        <v>0.1650494945351485</v>
      </c>
      <c r="T11" s="3">
        <f t="shared" si="3"/>
        <v>0.49198904892169371</v>
      </c>
      <c r="U11" s="10">
        <v>5628.2579999999998</v>
      </c>
      <c r="V11" s="11">
        <v>2743.078</v>
      </c>
      <c r="W11" s="12">
        <v>22474.830999999998</v>
      </c>
      <c r="X11" s="3">
        <f t="shared" si="4"/>
        <v>8.8927677788945392E-2</v>
      </c>
      <c r="Y11" s="3">
        <f t="shared" si="5"/>
        <v>0.72861017059267041</v>
      </c>
      <c r="Z11" s="10">
        <v>27010.543000000001</v>
      </c>
      <c r="AA11" s="11">
        <v>1489.53</v>
      </c>
      <c r="AB11" s="12">
        <v>18266.495999999999</v>
      </c>
      <c r="AC11" s="3">
        <f t="shared" si="6"/>
        <v>3.185031598105903E-2</v>
      </c>
      <c r="AD11" s="3">
        <f t="shared" si="7"/>
        <v>0.39058875582683855</v>
      </c>
    </row>
    <row r="12" spans="1:41" x14ac:dyDescent="0.55000000000000004">
      <c r="A12" s="3" t="s">
        <v>12</v>
      </c>
      <c r="B12" s="3">
        <v>15</v>
      </c>
      <c r="C12" s="3">
        <v>30803.705999999998</v>
      </c>
      <c r="D12" s="3">
        <v>11570.031999999999</v>
      </c>
      <c r="E12" s="3">
        <v>25253.721000000001</v>
      </c>
      <c r="I12" s="9" t="s">
        <v>12</v>
      </c>
      <c r="J12" s="3">
        <v>60</v>
      </c>
      <c r="K12" s="10">
        <v>23295.621999999999</v>
      </c>
      <c r="L12" s="11">
        <v>2371.2199999999998</v>
      </c>
      <c r="M12" s="12">
        <v>35910.006000000001</v>
      </c>
      <c r="N12" s="3">
        <f t="shared" si="0"/>
        <v>3.8508304289950016E-2</v>
      </c>
      <c r="O12" s="3">
        <f t="shared" si="1"/>
        <v>0.58317382533123496</v>
      </c>
      <c r="P12" s="10">
        <v>1630.5889999999999</v>
      </c>
      <c r="Q12" s="11">
        <v>1873.0160000000001</v>
      </c>
      <c r="R12" s="12">
        <v>19887.668000000001</v>
      </c>
      <c r="S12" s="3">
        <f t="shared" si="2"/>
        <v>8.0073282031294324E-2</v>
      </c>
      <c r="T12" s="3">
        <f t="shared" si="3"/>
        <v>0.85021742938060707</v>
      </c>
      <c r="U12" s="10">
        <v>2709.0450000000001</v>
      </c>
      <c r="V12" s="11">
        <v>1029.5219999999999</v>
      </c>
      <c r="W12" s="12">
        <v>37768.014000000003</v>
      </c>
      <c r="X12" s="3">
        <f t="shared" si="4"/>
        <v>2.480382568730486E-2</v>
      </c>
      <c r="Y12" s="3">
        <f t="shared" si="5"/>
        <v>0.90992833160601683</v>
      </c>
      <c r="Z12" s="10">
        <v>16896.723000000002</v>
      </c>
      <c r="AA12" s="11">
        <v>314.86099999999999</v>
      </c>
      <c r="AB12" s="12">
        <v>20667.839</v>
      </c>
      <c r="AC12" s="3">
        <f t="shared" si="6"/>
        <v>8.3121910278305972E-3</v>
      </c>
      <c r="AD12" s="3">
        <f t="shared" si="7"/>
        <v>0.54562180105013736</v>
      </c>
    </row>
    <row r="13" spans="1:41" x14ac:dyDescent="0.55000000000000004">
      <c r="A13" s="3" t="s">
        <v>11</v>
      </c>
      <c r="B13" s="3">
        <v>30</v>
      </c>
      <c r="C13" s="3">
        <v>45931.758999999998</v>
      </c>
      <c r="D13" s="3">
        <v>9804.5840000000007</v>
      </c>
      <c r="E13" s="3">
        <v>5120.7650000000003</v>
      </c>
    </row>
    <row r="14" spans="1:41" ht="20.65" x14ac:dyDescent="0.6">
      <c r="A14" s="3" t="s">
        <v>12</v>
      </c>
      <c r="B14" s="3">
        <v>30</v>
      </c>
      <c r="C14" s="3">
        <v>45556.224000000002</v>
      </c>
      <c r="D14" s="3">
        <v>5890.5550000000003</v>
      </c>
      <c r="E14" s="3">
        <v>26710.620999999999</v>
      </c>
      <c r="I14" s="5" t="s">
        <v>28</v>
      </c>
    </row>
    <row r="15" spans="1:41" ht="20.65" x14ac:dyDescent="0.6">
      <c r="A15" s="3" t="s">
        <v>11</v>
      </c>
      <c r="B15" s="3">
        <v>60</v>
      </c>
      <c r="C15" s="3">
        <v>22692.329000000002</v>
      </c>
      <c r="D15" s="3">
        <v>5364.1490000000003</v>
      </c>
      <c r="E15" s="3">
        <v>17820.244999999999</v>
      </c>
      <c r="I15" s="5"/>
      <c r="K15" s="5" t="s">
        <v>16</v>
      </c>
    </row>
    <row r="16" spans="1:41" ht="20.65" x14ac:dyDescent="0.6">
      <c r="A16" s="3" t="s">
        <v>12</v>
      </c>
      <c r="B16" s="3">
        <v>60</v>
      </c>
      <c r="C16" s="3">
        <v>23295.621999999999</v>
      </c>
      <c r="D16" s="3">
        <v>2371.2199999999998</v>
      </c>
      <c r="E16" s="3">
        <v>35910.006000000001</v>
      </c>
      <c r="J16" s="5" t="s">
        <v>6</v>
      </c>
      <c r="K16" s="3" t="s">
        <v>24</v>
      </c>
      <c r="L16" s="3" t="s">
        <v>25</v>
      </c>
      <c r="M16" s="3" t="s">
        <v>26</v>
      </c>
      <c r="N16" s="3" t="s">
        <v>27</v>
      </c>
    </row>
    <row r="17" spans="1:14" x14ac:dyDescent="0.55000000000000004">
      <c r="I17" s="9" t="s">
        <v>11</v>
      </c>
      <c r="J17" s="3">
        <v>0</v>
      </c>
      <c r="K17" s="3">
        <f>AVERAGE(N3,S3)</f>
        <v>0.20071280406927197</v>
      </c>
      <c r="L17" s="3">
        <f>AVERAGE(X3,AC3)</f>
        <v>0.30368104051871253</v>
      </c>
      <c r="M17" s="3">
        <f>AVERAGE(K17:L17)</f>
        <v>0.25219692229399227</v>
      </c>
      <c r="N17" s="9">
        <f t="shared" ref="N17:N22" si="8">STDEV(K17:L17)/SQRT(COUNT(K17:L17))</f>
        <v>5.1484118224720127E-2</v>
      </c>
    </row>
    <row r="18" spans="1:14" ht="20.65" x14ac:dyDescent="0.6">
      <c r="A18" s="5" t="s">
        <v>13</v>
      </c>
      <c r="I18" s="9" t="s">
        <v>11</v>
      </c>
      <c r="J18" s="3">
        <v>15</v>
      </c>
      <c r="K18" s="3">
        <f>AVERAGE(N4,S4)</f>
        <v>0.5220596207415551</v>
      </c>
      <c r="L18" s="3">
        <f>AVERAGE(X4,AC4)</f>
        <v>0.27552043312997504</v>
      </c>
      <c r="M18" s="3">
        <f t="shared" ref="M18:M26" si="9">AVERAGE(K18:L18)</f>
        <v>0.39879002693576504</v>
      </c>
      <c r="N18" s="9">
        <f t="shared" si="8"/>
        <v>0.12326959380579008</v>
      </c>
    </row>
    <row r="19" spans="1:14" ht="20.65" x14ac:dyDescent="0.6">
      <c r="A19" s="5"/>
      <c r="B19" s="5" t="s">
        <v>6</v>
      </c>
      <c r="C19" s="5" t="s">
        <v>7</v>
      </c>
      <c r="D19" s="5" t="s">
        <v>8</v>
      </c>
      <c r="E19" s="5" t="s">
        <v>9</v>
      </c>
      <c r="I19" s="9" t="s">
        <v>11</v>
      </c>
      <c r="J19" s="3">
        <v>30</v>
      </c>
      <c r="K19" s="3">
        <f t="shared" ref="K18:K21" si="10">AVERAGE(N5,S5)</f>
        <v>0.26563106028457928</v>
      </c>
      <c r="L19" s="3">
        <f t="shared" ref="L18:L20" si="11">AVERAGE(X5,AC5)</f>
        <v>0.17096005050451563</v>
      </c>
      <c r="M19" s="3">
        <f t="shared" si="9"/>
        <v>0.21829555539454745</v>
      </c>
      <c r="N19" s="9">
        <f t="shared" si="8"/>
        <v>4.733550489003184E-2</v>
      </c>
    </row>
    <row r="20" spans="1:14" x14ac:dyDescent="0.55000000000000004">
      <c r="A20" s="3" t="s">
        <v>11</v>
      </c>
      <c r="B20" s="3">
        <v>0</v>
      </c>
      <c r="C20" s="3">
        <v>27816.758999999998</v>
      </c>
      <c r="D20" s="3">
        <v>6496.2169999999996</v>
      </c>
      <c r="E20" s="3">
        <v>0</v>
      </c>
      <c r="I20" s="9" t="s">
        <v>11</v>
      </c>
      <c r="J20" s="3">
        <v>60</v>
      </c>
      <c r="K20" s="3">
        <f t="shared" si="10"/>
        <v>0.21006565805257224</v>
      </c>
      <c r="L20" s="3">
        <f t="shared" si="11"/>
        <v>0.22671180782170142</v>
      </c>
      <c r="M20" s="3">
        <f t="shared" si="9"/>
        <v>0.21838873293713684</v>
      </c>
      <c r="N20" s="9">
        <f t="shared" si="8"/>
        <v>8.3230748845645863E-3</v>
      </c>
    </row>
    <row r="21" spans="1:14" ht="20.65" x14ac:dyDescent="0.6">
      <c r="A21" s="3" t="s">
        <v>12</v>
      </c>
      <c r="B21" s="3">
        <v>0</v>
      </c>
      <c r="C21" s="3">
        <v>11685.271000000001</v>
      </c>
      <c r="D21" s="3">
        <v>19961.697</v>
      </c>
      <c r="E21" s="3">
        <v>2320.4589999999998</v>
      </c>
      <c r="K21" s="5" t="s">
        <v>17</v>
      </c>
      <c r="N21" s="9"/>
    </row>
    <row r="22" spans="1:14" ht="20.65" x14ac:dyDescent="0.6">
      <c r="A22" s="3" t="s">
        <v>11</v>
      </c>
      <c r="B22" s="3">
        <v>15</v>
      </c>
      <c r="C22" s="3">
        <v>6688.6019999999999</v>
      </c>
      <c r="D22" s="3">
        <v>14203.492</v>
      </c>
      <c r="E22" s="3">
        <v>0</v>
      </c>
      <c r="J22" s="5" t="s">
        <v>6</v>
      </c>
      <c r="K22" s="3" t="s">
        <v>24</v>
      </c>
      <c r="L22" s="3" t="s">
        <v>25</v>
      </c>
      <c r="M22" s="3" t="s">
        <v>26</v>
      </c>
      <c r="N22" s="3" t="s">
        <v>27</v>
      </c>
    </row>
    <row r="23" spans="1:14" x14ac:dyDescent="0.55000000000000004">
      <c r="A23" s="3" t="s">
        <v>12</v>
      </c>
      <c r="B23" s="3">
        <v>15</v>
      </c>
      <c r="C23" s="3">
        <v>1857.933</v>
      </c>
      <c r="D23" s="3">
        <v>10801.534</v>
      </c>
      <c r="E23" s="3">
        <v>11303.927</v>
      </c>
      <c r="I23" s="9" t="s">
        <v>12</v>
      </c>
      <c r="J23" s="3">
        <v>0</v>
      </c>
      <c r="K23" s="3">
        <f>AVERAGE(N9,S9)</f>
        <v>0.48168761371731039</v>
      </c>
      <c r="L23" s="3">
        <f>AVERAGE(X9,AC9)</f>
        <v>0.40873465697912703</v>
      </c>
      <c r="M23" s="3">
        <f t="shared" si="9"/>
        <v>0.44521113534821871</v>
      </c>
      <c r="N23" s="9">
        <f>STDEV(K23:L23)/SQRT(COUNT(K23:L23))</f>
        <v>3.6476478369091681E-2</v>
      </c>
    </row>
    <row r="24" spans="1:14" x14ac:dyDescent="0.55000000000000004">
      <c r="A24" s="3" t="s">
        <v>11</v>
      </c>
      <c r="B24" s="3">
        <v>30</v>
      </c>
      <c r="C24" s="3">
        <v>13034.361999999999</v>
      </c>
      <c r="D24" s="3">
        <v>9121.7939999999999</v>
      </c>
      <c r="E24" s="3">
        <v>2487.0949999999998</v>
      </c>
      <c r="I24" s="9" t="s">
        <v>12</v>
      </c>
      <c r="J24" s="3">
        <v>15</v>
      </c>
      <c r="K24" s="3">
        <f t="shared" ref="K24:K26" si="12">AVERAGE(N10,S10)</f>
        <v>0.31091812522620715</v>
      </c>
      <c r="L24" s="3">
        <f t="shared" ref="L24:L26" si="13">AVERAGE(X10,AC10)</f>
        <v>6.6577730396126994E-2</v>
      </c>
      <c r="M24" s="3">
        <f t="shared" si="9"/>
        <v>0.18874792781116706</v>
      </c>
      <c r="N24" s="9">
        <f t="shared" ref="N24:N26" si="14">STDEV(K24:L24)/SQRT(COUNT(K24:L24))</f>
        <v>0.12217019741504008</v>
      </c>
    </row>
    <row r="25" spans="1:14" x14ac:dyDescent="0.55000000000000004">
      <c r="A25" s="3" t="s">
        <v>12</v>
      </c>
      <c r="B25" s="3">
        <v>30</v>
      </c>
      <c r="C25" s="3">
        <v>7749.6019999999999</v>
      </c>
      <c r="D25" s="3">
        <v>3729.48</v>
      </c>
      <c r="E25" s="3">
        <v>11117.049000000001</v>
      </c>
      <c r="I25" s="9" t="s">
        <v>12</v>
      </c>
      <c r="J25" s="3">
        <v>30</v>
      </c>
      <c r="K25" s="3">
        <f t="shared" si="12"/>
        <v>0.1202086709907278</v>
      </c>
      <c r="L25" s="3">
        <f t="shared" si="13"/>
        <v>6.0388996885002211E-2</v>
      </c>
      <c r="M25" s="3">
        <f t="shared" si="9"/>
        <v>9.0298833937865003E-2</v>
      </c>
      <c r="N25" s="9">
        <f t="shared" si="14"/>
        <v>2.9909837052862799E-2</v>
      </c>
    </row>
    <row r="26" spans="1:14" x14ac:dyDescent="0.55000000000000004">
      <c r="A26" s="3" t="s">
        <v>11</v>
      </c>
      <c r="B26" s="3">
        <v>60</v>
      </c>
      <c r="C26" s="3">
        <v>1056.79</v>
      </c>
      <c r="D26" s="3">
        <v>4566.4719999999998</v>
      </c>
      <c r="E26" s="3">
        <v>9437.3619999999992</v>
      </c>
      <c r="I26" s="9" t="s">
        <v>12</v>
      </c>
      <c r="J26" s="3">
        <v>60</v>
      </c>
      <c r="K26" s="3">
        <f t="shared" si="12"/>
        <v>5.929079316062217E-2</v>
      </c>
      <c r="L26" s="3">
        <f t="shared" si="13"/>
        <v>1.6558008357567728E-2</v>
      </c>
      <c r="M26" s="3">
        <f t="shared" si="9"/>
        <v>3.7924400759094951E-2</v>
      </c>
      <c r="N26" s="9">
        <f t="shared" si="14"/>
        <v>2.1366392401527219E-2</v>
      </c>
    </row>
    <row r="27" spans="1:14" x14ac:dyDescent="0.55000000000000004">
      <c r="A27" s="3" t="s">
        <v>12</v>
      </c>
      <c r="B27" s="3">
        <v>60</v>
      </c>
      <c r="C27" s="3">
        <v>1630.5889999999999</v>
      </c>
      <c r="D27" s="3">
        <v>1873.0160000000001</v>
      </c>
      <c r="E27" s="3">
        <v>19887.668000000001</v>
      </c>
    </row>
    <row r="29" spans="1:14" ht="20.65" x14ac:dyDescent="0.6">
      <c r="I29" s="5" t="s">
        <v>29</v>
      </c>
    </row>
    <row r="30" spans="1:14" ht="20.65" x14ac:dyDescent="0.6">
      <c r="A30" s="5" t="s">
        <v>14</v>
      </c>
      <c r="I30" s="5"/>
      <c r="K30" s="5" t="s">
        <v>16</v>
      </c>
    </row>
    <row r="31" spans="1:14" ht="20.65" x14ac:dyDescent="0.6">
      <c r="A31" s="5"/>
      <c r="B31" s="5" t="s">
        <v>6</v>
      </c>
      <c r="C31" s="5" t="s">
        <v>7</v>
      </c>
      <c r="D31" s="5" t="s">
        <v>8</v>
      </c>
      <c r="E31" s="5" t="s">
        <v>9</v>
      </c>
      <c r="J31" s="5" t="s">
        <v>6</v>
      </c>
      <c r="K31" s="3" t="s">
        <v>24</v>
      </c>
      <c r="L31" s="3" t="s">
        <v>25</v>
      </c>
      <c r="M31" s="3" t="s">
        <v>26</v>
      </c>
      <c r="N31" s="3" t="s">
        <v>27</v>
      </c>
    </row>
    <row r="32" spans="1:14" x14ac:dyDescent="0.55000000000000004">
      <c r="A32" s="3" t="s">
        <v>11</v>
      </c>
      <c r="B32" s="3">
        <v>0</v>
      </c>
      <c r="C32" s="3">
        <v>30600.914000000001</v>
      </c>
      <c r="D32" s="3">
        <v>19604.04</v>
      </c>
      <c r="E32" s="3">
        <v>367.77</v>
      </c>
      <c r="I32" s="9" t="s">
        <v>11</v>
      </c>
      <c r="J32" s="3">
        <v>0</v>
      </c>
      <c r="K32" s="3">
        <f>AVERAGE(O3,T3)</f>
        <v>7.5928367092601406E-3</v>
      </c>
      <c r="L32" s="3">
        <f>AVERAGE(Y3,AD3)</f>
        <v>1.1281712996354304E-2</v>
      </c>
      <c r="M32" s="3">
        <f>AVERAGE(K32:L32)</f>
        <v>9.4372748528072231E-3</v>
      </c>
      <c r="N32" s="9">
        <f t="shared" ref="N32" si="15">STDEV(K32:L32)/SQRT(COUNT(K32:L32))</f>
        <v>1.8444381435470815E-3</v>
      </c>
    </row>
    <row r="33" spans="1:14" x14ac:dyDescent="0.55000000000000004">
      <c r="A33" s="3" t="s">
        <v>12</v>
      </c>
      <c r="B33" s="3">
        <v>0</v>
      </c>
      <c r="C33" s="3">
        <v>16495.353999999999</v>
      </c>
      <c r="D33" s="3">
        <v>20401.96</v>
      </c>
      <c r="E33" s="3">
        <v>2682.6019999999999</v>
      </c>
      <c r="I33" s="9" t="s">
        <v>11</v>
      </c>
      <c r="J33" s="3">
        <v>15</v>
      </c>
      <c r="K33" s="3">
        <f>AVERAGE(O4,T4)</f>
        <v>8.3294758663383685E-3</v>
      </c>
      <c r="L33" s="3">
        <f t="shared" ref="L33:L35" si="16">AVERAGE(Y4,AD4)</f>
        <v>2.1854569370731686E-2</v>
      </c>
      <c r="M33" s="3">
        <f t="shared" ref="M33:M35" si="17">AVERAGE(K33:L33)</f>
        <v>1.5092022618535027E-2</v>
      </c>
      <c r="N33" s="9">
        <f t="shared" ref="N33:N35" si="18">STDEV(K33:L33)/SQRT(COUNT(K33:L33))</f>
        <v>6.762546752196656E-3</v>
      </c>
    </row>
    <row r="34" spans="1:14" x14ac:dyDescent="0.55000000000000004">
      <c r="A34" s="3" t="s">
        <v>11</v>
      </c>
      <c r="B34" s="3">
        <v>15</v>
      </c>
      <c r="C34" s="3">
        <v>28869.517</v>
      </c>
      <c r="D34" s="3">
        <v>15582.141</v>
      </c>
      <c r="E34" s="3">
        <v>920.48900000000003</v>
      </c>
      <c r="I34" s="9" t="s">
        <v>11</v>
      </c>
      <c r="J34" s="3">
        <v>30</v>
      </c>
      <c r="K34" s="3">
        <f t="shared" ref="K33:K35" si="19">AVERAGE(O5,T5)</f>
        <v>9.2534027595596507E-2</v>
      </c>
      <c r="L34" s="3">
        <f>AVERAGE(Y5,AD5)</f>
        <v>6.8881458678580199E-2</v>
      </c>
      <c r="M34" s="3">
        <f t="shared" si="17"/>
        <v>8.0707743137088353E-2</v>
      </c>
      <c r="N34" s="9">
        <f t="shared" si="18"/>
        <v>1.1826284458508123E-2</v>
      </c>
    </row>
    <row r="35" spans="1:14" x14ac:dyDescent="0.55000000000000004">
      <c r="A35" s="3" t="s">
        <v>12</v>
      </c>
      <c r="B35" s="3">
        <v>15</v>
      </c>
      <c r="C35" s="3">
        <v>10980.441999999999</v>
      </c>
      <c r="D35" s="3">
        <v>3206.3919999999998</v>
      </c>
      <c r="E35" s="3">
        <v>24153.244999999999</v>
      </c>
      <c r="I35" s="9" t="s">
        <v>11</v>
      </c>
      <c r="J35" s="3">
        <v>60</v>
      </c>
      <c r="K35" s="3">
        <f t="shared" si="19"/>
        <v>0.50753125869543558</v>
      </c>
      <c r="L35" s="3">
        <f t="shared" si="16"/>
        <v>0.25210102836669457</v>
      </c>
      <c r="M35" s="3">
        <f t="shared" si="17"/>
        <v>0.37981614353106508</v>
      </c>
      <c r="N35" s="9">
        <f t="shared" si="18"/>
        <v>0.12771511516437051</v>
      </c>
    </row>
    <row r="36" spans="1:14" ht="20.65" x14ac:dyDescent="0.6">
      <c r="A36" s="3" t="s">
        <v>11</v>
      </c>
      <c r="B36" s="3">
        <v>30</v>
      </c>
      <c r="C36" s="3">
        <v>26816.931</v>
      </c>
      <c r="D36" s="3">
        <v>8858.2000000000007</v>
      </c>
      <c r="E36" s="3">
        <v>3129.6219999999998</v>
      </c>
      <c r="K36" s="5" t="s">
        <v>17</v>
      </c>
      <c r="N36" s="9"/>
    </row>
    <row r="37" spans="1:14" ht="20.65" x14ac:dyDescent="0.6">
      <c r="A37" s="3" t="s">
        <v>12</v>
      </c>
      <c r="B37" s="3">
        <v>30</v>
      </c>
      <c r="C37" s="3">
        <v>5628.2579999999998</v>
      </c>
      <c r="D37" s="3">
        <v>2743.078</v>
      </c>
      <c r="E37" s="3">
        <v>22474.830999999998</v>
      </c>
      <c r="J37" s="5" t="s">
        <v>6</v>
      </c>
      <c r="K37" s="3" t="s">
        <v>24</v>
      </c>
      <c r="L37" s="3" t="s">
        <v>25</v>
      </c>
      <c r="M37" s="3" t="s">
        <v>26</v>
      </c>
      <c r="N37" s="3" t="s">
        <v>27</v>
      </c>
    </row>
    <row r="38" spans="1:14" x14ac:dyDescent="0.55000000000000004">
      <c r="A38" s="3" t="s">
        <v>11</v>
      </c>
      <c r="B38" s="3">
        <v>60</v>
      </c>
      <c r="C38" s="3">
        <v>7475.049</v>
      </c>
      <c r="D38" s="3">
        <v>8090.9989999999998</v>
      </c>
      <c r="E38" s="3">
        <v>10464.525</v>
      </c>
      <c r="I38" s="9" t="s">
        <v>12</v>
      </c>
      <c r="J38" s="3">
        <v>0</v>
      </c>
      <c r="K38" s="3">
        <f>AVERAGE(O9,T9)</f>
        <v>5.1092461067740583E-2</v>
      </c>
      <c r="L38" s="3">
        <f>AVERAGE(Y9,AD9)</f>
        <v>6.0055068206841374E-2</v>
      </c>
      <c r="M38" s="3">
        <f>AVERAGE(K38:L38)</f>
        <v>5.5573764637290982E-2</v>
      </c>
      <c r="N38" s="9">
        <f t="shared" ref="N38" si="20">STDEV(K38:L38)/SQRT(COUNT(K38:L38))</f>
        <v>4.4813035695503954E-3</v>
      </c>
    </row>
    <row r="39" spans="1:14" x14ac:dyDescent="0.55000000000000004">
      <c r="A39" s="3" t="s">
        <v>12</v>
      </c>
      <c r="B39" s="3">
        <v>60</v>
      </c>
      <c r="C39" s="3">
        <v>2709.0450000000001</v>
      </c>
      <c r="D39" s="3">
        <v>1029.5219999999999</v>
      </c>
      <c r="E39" s="3">
        <v>37768.014000000003</v>
      </c>
      <c r="I39" s="9" t="s">
        <v>12</v>
      </c>
      <c r="J39" s="3">
        <v>15</v>
      </c>
      <c r="K39" s="3">
        <f t="shared" ref="K39:K41" si="21">AVERAGE(O10,T10)</f>
        <v>0.42257025704135953</v>
      </c>
      <c r="L39" s="3">
        <f t="shared" ref="L39:L41" si="22">AVERAGE(Y10,AD10)</f>
        <v>0.50759747023154822</v>
      </c>
      <c r="M39" s="3">
        <f t="shared" ref="M39:M41" si="23">AVERAGE(K39:L39)</f>
        <v>0.46508386363645388</v>
      </c>
      <c r="N39" s="9">
        <f t="shared" ref="N39:N41" si="24">STDEV(K39:L39)/SQRT(COUNT(K39:L39))</f>
        <v>4.2513606595094337E-2</v>
      </c>
    </row>
    <row r="40" spans="1:14" x14ac:dyDescent="0.55000000000000004">
      <c r="I40" s="9" t="s">
        <v>12</v>
      </c>
      <c r="J40" s="3">
        <v>30</v>
      </c>
      <c r="K40" s="3">
        <f t="shared" si="21"/>
        <v>0.41687163270651523</v>
      </c>
      <c r="L40" s="3">
        <f t="shared" si="22"/>
        <v>0.55959946320975451</v>
      </c>
      <c r="M40" s="3">
        <f t="shared" si="23"/>
        <v>0.48823554795813484</v>
      </c>
      <c r="N40" s="9">
        <f t="shared" si="24"/>
        <v>7.1363915251619739E-2</v>
      </c>
    </row>
    <row r="41" spans="1:14" ht="20.65" x14ac:dyDescent="0.6">
      <c r="A41" s="5" t="s">
        <v>15</v>
      </c>
      <c r="I41" s="9" t="s">
        <v>12</v>
      </c>
      <c r="J41" s="3">
        <v>60</v>
      </c>
      <c r="K41" s="3">
        <f t="shared" si="21"/>
        <v>0.71669562735592107</v>
      </c>
      <c r="L41" s="3">
        <f t="shared" si="22"/>
        <v>0.72777506632807709</v>
      </c>
      <c r="M41" s="3">
        <f t="shared" si="23"/>
        <v>0.72223534684199908</v>
      </c>
      <c r="N41" s="9">
        <f t="shared" si="24"/>
        <v>5.5397194860780097E-3</v>
      </c>
    </row>
    <row r="42" spans="1:14" ht="20.65" x14ac:dyDescent="0.6">
      <c r="A42" s="5"/>
      <c r="B42" s="5" t="s">
        <v>6</v>
      </c>
      <c r="C42" s="5" t="s">
        <v>7</v>
      </c>
      <c r="D42" s="5" t="s">
        <v>8</v>
      </c>
      <c r="E42" s="5" t="s">
        <v>9</v>
      </c>
    </row>
    <row r="43" spans="1:14" x14ac:dyDescent="0.55000000000000004">
      <c r="A43" s="3" t="s">
        <v>11</v>
      </c>
      <c r="B43" s="3">
        <v>0</v>
      </c>
      <c r="C43" s="3">
        <v>54245.701000000001</v>
      </c>
      <c r="D43" s="3">
        <v>15580.584000000001</v>
      </c>
      <c r="E43" s="3">
        <v>1084.317</v>
      </c>
    </row>
    <row r="44" spans="1:14" x14ac:dyDescent="0.55000000000000004">
      <c r="A44" s="3" t="s">
        <v>12</v>
      </c>
      <c r="B44" s="3">
        <v>0</v>
      </c>
      <c r="C44" s="3">
        <v>37796.697</v>
      </c>
      <c r="D44" s="3">
        <v>17679.375</v>
      </c>
      <c r="E44" s="3">
        <v>3063.5720000000001</v>
      </c>
    </row>
    <row r="45" spans="1:14" x14ac:dyDescent="0.55000000000000004">
      <c r="A45" s="3" t="s">
        <v>11</v>
      </c>
      <c r="B45" s="3">
        <v>15</v>
      </c>
      <c r="C45" s="3">
        <v>50165.73</v>
      </c>
      <c r="D45" s="3">
        <v>13544.099</v>
      </c>
      <c r="E45" s="3">
        <v>1527.9739999999999</v>
      </c>
    </row>
    <row r="46" spans="1:14" x14ac:dyDescent="0.55000000000000004">
      <c r="A46" s="3" t="s">
        <v>12</v>
      </c>
      <c r="B46" s="3">
        <v>15</v>
      </c>
      <c r="C46" s="3">
        <v>29120.321</v>
      </c>
      <c r="D46" s="3">
        <v>2551.4009999999998</v>
      </c>
      <c r="E46" s="3">
        <v>19845.538</v>
      </c>
    </row>
    <row r="47" spans="1:14" x14ac:dyDescent="0.55000000000000004">
      <c r="A47" s="3" t="s">
        <v>11</v>
      </c>
      <c r="B47" s="3">
        <v>30</v>
      </c>
      <c r="C47" s="3">
        <v>52001.578999999998</v>
      </c>
      <c r="D47" s="3">
        <v>7126.5720000000001</v>
      </c>
      <c r="E47" s="3">
        <v>3581.5010000000002</v>
      </c>
    </row>
    <row r="48" spans="1:14" x14ac:dyDescent="0.55000000000000004">
      <c r="A48" s="3" t="s">
        <v>12</v>
      </c>
      <c r="B48" s="3">
        <v>30</v>
      </c>
      <c r="C48" s="3">
        <v>27010.543000000001</v>
      </c>
      <c r="D48" s="3">
        <v>1489.53</v>
      </c>
      <c r="E48" s="3">
        <v>18266.495999999999</v>
      </c>
    </row>
    <row r="49" spans="1:5" x14ac:dyDescent="0.55000000000000004">
      <c r="A49" s="3" t="s">
        <v>11</v>
      </c>
      <c r="B49" s="3">
        <v>60</v>
      </c>
      <c r="C49" s="3">
        <v>32422.512999999999</v>
      </c>
      <c r="D49" s="3">
        <v>6121.9359999999997</v>
      </c>
      <c r="E49" s="3">
        <v>4387.3289999999997</v>
      </c>
    </row>
    <row r="50" spans="1:5" x14ac:dyDescent="0.55000000000000004">
      <c r="A50" s="3" t="s">
        <v>12</v>
      </c>
      <c r="B50" s="3">
        <v>60</v>
      </c>
      <c r="C50" s="3">
        <v>16896.723000000002</v>
      </c>
      <c r="D50" s="3">
        <v>314.86099999999999</v>
      </c>
      <c r="E50" s="3">
        <v>20667.839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SI_Figure3b_Affinity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</dc:creator>
  <cp:lastModifiedBy>Paola Handal</cp:lastModifiedBy>
  <dcterms:created xsi:type="dcterms:W3CDTF">2023-03-28T08:52:22Z</dcterms:created>
  <dcterms:modified xsi:type="dcterms:W3CDTF">2023-03-28T12:59:37Z</dcterms:modified>
</cp:coreProperties>
</file>