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6.xml" ContentType="application/vnd.openxmlformats-officedocument.drawing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vitor_pinheiro_kuleuven_be/Documents/50_Publications/22_Phi_HNA/Data_compilation/Figures/"/>
    </mc:Choice>
  </mc:AlternateContent>
  <xr:revisionPtr revIDLastSave="237" documentId="13_ncr:1_{3124E830-E869-416F-A30E-6A04B6041114}" xr6:coauthVersionLast="47" xr6:coauthVersionMax="47" xr10:uidLastSave="{2EF888C0-AF07-4377-81C7-FD7013A1A77C}"/>
  <bookViews>
    <workbookView xWindow="-103" yWindow="-103" windowWidth="25920" windowHeight="16629" tabRatio="839" activeTab="4" xr2:uid="{B43267A6-24A4-400C-BCC8-65D41B809729}"/>
  </bookViews>
  <sheets>
    <sheet name="HNA kinetics v4" sheetId="10" r:id="rId1"/>
    <sheet name="Affinity v3" sheetId="9" r:id="rId2"/>
    <sheet name="_xltb_storage_" sheetId="17" state="veryHidden" r:id="rId3"/>
    <sheet name="Fidelity v3" sheetId="14" r:id="rId4"/>
    <sheet name="Fidelity InDels" sheetId="15" r:id="rId5"/>
    <sheet name="protein quantification" sheetId="7" r:id="rId6"/>
    <sheet name="Fidelity Insertions" sheetId="16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4" l="1"/>
  <c r="BB23" i="15"/>
  <c r="BG22" i="15"/>
  <c r="BC22" i="15"/>
  <c r="BI22" i="15" s="1"/>
  <c r="BG21" i="15"/>
  <c r="BC21" i="15"/>
  <c r="BI21" i="15" s="1"/>
  <c r="BG20" i="15"/>
  <c r="BC20" i="15"/>
  <c r="BI20" i="15" s="1"/>
  <c r="BG19" i="15"/>
  <c r="BC19" i="15"/>
  <c r="BI19" i="15" s="1"/>
  <c r="BG18" i="15"/>
  <c r="BC18" i="15"/>
  <c r="BI18" i="15" s="1"/>
  <c r="BG17" i="15"/>
  <c r="BC17" i="15"/>
  <c r="BI17" i="15" s="1"/>
  <c r="BG16" i="15"/>
  <c r="BC16" i="15"/>
  <c r="BI16" i="15" s="1"/>
  <c r="BG15" i="15"/>
  <c r="BC15" i="15"/>
  <c r="BI15" i="15" s="1"/>
  <c r="BG14" i="15"/>
  <c r="BC14" i="15"/>
  <c r="BI14" i="15" s="1"/>
  <c r="AT14" i="15"/>
  <c r="BG13" i="15"/>
  <c r="BC13" i="15"/>
  <c r="BI13" i="15" s="1"/>
  <c r="AY13" i="15"/>
  <c r="AU13" i="15"/>
  <c r="BA13" i="15" s="1"/>
  <c r="BG12" i="15"/>
  <c r="BC12" i="15"/>
  <c r="BI12" i="15" s="1"/>
  <c r="AY12" i="15"/>
  <c r="AU12" i="15"/>
  <c r="BA12" i="15" s="1"/>
  <c r="BG11" i="15"/>
  <c r="BC11" i="15"/>
  <c r="BI11" i="15" s="1"/>
  <c r="AY11" i="15"/>
  <c r="AU11" i="15"/>
  <c r="BA11" i="15" s="1"/>
  <c r="BG10" i="15"/>
  <c r="BC10" i="15"/>
  <c r="BI10" i="15" s="1"/>
  <c r="AY10" i="15"/>
  <c r="AU10" i="15"/>
  <c r="BA10" i="15" s="1"/>
  <c r="BG9" i="15"/>
  <c r="BC9" i="15"/>
  <c r="BI9" i="15" s="1"/>
  <c r="AY9" i="15"/>
  <c r="AU9" i="15"/>
  <c r="BA9" i="15" s="1"/>
  <c r="AL9" i="15"/>
  <c r="AM8" i="15" s="1"/>
  <c r="AS8" i="15" s="1"/>
  <c r="BG8" i="15"/>
  <c r="BC8" i="15"/>
  <c r="BI8" i="15" s="1"/>
  <c r="AY8" i="15"/>
  <c r="AU8" i="15"/>
  <c r="BA8" i="15" s="1"/>
  <c r="AQ8" i="15"/>
  <c r="BH7" i="15"/>
  <c r="BH8" i="15" s="1"/>
  <c r="BH9" i="15" s="1"/>
  <c r="BH10" i="15" s="1"/>
  <c r="BH11" i="15" s="1"/>
  <c r="BH12" i="15" s="1"/>
  <c r="BH13" i="15" s="1"/>
  <c r="BH14" i="15" s="1"/>
  <c r="BH15" i="15" s="1"/>
  <c r="BH16" i="15" s="1"/>
  <c r="BH17" i="15" s="1"/>
  <c r="BH18" i="15" s="1"/>
  <c r="BH19" i="15" s="1"/>
  <c r="BH20" i="15" s="1"/>
  <c r="BH21" i="15" s="1"/>
  <c r="BH22" i="15" s="1"/>
  <c r="BG7" i="15"/>
  <c r="BC7" i="15"/>
  <c r="BI7" i="15" s="1"/>
  <c r="AZ7" i="15"/>
  <c r="AZ8" i="15" s="1"/>
  <c r="AZ9" i="15" s="1"/>
  <c r="AZ10" i="15" s="1"/>
  <c r="AZ11" i="15" s="1"/>
  <c r="AZ12" i="15" s="1"/>
  <c r="AZ13" i="15" s="1"/>
  <c r="AY7" i="15"/>
  <c r="AU7" i="15"/>
  <c r="BA7" i="15" s="1"/>
  <c r="AR7" i="15"/>
  <c r="AR8" i="15" s="1"/>
  <c r="AQ7" i="15"/>
  <c r="BG6" i="15"/>
  <c r="BC6" i="15"/>
  <c r="BI6" i="15" s="1"/>
  <c r="AY6" i="15"/>
  <c r="AU6" i="15"/>
  <c r="BA6" i="15" s="1"/>
  <c r="AQ6" i="15"/>
  <c r="O160" i="14"/>
  <c r="P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O367" i="14"/>
  <c r="O368" i="14"/>
  <c r="O369" i="14"/>
  <c r="O370" i="14"/>
  <c r="O371" i="14"/>
  <c r="O372" i="14"/>
  <c r="O373" i="14"/>
  <c r="O374" i="14"/>
  <c r="O375" i="14"/>
  <c r="O376" i="14"/>
  <c r="O377" i="14"/>
  <c r="O378" i="14"/>
  <c r="O379" i="14"/>
  <c r="O380" i="14"/>
  <c r="O381" i="14"/>
  <c r="O382" i="14"/>
  <c r="O383" i="14"/>
  <c r="O384" i="14"/>
  <c r="O385" i="14"/>
  <c r="O386" i="14"/>
  <c r="O387" i="14"/>
  <c r="O388" i="14"/>
  <c r="O389" i="14"/>
  <c r="O390" i="14"/>
  <c r="O391" i="14"/>
  <c r="O392" i="14"/>
  <c r="O393" i="14"/>
  <c r="O394" i="14"/>
  <c r="O395" i="14"/>
  <c r="O396" i="14"/>
  <c r="O397" i="14"/>
  <c r="O398" i="14"/>
  <c r="O399" i="14"/>
  <c r="O400" i="14"/>
  <c r="O401" i="14"/>
  <c r="O402" i="14"/>
  <c r="O403" i="14"/>
  <c r="O404" i="14"/>
  <c r="O405" i="14"/>
  <c r="O406" i="14"/>
  <c r="O407" i="14"/>
  <c r="O408" i="14"/>
  <c r="O409" i="14"/>
  <c r="O410" i="14"/>
  <c r="O411" i="14"/>
  <c r="O412" i="14"/>
  <c r="O413" i="14"/>
  <c r="O414" i="14"/>
  <c r="O415" i="14"/>
  <c r="O416" i="14"/>
  <c r="O417" i="14"/>
  <c r="O418" i="14"/>
  <c r="O419" i="14"/>
  <c r="O420" i="14"/>
  <c r="O421" i="14"/>
  <c r="O422" i="14"/>
  <c r="O423" i="14"/>
  <c r="O424" i="14"/>
  <c r="O425" i="14"/>
  <c r="O426" i="14"/>
  <c r="O427" i="14"/>
  <c r="O428" i="14"/>
  <c r="O429" i="14"/>
  <c r="O430" i="14"/>
  <c r="O431" i="14"/>
  <c r="O432" i="14"/>
  <c r="O433" i="14"/>
  <c r="O434" i="14"/>
  <c r="O435" i="14"/>
  <c r="O436" i="14"/>
  <c r="O437" i="14"/>
  <c r="O438" i="14"/>
  <c r="O439" i="14"/>
  <c r="O440" i="14"/>
  <c r="O441" i="14"/>
  <c r="O442" i="14"/>
  <c r="O443" i="14"/>
  <c r="O444" i="14"/>
  <c r="O445" i="14"/>
  <c r="O446" i="14"/>
  <c r="O447" i="14"/>
  <c r="O448" i="14"/>
  <c r="O449" i="14"/>
  <c r="O450" i="14"/>
  <c r="O451" i="14"/>
  <c r="O452" i="14"/>
  <c r="O453" i="14"/>
  <c r="O454" i="14"/>
  <c r="O455" i="14"/>
  <c r="O456" i="14"/>
  <c r="O457" i="14"/>
  <c r="O458" i="14"/>
  <c r="O459" i="14"/>
  <c r="O460" i="14"/>
  <c r="O461" i="14"/>
  <c r="O462" i="14"/>
  <c r="O463" i="14"/>
  <c r="O464" i="14"/>
  <c r="O465" i="14"/>
  <c r="O466" i="14"/>
  <c r="O467" i="14"/>
  <c r="O468" i="14"/>
  <c r="O469" i="14"/>
  <c r="O470" i="14"/>
  <c r="O471" i="14"/>
  <c r="O472" i="14"/>
  <c r="O473" i="14"/>
  <c r="O474" i="14"/>
  <c r="O475" i="14"/>
  <c r="O476" i="14"/>
  <c r="O477" i="14"/>
  <c r="O478" i="14"/>
  <c r="O479" i="14"/>
  <c r="O480" i="14"/>
  <c r="O481" i="14"/>
  <c r="O482" i="14"/>
  <c r="O483" i="14"/>
  <c r="O484" i="14"/>
  <c r="O485" i="14"/>
  <c r="O486" i="14"/>
  <c r="O487" i="14"/>
  <c r="O488" i="14"/>
  <c r="O489" i="14"/>
  <c r="O490" i="14"/>
  <c r="O491" i="14"/>
  <c r="O492" i="14"/>
  <c r="O493" i="14"/>
  <c r="O494" i="14"/>
  <c r="O495" i="14"/>
  <c r="O496" i="14"/>
  <c r="O497" i="14"/>
  <c r="O498" i="14"/>
  <c r="O499" i="14"/>
  <c r="O500" i="14"/>
  <c r="O501" i="14"/>
  <c r="O502" i="14"/>
  <c r="O503" i="14"/>
  <c r="O504" i="14"/>
  <c r="O505" i="14"/>
  <c r="O506" i="14"/>
  <c r="O507" i="14"/>
  <c r="O508" i="14"/>
  <c r="O509" i="14"/>
  <c r="O510" i="14"/>
  <c r="O511" i="14"/>
  <c r="O512" i="14"/>
  <c r="O513" i="14"/>
  <c r="O514" i="14"/>
  <c r="O515" i="14"/>
  <c r="O516" i="14"/>
  <c r="O517" i="14"/>
  <c r="O518" i="14"/>
  <c r="O519" i="14"/>
  <c r="O520" i="14"/>
  <c r="O521" i="14"/>
  <c r="O522" i="14"/>
  <c r="O523" i="14"/>
  <c r="O524" i="14"/>
  <c r="O525" i="14"/>
  <c r="O526" i="14"/>
  <c r="O527" i="14"/>
  <c r="O528" i="14"/>
  <c r="O529" i="14"/>
  <c r="O530" i="14"/>
  <c r="O531" i="14"/>
  <c r="O532" i="14"/>
  <c r="O533" i="14"/>
  <c r="O534" i="14"/>
  <c r="O535" i="14"/>
  <c r="O536" i="14"/>
  <c r="O537" i="14"/>
  <c r="O538" i="14"/>
  <c r="O539" i="14"/>
  <c r="O540" i="14"/>
  <c r="O541" i="14"/>
  <c r="O542" i="14"/>
  <c r="O543" i="14"/>
  <c r="O544" i="14"/>
  <c r="O545" i="14"/>
  <c r="O546" i="14"/>
  <c r="O547" i="14"/>
  <c r="O548" i="14"/>
  <c r="O549" i="14"/>
  <c r="O550" i="14"/>
  <c r="O551" i="14"/>
  <c r="O552" i="14"/>
  <c r="O553" i="14"/>
  <c r="O554" i="14"/>
  <c r="O555" i="14"/>
  <c r="O556" i="14"/>
  <c r="O557" i="14"/>
  <c r="O558" i="14"/>
  <c r="O559" i="14"/>
  <c r="O560" i="14"/>
  <c r="O561" i="14"/>
  <c r="O562" i="14"/>
  <c r="O563" i="14"/>
  <c r="O564" i="14"/>
  <c r="O565" i="14"/>
  <c r="O566" i="14"/>
  <c r="O567" i="14"/>
  <c r="O568" i="14"/>
  <c r="O569" i="14"/>
  <c r="O570" i="14"/>
  <c r="O571" i="14"/>
  <c r="O572" i="14"/>
  <c r="O573" i="14"/>
  <c r="O574" i="14"/>
  <c r="O575" i="14"/>
  <c r="O576" i="14"/>
  <c r="O577" i="14"/>
  <c r="O578" i="14"/>
  <c r="O579" i="14"/>
  <c r="O580" i="14"/>
  <c r="O581" i="14"/>
  <c r="O582" i="14"/>
  <c r="O583" i="14"/>
  <c r="O584" i="14"/>
  <c r="O585" i="14"/>
  <c r="O586" i="14"/>
  <c r="O587" i="14"/>
  <c r="O588" i="14"/>
  <c r="O589" i="14"/>
  <c r="O590" i="14"/>
  <c r="O591" i="14"/>
  <c r="O592" i="14"/>
  <c r="O593" i="14"/>
  <c r="O594" i="14"/>
  <c r="O595" i="14"/>
  <c r="O596" i="14"/>
  <c r="O597" i="14"/>
  <c r="O598" i="14"/>
  <c r="O599" i="14"/>
  <c r="O600" i="14"/>
  <c r="O601" i="14"/>
  <c r="O602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301" i="14"/>
  <c r="P302" i="14"/>
  <c r="P303" i="14"/>
  <c r="P304" i="14"/>
  <c r="P305" i="14"/>
  <c r="P306" i="14"/>
  <c r="P307" i="14"/>
  <c r="P308" i="14"/>
  <c r="P309" i="14"/>
  <c r="P310" i="14"/>
  <c r="P311" i="14"/>
  <c r="P312" i="14"/>
  <c r="P313" i="14"/>
  <c r="P314" i="14"/>
  <c r="P315" i="14"/>
  <c r="P316" i="14"/>
  <c r="P317" i="14"/>
  <c r="P318" i="14"/>
  <c r="P319" i="14"/>
  <c r="P320" i="14"/>
  <c r="P321" i="14"/>
  <c r="P322" i="14"/>
  <c r="P323" i="14"/>
  <c r="P324" i="14"/>
  <c r="P325" i="14"/>
  <c r="P326" i="14"/>
  <c r="P327" i="14"/>
  <c r="P328" i="14"/>
  <c r="P329" i="14"/>
  <c r="P330" i="14"/>
  <c r="P331" i="14"/>
  <c r="P332" i="14"/>
  <c r="P333" i="14"/>
  <c r="P334" i="14"/>
  <c r="P335" i="14"/>
  <c r="P336" i="14"/>
  <c r="P337" i="14"/>
  <c r="P338" i="14"/>
  <c r="P339" i="14"/>
  <c r="P340" i="14"/>
  <c r="P341" i="14"/>
  <c r="P342" i="14"/>
  <c r="P343" i="14"/>
  <c r="P344" i="14"/>
  <c r="P345" i="14"/>
  <c r="P346" i="14"/>
  <c r="P347" i="14"/>
  <c r="P348" i="14"/>
  <c r="P349" i="14"/>
  <c r="P350" i="14"/>
  <c r="P351" i="14"/>
  <c r="P352" i="14"/>
  <c r="P353" i="14"/>
  <c r="P354" i="14"/>
  <c r="P355" i="14"/>
  <c r="P356" i="14"/>
  <c r="P357" i="14"/>
  <c r="P358" i="14"/>
  <c r="P359" i="14"/>
  <c r="P360" i="14"/>
  <c r="P361" i="14"/>
  <c r="P362" i="14"/>
  <c r="P363" i="14"/>
  <c r="P364" i="14"/>
  <c r="P365" i="14"/>
  <c r="P366" i="14"/>
  <c r="P367" i="14"/>
  <c r="P368" i="14"/>
  <c r="P369" i="14"/>
  <c r="P370" i="14"/>
  <c r="P371" i="14"/>
  <c r="P372" i="14"/>
  <c r="P373" i="14"/>
  <c r="P374" i="14"/>
  <c r="P375" i="14"/>
  <c r="P376" i="14"/>
  <c r="P377" i="14"/>
  <c r="P378" i="14"/>
  <c r="P379" i="14"/>
  <c r="P380" i="14"/>
  <c r="P381" i="14"/>
  <c r="P382" i="14"/>
  <c r="P383" i="14"/>
  <c r="P384" i="14"/>
  <c r="P385" i="14"/>
  <c r="P386" i="14"/>
  <c r="P387" i="14"/>
  <c r="P388" i="14"/>
  <c r="P389" i="14"/>
  <c r="P390" i="14"/>
  <c r="P391" i="14"/>
  <c r="P392" i="14"/>
  <c r="P393" i="14"/>
  <c r="P394" i="14"/>
  <c r="P395" i="14"/>
  <c r="P396" i="14"/>
  <c r="P397" i="14"/>
  <c r="P398" i="14"/>
  <c r="P399" i="14"/>
  <c r="P400" i="14"/>
  <c r="P401" i="14"/>
  <c r="P402" i="14"/>
  <c r="P403" i="14"/>
  <c r="P404" i="14"/>
  <c r="P405" i="14"/>
  <c r="P406" i="14"/>
  <c r="P407" i="14"/>
  <c r="P408" i="14"/>
  <c r="P409" i="14"/>
  <c r="P410" i="14"/>
  <c r="P411" i="14"/>
  <c r="P412" i="14"/>
  <c r="P413" i="14"/>
  <c r="P414" i="14"/>
  <c r="P415" i="14"/>
  <c r="P416" i="14"/>
  <c r="P417" i="14"/>
  <c r="P418" i="14"/>
  <c r="P419" i="14"/>
  <c r="P420" i="14"/>
  <c r="P421" i="14"/>
  <c r="P422" i="14"/>
  <c r="P423" i="14"/>
  <c r="P424" i="14"/>
  <c r="P425" i="14"/>
  <c r="P426" i="14"/>
  <c r="P427" i="14"/>
  <c r="P428" i="14"/>
  <c r="P429" i="14"/>
  <c r="P430" i="14"/>
  <c r="P431" i="14"/>
  <c r="P432" i="14"/>
  <c r="P433" i="14"/>
  <c r="P434" i="14"/>
  <c r="P435" i="14"/>
  <c r="P436" i="14"/>
  <c r="P437" i="14"/>
  <c r="P438" i="14"/>
  <c r="P439" i="14"/>
  <c r="P440" i="14"/>
  <c r="P441" i="14"/>
  <c r="P442" i="14"/>
  <c r="P443" i="14"/>
  <c r="P444" i="14"/>
  <c r="P445" i="14"/>
  <c r="P446" i="14"/>
  <c r="P447" i="14"/>
  <c r="P448" i="14"/>
  <c r="P449" i="14"/>
  <c r="P450" i="14"/>
  <c r="P451" i="14"/>
  <c r="P452" i="14"/>
  <c r="P453" i="14"/>
  <c r="P454" i="14"/>
  <c r="P455" i="14"/>
  <c r="P456" i="14"/>
  <c r="P457" i="14"/>
  <c r="P458" i="14"/>
  <c r="P459" i="14"/>
  <c r="P460" i="14"/>
  <c r="P461" i="14"/>
  <c r="P462" i="14"/>
  <c r="P463" i="14"/>
  <c r="P464" i="14"/>
  <c r="P465" i="14"/>
  <c r="P466" i="14"/>
  <c r="P467" i="14"/>
  <c r="P468" i="14"/>
  <c r="P469" i="14"/>
  <c r="P470" i="14"/>
  <c r="P471" i="14"/>
  <c r="P472" i="14"/>
  <c r="P473" i="14"/>
  <c r="P474" i="14"/>
  <c r="P475" i="14"/>
  <c r="P476" i="14"/>
  <c r="P477" i="14"/>
  <c r="P478" i="14"/>
  <c r="P479" i="14"/>
  <c r="P480" i="14"/>
  <c r="P481" i="14"/>
  <c r="P482" i="14"/>
  <c r="P483" i="14"/>
  <c r="P484" i="14"/>
  <c r="P485" i="14"/>
  <c r="P486" i="14"/>
  <c r="P487" i="14"/>
  <c r="P488" i="14"/>
  <c r="P489" i="14"/>
  <c r="P490" i="14"/>
  <c r="P491" i="14"/>
  <c r="P492" i="14"/>
  <c r="P493" i="14"/>
  <c r="P494" i="14"/>
  <c r="P495" i="14"/>
  <c r="P496" i="14"/>
  <c r="P497" i="14"/>
  <c r="P498" i="14"/>
  <c r="P499" i="14"/>
  <c r="P500" i="14"/>
  <c r="P501" i="14"/>
  <c r="P502" i="14"/>
  <c r="P503" i="14"/>
  <c r="P504" i="14"/>
  <c r="P505" i="14"/>
  <c r="P506" i="14"/>
  <c r="P507" i="14"/>
  <c r="P508" i="14"/>
  <c r="P509" i="14"/>
  <c r="P510" i="14"/>
  <c r="P511" i="14"/>
  <c r="P512" i="14"/>
  <c r="P513" i="14"/>
  <c r="P514" i="14"/>
  <c r="P515" i="14"/>
  <c r="P516" i="14"/>
  <c r="P517" i="14"/>
  <c r="P518" i="14"/>
  <c r="P519" i="14"/>
  <c r="P520" i="14"/>
  <c r="P521" i="14"/>
  <c r="P522" i="14"/>
  <c r="P523" i="14"/>
  <c r="P524" i="14"/>
  <c r="P525" i="14"/>
  <c r="P526" i="14"/>
  <c r="P527" i="14"/>
  <c r="P528" i="14"/>
  <c r="P529" i="14"/>
  <c r="P530" i="14"/>
  <c r="P531" i="14"/>
  <c r="P532" i="14"/>
  <c r="P533" i="14"/>
  <c r="P534" i="14"/>
  <c r="P535" i="14"/>
  <c r="P536" i="14"/>
  <c r="P537" i="14"/>
  <c r="P538" i="14"/>
  <c r="P539" i="14"/>
  <c r="P540" i="14"/>
  <c r="P541" i="14"/>
  <c r="P542" i="14"/>
  <c r="P543" i="14"/>
  <c r="P544" i="14"/>
  <c r="P545" i="14"/>
  <c r="P546" i="14"/>
  <c r="P547" i="14"/>
  <c r="P548" i="14"/>
  <c r="P549" i="14"/>
  <c r="P550" i="14"/>
  <c r="P551" i="14"/>
  <c r="P552" i="14"/>
  <c r="P553" i="14"/>
  <c r="P554" i="14"/>
  <c r="P555" i="14"/>
  <c r="P556" i="14"/>
  <c r="P557" i="14"/>
  <c r="P558" i="14"/>
  <c r="P559" i="14"/>
  <c r="P560" i="14"/>
  <c r="P561" i="14"/>
  <c r="P562" i="14"/>
  <c r="P563" i="14"/>
  <c r="P564" i="14"/>
  <c r="P565" i="14"/>
  <c r="P566" i="14"/>
  <c r="P567" i="14"/>
  <c r="P568" i="14"/>
  <c r="P569" i="14"/>
  <c r="P570" i="14"/>
  <c r="P571" i="14"/>
  <c r="P572" i="14"/>
  <c r="P573" i="14"/>
  <c r="P574" i="14"/>
  <c r="P575" i="14"/>
  <c r="P576" i="14"/>
  <c r="P577" i="14"/>
  <c r="P578" i="14"/>
  <c r="P579" i="14"/>
  <c r="P580" i="14"/>
  <c r="P581" i="14"/>
  <c r="P582" i="14"/>
  <c r="P583" i="14"/>
  <c r="P584" i="14"/>
  <c r="P585" i="14"/>
  <c r="P586" i="14"/>
  <c r="P587" i="14"/>
  <c r="P588" i="14"/>
  <c r="P589" i="14"/>
  <c r="P590" i="14"/>
  <c r="P591" i="14"/>
  <c r="P592" i="14"/>
  <c r="P593" i="14"/>
  <c r="P594" i="14"/>
  <c r="P595" i="14"/>
  <c r="P596" i="14"/>
  <c r="P597" i="14"/>
  <c r="P598" i="14"/>
  <c r="P599" i="14"/>
  <c r="P600" i="14"/>
  <c r="P601" i="14"/>
  <c r="P602" i="14"/>
  <c r="Q160" i="14"/>
  <c r="R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301" i="14"/>
  <c r="Q302" i="14"/>
  <c r="Q303" i="14"/>
  <c r="Q304" i="14"/>
  <c r="Q305" i="14"/>
  <c r="Q306" i="14"/>
  <c r="Q307" i="14"/>
  <c r="Q308" i="14"/>
  <c r="Q309" i="14"/>
  <c r="Q310" i="14"/>
  <c r="Q311" i="14"/>
  <c r="Q312" i="14"/>
  <c r="Q313" i="14"/>
  <c r="Q314" i="14"/>
  <c r="Q315" i="14"/>
  <c r="Q316" i="14"/>
  <c r="Q317" i="14"/>
  <c r="Q318" i="14"/>
  <c r="Q319" i="14"/>
  <c r="Q320" i="14"/>
  <c r="Q321" i="14"/>
  <c r="Q322" i="14"/>
  <c r="Q323" i="14"/>
  <c r="Q324" i="14"/>
  <c r="Q325" i="14"/>
  <c r="Q326" i="14"/>
  <c r="Q327" i="14"/>
  <c r="Q328" i="14"/>
  <c r="Q329" i="14"/>
  <c r="Q330" i="14"/>
  <c r="Q331" i="14"/>
  <c r="Q332" i="14"/>
  <c r="Q333" i="14"/>
  <c r="Q334" i="14"/>
  <c r="Q335" i="14"/>
  <c r="Q336" i="14"/>
  <c r="Q337" i="14"/>
  <c r="Q338" i="14"/>
  <c r="Q339" i="14"/>
  <c r="Q340" i="14"/>
  <c r="Q341" i="14"/>
  <c r="Q342" i="14"/>
  <c r="Q343" i="14"/>
  <c r="Q344" i="14"/>
  <c r="Q345" i="14"/>
  <c r="Q346" i="14"/>
  <c r="Q347" i="14"/>
  <c r="Q348" i="14"/>
  <c r="Q349" i="14"/>
  <c r="Q350" i="14"/>
  <c r="Q351" i="14"/>
  <c r="Q352" i="14"/>
  <c r="Q353" i="14"/>
  <c r="Q354" i="14"/>
  <c r="Q355" i="14"/>
  <c r="Q356" i="14"/>
  <c r="Q357" i="14"/>
  <c r="Q358" i="14"/>
  <c r="Q359" i="14"/>
  <c r="Q360" i="14"/>
  <c r="Q361" i="14"/>
  <c r="Q362" i="14"/>
  <c r="Q363" i="14"/>
  <c r="Q364" i="14"/>
  <c r="Q365" i="14"/>
  <c r="Q366" i="14"/>
  <c r="Q367" i="14"/>
  <c r="Q368" i="14"/>
  <c r="Q369" i="14"/>
  <c r="Q370" i="14"/>
  <c r="Q371" i="14"/>
  <c r="Q372" i="14"/>
  <c r="Q373" i="14"/>
  <c r="Q374" i="14"/>
  <c r="Q375" i="14"/>
  <c r="Q376" i="14"/>
  <c r="Q377" i="14"/>
  <c r="Q378" i="14"/>
  <c r="Q379" i="14"/>
  <c r="Q380" i="14"/>
  <c r="Q381" i="14"/>
  <c r="Q382" i="14"/>
  <c r="Q383" i="14"/>
  <c r="Q384" i="14"/>
  <c r="Q385" i="14"/>
  <c r="Q386" i="14"/>
  <c r="Q387" i="14"/>
  <c r="Q388" i="14"/>
  <c r="Q389" i="14"/>
  <c r="Q390" i="14"/>
  <c r="Q391" i="14"/>
  <c r="Q392" i="14"/>
  <c r="Q393" i="14"/>
  <c r="Q394" i="14"/>
  <c r="Q395" i="14"/>
  <c r="Q396" i="14"/>
  <c r="Q397" i="14"/>
  <c r="Q398" i="14"/>
  <c r="Q399" i="14"/>
  <c r="Q400" i="14"/>
  <c r="Q401" i="14"/>
  <c r="Q402" i="14"/>
  <c r="Q403" i="14"/>
  <c r="Q404" i="14"/>
  <c r="Q405" i="14"/>
  <c r="Q406" i="14"/>
  <c r="Q407" i="14"/>
  <c r="Q408" i="14"/>
  <c r="Q409" i="14"/>
  <c r="Q410" i="14"/>
  <c r="Q411" i="14"/>
  <c r="Q412" i="14"/>
  <c r="Q413" i="14"/>
  <c r="Q414" i="14"/>
  <c r="Q415" i="14"/>
  <c r="Q416" i="14"/>
  <c r="Q417" i="14"/>
  <c r="Q418" i="14"/>
  <c r="Q419" i="14"/>
  <c r="Q420" i="14"/>
  <c r="Q421" i="14"/>
  <c r="Q422" i="14"/>
  <c r="Q423" i="14"/>
  <c r="Q424" i="14"/>
  <c r="Q425" i="14"/>
  <c r="Q426" i="14"/>
  <c r="Q427" i="14"/>
  <c r="Q428" i="14"/>
  <c r="Q429" i="14"/>
  <c r="Q430" i="14"/>
  <c r="Q431" i="14"/>
  <c r="Q432" i="14"/>
  <c r="Q433" i="14"/>
  <c r="Q434" i="14"/>
  <c r="Q435" i="14"/>
  <c r="Q436" i="14"/>
  <c r="Q437" i="14"/>
  <c r="Q438" i="14"/>
  <c r="Q439" i="14"/>
  <c r="Q440" i="14"/>
  <c r="Q441" i="14"/>
  <c r="Q442" i="14"/>
  <c r="Q443" i="14"/>
  <c r="Q444" i="14"/>
  <c r="Q445" i="14"/>
  <c r="Q446" i="14"/>
  <c r="Q447" i="14"/>
  <c r="Q448" i="14"/>
  <c r="Q449" i="14"/>
  <c r="Q450" i="14"/>
  <c r="Q451" i="14"/>
  <c r="Q452" i="14"/>
  <c r="Q453" i="14"/>
  <c r="Q454" i="14"/>
  <c r="Q455" i="14"/>
  <c r="Q456" i="14"/>
  <c r="Q457" i="14"/>
  <c r="Q458" i="14"/>
  <c r="Q459" i="14"/>
  <c r="Q460" i="14"/>
  <c r="Q461" i="14"/>
  <c r="Q462" i="14"/>
  <c r="Q463" i="14"/>
  <c r="Q464" i="14"/>
  <c r="Q465" i="14"/>
  <c r="Q466" i="14"/>
  <c r="Q467" i="14"/>
  <c r="Q468" i="14"/>
  <c r="Q469" i="14"/>
  <c r="Q470" i="14"/>
  <c r="Q471" i="14"/>
  <c r="Q472" i="14"/>
  <c r="Q473" i="14"/>
  <c r="Q474" i="14"/>
  <c r="Q475" i="14"/>
  <c r="Q476" i="14"/>
  <c r="Q477" i="14"/>
  <c r="Q478" i="14"/>
  <c r="Q479" i="14"/>
  <c r="Q480" i="14"/>
  <c r="Q481" i="14"/>
  <c r="Q482" i="14"/>
  <c r="Q483" i="14"/>
  <c r="Q484" i="14"/>
  <c r="Q485" i="14"/>
  <c r="Q486" i="14"/>
  <c r="Q487" i="14"/>
  <c r="Q488" i="14"/>
  <c r="Q489" i="14"/>
  <c r="Q490" i="14"/>
  <c r="Q491" i="14"/>
  <c r="Q492" i="14"/>
  <c r="Q493" i="14"/>
  <c r="Q494" i="14"/>
  <c r="Q495" i="14"/>
  <c r="Q496" i="14"/>
  <c r="Q497" i="14"/>
  <c r="Q498" i="14"/>
  <c r="Q499" i="14"/>
  <c r="Q500" i="14"/>
  <c r="Q501" i="14"/>
  <c r="Q502" i="14"/>
  <c r="Q503" i="14"/>
  <c r="Q504" i="14"/>
  <c r="Q505" i="14"/>
  <c r="Q506" i="14"/>
  <c r="Q507" i="14"/>
  <c r="Q508" i="14"/>
  <c r="Q509" i="14"/>
  <c r="Q510" i="14"/>
  <c r="Q511" i="14"/>
  <c r="Q512" i="14"/>
  <c r="Q513" i="14"/>
  <c r="Q514" i="14"/>
  <c r="Q515" i="14"/>
  <c r="Q516" i="14"/>
  <c r="Q517" i="14"/>
  <c r="Q518" i="14"/>
  <c r="Q519" i="14"/>
  <c r="Q520" i="14"/>
  <c r="Q521" i="14"/>
  <c r="Q522" i="14"/>
  <c r="Q523" i="14"/>
  <c r="Q524" i="14"/>
  <c r="Q525" i="14"/>
  <c r="Q526" i="14"/>
  <c r="Q527" i="14"/>
  <c r="Q528" i="14"/>
  <c r="Q529" i="14"/>
  <c r="Q530" i="14"/>
  <c r="Q531" i="14"/>
  <c r="Q532" i="14"/>
  <c r="Q533" i="14"/>
  <c r="Q534" i="14"/>
  <c r="Q535" i="14"/>
  <c r="Q536" i="14"/>
  <c r="Q537" i="14"/>
  <c r="Q538" i="14"/>
  <c r="Q539" i="14"/>
  <c r="Q540" i="14"/>
  <c r="Q541" i="14"/>
  <c r="Q542" i="14"/>
  <c r="Q543" i="14"/>
  <c r="Q544" i="14"/>
  <c r="Q545" i="14"/>
  <c r="Q546" i="14"/>
  <c r="Q547" i="14"/>
  <c r="Q548" i="14"/>
  <c r="Q549" i="14"/>
  <c r="Q550" i="14"/>
  <c r="Q551" i="14"/>
  <c r="Q552" i="14"/>
  <c r="Q553" i="14"/>
  <c r="Q554" i="14"/>
  <c r="Q555" i="14"/>
  <c r="Q556" i="14"/>
  <c r="Q557" i="14"/>
  <c r="Q558" i="14"/>
  <c r="Q559" i="14"/>
  <c r="Q560" i="14"/>
  <c r="Q561" i="14"/>
  <c r="Q562" i="14"/>
  <c r="Q563" i="14"/>
  <c r="Q564" i="14"/>
  <c r="Q565" i="14"/>
  <c r="Q566" i="14"/>
  <c r="Q567" i="14"/>
  <c r="Q568" i="14"/>
  <c r="Q569" i="14"/>
  <c r="Q570" i="14"/>
  <c r="Q571" i="14"/>
  <c r="Q572" i="14"/>
  <c r="Q573" i="14"/>
  <c r="Q574" i="14"/>
  <c r="Q575" i="14"/>
  <c r="Q576" i="14"/>
  <c r="Q577" i="14"/>
  <c r="Q578" i="14"/>
  <c r="Q579" i="14"/>
  <c r="Q580" i="14"/>
  <c r="Q581" i="14"/>
  <c r="Q582" i="14"/>
  <c r="Q583" i="14"/>
  <c r="Q584" i="14"/>
  <c r="Q585" i="14"/>
  <c r="Q586" i="14"/>
  <c r="Q587" i="14"/>
  <c r="Q588" i="14"/>
  <c r="Q589" i="14"/>
  <c r="Q590" i="14"/>
  <c r="Q591" i="14"/>
  <c r="Q592" i="14"/>
  <c r="Q593" i="14"/>
  <c r="Q594" i="14"/>
  <c r="Q595" i="14"/>
  <c r="Q596" i="14"/>
  <c r="Q597" i="14"/>
  <c r="Q598" i="14"/>
  <c r="Q599" i="14"/>
  <c r="Q600" i="14"/>
  <c r="Q601" i="14"/>
  <c r="Q602" i="14"/>
  <c r="R161" i="14"/>
  <c r="R162" i="14"/>
  <c r="R163" i="14"/>
  <c r="R164" i="14"/>
  <c r="R165" i="14"/>
  <c r="R166" i="14"/>
  <c r="R167" i="14"/>
  <c r="R168" i="14"/>
  <c r="R169" i="14"/>
  <c r="R170" i="14"/>
  <c r="R171" i="14"/>
  <c r="R172" i="14"/>
  <c r="R173" i="14"/>
  <c r="R174" i="14"/>
  <c r="R175" i="14"/>
  <c r="R176" i="14"/>
  <c r="R177" i="14"/>
  <c r="R178" i="14"/>
  <c r="R179" i="14"/>
  <c r="R180" i="14"/>
  <c r="R181" i="14"/>
  <c r="R182" i="14"/>
  <c r="R183" i="14"/>
  <c r="R184" i="14"/>
  <c r="R185" i="14"/>
  <c r="R186" i="14"/>
  <c r="R187" i="14"/>
  <c r="R188" i="14"/>
  <c r="R189" i="14"/>
  <c r="R190" i="14"/>
  <c r="R191" i="14"/>
  <c r="R192" i="14"/>
  <c r="R193" i="14"/>
  <c r="R194" i="14"/>
  <c r="R195" i="14"/>
  <c r="R196" i="14"/>
  <c r="R197" i="14"/>
  <c r="R198" i="14"/>
  <c r="R199" i="14"/>
  <c r="R200" i="14"/>
  <c r="R201" i="14"/>
  <c r="R202" i="14"/>
  <c r="R203" i="14"/>
  <c r="R204" i="14"/>
  <c r="R205" i="14"/>
  <c r="R206" i="14"/>
  <c r="R207" i="14"/>
  <c r="R208" i="14"/>
  <c r="R209" i="14"/>
  <c r="R210" i="14"/>
  <c r="R211" i="14"/>
  <c r="R212" i="14"/>
  <c r="R213" i="14"/>
  <c r="R214" i="14"/>
  <c r="R215" i="14"/>
  <c r="R216" i="14"/>
  <c r="R217" i="14"/>
  <c r="R218" i="14"/>
  <c r="R219" i="14"/>
  <c r="R220" i="14"/>
  <c r="R221" i="14"/>
  <c r="R222" i="14"/>
  <c r="R223" i="14"/>
  <c r="R224" i="14"/>
  <c r="R225" i="14"/>
  <c r="R226" i="14"/>
  <c r="R227" i="14"/>
  <c r="R228" i="14"/>
  <c r="R229" i="14"/>
  <c r="R230" i="14"/>
  <c r="R231" i="14"/>
  <c r="R232" i="14"/>
  <c r="R233" i="14"/>
  <c r="R234" i="14"/>
  <c r="R235" i="14"/>
  <c r="R236" i="14"/>
  <c r="R237" i="14"/>
  <c r="R238" i="14"/>
  <c r="R239" i="14"/>
  <c r="R240" i="14"/>
  <c r="R241" i="14"/>
  <c r="R242" i="14"/>
  <c r="R243" i="14"/>
  <c r="R244" i="14"/>
  <c r="R245" i="14"/>
  <c r="R246" i="14"/>
  <c r="R247" i="14"/>
  <c r="R248" i="14"/>
  <c r="R249" i="14"/>
  <c r="R250" i="14"/>
  <c r="R251" i="14"/>
  <c r="R252" i="14"/>
  <c r="R253" i="14"/>
  <c r="R254" i="14"/>
  <c r="R255" i="14"/>
  <c r="R256" i="14"/>
  <c r="R257" i="14"/>
  <c r="R258" i="14"/>
  <c r="R259" i="14"/>
  <c r="R260" i="14"/>
  <c r="R261" i="14"/>
  <c r="R262" i="14"/>
  <c r="R263" i="14"/>
  <c r="R264" i="14"/>
  <c r="R265" i="14"/>
  <c r="R266" i="14"/>
  <c r="R267" i="14"/>
  <c r="R268" i="14"/>
  <c r="R269" i="14"/>
  <c r="R270" i="14"/>
  <c r="R271" i="14"/>
  <c r="R272" i="14"/>
  <c r="R273" i="14"/>
  <c r="R274" i="14"/>
  <c r="R275" i="14"/>
  <c r="R276" i="14"/>
  <c r="R277" i="14"/>
  <c r="R278" i="14"/>
  <c r="R279" i="14"/>
  <c r="R280" i="14"/>
  <c r="R281" i="14"/>
  <c r="R282" i="14"/>
  <c r="R283" i="14"/>
  <c r="R284" i="14"/>
  <c r="R285" i="14"/>
  <c r="R286" i="14"/>
  <c r="R287" i="14"/>
  <c r="R288" i="14"/>
  <c r="R289" i="14"/>
  <c r="R290" i="14"/>
  <c r="R291" i="14"/>
  <c r="R292" i="14"/>
  <c r="R293" i="14"/>
  <c r="R294" i="14"/>
  <c r="R295" i="14"/>
  <c r="R296" i="14"/>
  <c r="R297" i="14"/>
  <c r="R298" i="14"/>
  <c r="R299" i="14"/>
  <c r="R300" i="14"/>
  <c r="R301" i="14"/>
  <c r="R302" i="14"/>
  <c r="R303" i="14"/>
  <c r="R304" i="14"/>
  <c r="R305" i="14"/>
  <c r="R306" i="14"/>
  <c r="R307" i="14"/>
  <c r="R308" i="14"/>
  <c r="R309" i="14"/>
  <c r="R310" i="14"/>
  <c r="R311" i="14"/>
  <c r="R312" i="14"/>
  <c r="R313" i="14"/>
  <c r="R314" i="14"/>
  <c r="R315" i="14"/>
  <c r="R316" i="14"/>
  <c r="R317" i="14"/>
  <c r="R318" i="14"/>
  <c r="R319" i="14"/>
  <c r="R320" i="14"/>
  <c r="R321" i="14"/>
  <c r="R322" i="14"/>
  <c r="R323" i="14"/>
  <c r="R324" i="14"/>
  <c r="R325" i="14"/>
  <c r="R326" i="14"/>
  <c r="R327" i="14"/>
  <c r="R328" i="14"/>
  <c r="R329" i="14"/>
  <c r="R330" i="14"/>
  <c r="R331" i="14"/>
  <c r="R332" i="14"/>
  <c r="R333" i="14"/>
  <c r="R334" i="14"/>
  <c r="R335" i="14"/>
  <c r="R336" i="14"/>
  <c r="R337" i="14"/>
  <c r="R338" i="14"/>
  <c r="R339" i="14"/>
  <c r="R340" i="14"/>
  <c r="R341" i="14"/>
  <c r="R342" i="14"/>
  <c r="R343" i="14"/>
  <c r="R344" i="14"/>
  <c r="R345" i="14"/>
  <c r="R346" i="14"/>
  <c r="R347" i="14"/>
  <c r="R348" i="14"/>
  <c r="R349" i="14"/>
  <c r="R350" i="14"/>
  <c r="R351" i="14"/>
  <c r="R352" i="14"/>
  <c r="R353" i="14"/>
  <c r="R354" i="14"/>
  <c r="R355" i="14"/>
  <c r="R356" i="14"/>
  <c r="R357" i="14"/>
  <c r="R358" i="14"/>
  <c r="R359" i="14"/>
  <c r="R360" i="14"/>
  <c r="R361" i="14"/>
  <c r="R362" i="14"/>
  <c r="R363" i="14"/>
  <c r="R364" i="14"/>
  <c r="R365" i="14"/>
  <c r="R366" i="14"/>
  <c r="R367" i="14"/>
  <c r="R368" i="14"/>
  <c r="R369" i="14"/>
  <c r="R370" i="14"/>
  <c r="R371" i="14"/>
  <c r="R372" i="14"/>
  <c r="R373" i="14"/>
  <c r="R374" i="14"/>
  <c r="R375" i="14"/>
  <c r="R376" i="14"/>
  <c r="R377" i="14"/>
  <c r="R378" i="14"/>
  <c r="R379" i="14"/>
  <c r="R380" i="14"/>
  <c r="R381" i="14"/>
  <c r="R382" i="14"/>
  <c r="R383" i="14"/>
  <c r="R384" i="14"/>
  <c r="R385" i="14"/>
  <c r="R386" i="14"/>
  <c r="R387" i="14"/>
  <c r="R388" i="14"/>
  <c r="R389" i="14"/>
  <c r="R390" i="14"/>
  <c r="R391" i="14"/>
  <c r="R392" i="14"/>
  <c r="R393" i="14"/>
  <c r="R394" i="14"/>
  <c r="R395" i="14"/>
  <c r="R396" i="14"/>
  <c r="R397" i="14"/>
  <c r="R398" i="14"/>
  <c r="R399" i="14"/>
  <c r="R400" i="14"/>
  <c r="R401" i="14"/>
  <c r="R402" i="14"/>
  <c r="R403" i="14"/>
  <c r="R404" i="14"/>
  <c r="R405" i="14"/>
  <c r="R406" i="14"/>
  <c r="R407" i="14"/>
  <c r="R408" i="14"/>
  <c r="R409" i="14"/>
  <c r="R410" i="14"/>
  <c r="R411" i="14"/>
  <c r="R412" i="14"/>
  <c r="R413" i="14"/>
  <c r="R414" i="14"/>
  <c r="R415" i="14"/>
  <c r="R416" i="14"/>
  <c r="R417" i="14"/>
  <c r="R418" i="14"/>
  <c r="R419" i="14"/>
  <c r="R420" i="14"/>
  <c r="R421" i="14"/>
  <c r="R422" i="14"/>
  <c r="R423" i="14"/>
  <c r="R424" i="14"/>
  <c r="R425" i="14"/>
  <c r="R426" i="14"/>
  <c r="R427" i="14"/>
  <c r="R428" i="14"/>
  <c r="R429" i="14"/>
  <c r="R430" i="14"/>
  <c r="R431" i="14"/>
  <c r="R432" i="14"/>
  <c r="R433" i="14"/>
  <c r="R434" i="14"/>
  <c r="R435" i="14"/>
  <c r="R436" i="14"/>
  <c r="R437" i="14"/>
  <c r="R438" i="14"/>
  <c r="R439" i="14"/>
  <c r="R440" i="14"/>
  <c r="R441" i="14"/>
  <c r="R442" i="14"/>
  <c r="R443" i="14"/>
  <c r="R444" i="14"/>
  <c r="R445" i="14"/>
  <c r="R446" i="14"/>
  <c r="R447" i="14"/>
  <c r="R448" i="14"/>
  <c r="R449" i="14"/>
  <c r="R450" i="14"/>
  <c r="R451" i="14"/>
  <c r="R452" i="14"/>
  <c r="R453" i="14"/>
  <c r="R454" i="14"/>
  <c r="R455" i="14"/>
  <c r="R456" i="14"/>
  <c r="R457" i="14"/>
  <c r="R458" i="14"/>
  <c r="R459" i="14"/>
  <c r="R460" i="14"/>
  <c r="R461" i="14"/>
  <c r="R462" i="14"/>
  <c r="R463" i="14"/>
  <c r="R464" i="14"/>
  <c r="R465" i="14"/>
  <c r="R466" i="14"/>
  <c r="R467" i="14"/>
  <c r="R468" i="14"/>
  <c r="R469" i="14"/>
  <c r="R470" i="14"/>
  <c r="R471" i="14"/>
  <c r="R472" i="14"/>
  <c r="R473" i="14"/>
  <c r="R474" i="14"/>
  <c r="R475" i="14"/>
  <c r="R476" i="14"/>
  <c r="R477" i="14"/>
  <c r="R478" i="14"/>
  <c r="R479" i="14"/>
  <c r="R480" i="14"/>
  <c r="R481" i="14"/>
  <c r="R482" i="14"/>
  <c r="R483" i="14"/>
  <c r="R484" i="14"/>
  <c r="R485" i="14"/>
  <c r="R486" i="14"/>
  <c r="R487" i="14"/>
  <c r="R488" i="14"/>
  <c r="R489" i="14"/>
  <c r="R490" i="14"/>
  <c r="R491" i="14"/>
  <c r="R492" i="14"/>
  <c r="R493" i="14"/>
  <c r="R494" i="14"/>
  <c r="R495" i="14"/>
  <c r="R496" i="14"/>
  <c r="R497" i="14"/>
  <c r="R498" i="14"/>
  <c r="R499" i="14"/>
  <c r="R500" i="14"/>
  <c r="R501" i="14"/>
  <c r="R502" i="14"/>
  <c r="R503" i="14"/>
  <c r="R504" i="14"/>
  <c r="R505" i="14"/>
  <c r="R506" i="14"/>
  <c r="R507" i="14"/>
  <c r="R508" i="14"/>
  <c r="R509" i="14"/>
  <c r="R510" i="14"/>
  <c r="R511" i="14"/>
  <c r="R512" i="14"/>
  <c r="R513" i="14"/>
  <c r="R514" i="14"/>
  <c r="R515" i="14"/>
  <c r="R516" i="14"/>
  <c r="R517" i="14"/>
  <c r="R518" i="14"/>
  <c r="R519" i="14"/>
  <c r="R520" i="14"/>
  <c r="R521" i="14"/>
  <c r="R522" i="14"/>
  <c r="R523" i="14"/>
  <c r="R524" i="14"/>
  <c r="R525" i="14"/>
  <c r="R526" i="14"/>
  <c r="R527" i="14"/>
  <c r="R528" i="14"/>
  <c r="R529" i="14"/>
  <c r="R530" i="14"/>
  <c r="R531" i="14"/>
  <c r="R532" i="14"/>
  <c r="R533" i="14"/>
  <c r="R534" i="14"/>
  <c r="R535" i="14"/>
  <c r="R536" i="14"/>
  <c r="R537" i="14"/>
  <c r="R538" i="14"/>
  <c r="R539" i="14"/>
  <c r="R540" i="14"/>
  <c r="R541" i="14"/>
  <c r="R542" i="14"/>
  <c r="R543" i="14"/>
  <c r="R544" i="14"/>
  <c r="R545" i="14"/>
  <c r="R546" i="14"/>
  <c r="R547" i="14"/>
  <c r="R548" i="14"/>
  <c r="R549" i="14"/>
  <c r="R550" i="14"/>
  <c r="R551" i="14"/>
  <c r="R552" i="14"/>
  <c r="R553" i="14"/>
  <c r="R554" i="14"/>
  <c r="R555" i="14"/>
  <c r="R556" i="14"/>
  <c r="R557" i="14"/>
  <c r="R558" i="14"/>
  <c r="R559" i="14"/>
  <c r="R560" i="14"/>
  <c r="R561" i="14"/>
  <c r="R562" i="14"/>
  <c r="R563" i="14"/>
  <c r="R564" i="14"/>
  <c r="R565" i="14"/>
  <c r="R566" i="14"/>
  <c r="R567" i="14"/>
  <c r="R568" i="14"/>
  <c r="R569" i="14"/>
  <c r="R570" i="14"/>
  <c r="R571" i="14"/>
  <c r="R572" i="14"/>
  <c r="R573" i="14"/>
  <c r="R574" i="14"/>
  <c r="R575" i="14"/>
  <c r="R576" i="14"/>
  <c r="R577" i="14"/>
  <c r="R578" i="14"/>
  <c r="R579" i="14"/>
  <c r="R580" i="14"/>
  <c r="R581" i="14"/>
  <c r="R582" i="14"/>
  <c r="R583" i="14"/>
  <c r="R584" i="14"/>
  <c r="R585" i="14"/>
  <c r="R586" i="14"/>
  <c r="R587" i="14"/>
  <c r="R588" i="14"/>
  <c r="R589" i="14"/>
  <c r="R590" i="14"/>
  <c r="R591" i="14"/>
  <c r="R592" i="14"/>
  <c r="R593" i="14"/>
  <c r="R594" i="14"/>
  <c r="R595" i="14"/>
  <c r="R596" i="14"/>
  <c r="R597" i="14"/>
  <c r="R598" i="14"/>
  <c r="R599" i="14"/>
  <c r="R600" i="14"/>
  <c r="R601" i="14"/>
  <c r="R602" i="14"/>
  <c r="S160" i="14"/>
  <c r="T160" i="14"/>
  <c r="S161" i="14"/>
  <c r="S162" i="14"/>
  <c r="S163" i="14"/>
  <c r="S164" i="14"/>
  <c r="S165" i="14"/>
  <c r="S166" i="14"/>
  <c r="S167" i="14"/>
  <c r="S168" i="14"/>
  <c r="S169" i="14"/>
  <c r="S170" i="14"/>
  <c r="S171" i="14"/>
  <c r="S172" i="14"/>
  <c r="S173" i="14"/>
  <c r="S174" i="14"/>
  <c r="S175" i="14"/>
  <c r="S176" i="14"/>
  <c r="S177" i="14"/>
  <c r="S178" i="14"/>
  <c r="S179" i="14"/>
  <c r="S180" i="14"/>
  <c r="S181" i="14"/>
  <c r="S182" i="14"/>
  <c r="S183" i="14"/>
  <c r="S184" i="14"/>
  <c r="S185" i="14"/>
  <c r="S186" i="14"/>
  <c r="S187" i="14"/>
  <c r="S188" i="14"/>
  <c r="S189" i="14"/>
  <c r="S190" i="14"/>
  <c r="S191" i="14"/>
  <c r="S192" i="14"/>
  <c r="S193" i="14"/>
  <c r="S194" i="14"/>
  <c r="S195" i="14"/>
  <c r="S196" i="14"/>
  <c r="S197" i="14"/>
  <c r="S198" i="14"/>
  <c r="S199" i="14"/>
  <c r="S200" i="14"/>
  <c r="S201" i="14"/>
  <c r="S202" i="14"/>
  <c r="S203" i="14"/>
  <c r="S204" i="14"/>
  <c r="S205" i="14"/>
  <c r="S206" i="14"/>
  <c r="S207" i="14"/>
  <c r="S208" i="14"/>
  <c r="S209" i="14"/>
  <c r="S210" i="14"/>
  <c r="S211" i="14"/>
  <c r="S212" i="14"/>
  <c r="S213" i="14"/>
  <c r="S214" i="14"/>
  <c r="S215" i="14"/>
  <c r="S216" i="14"/>
  <c r="S217" i="14"/>
  <c r="S218" i="14"/>
  <c r="S219" i="14"/>
  <c r="S220" i="14"/>
  <c r="S221" i="14"/>
  <c r="S222" i="14"/>
  <c r="S223" i="14"/>
  <c r="S224" i="14"/>
  <c r="S225" i="14"/>
  <c r="S226" i="14"/>
  <c r="S227" i="14"/>
  <c r="S228" i="14"/>
  <c r="S229" i="14"/>
  <c r="S230" i="14"/>
  <c r="S231" i="14"/>
  <c r="S232" i="14"/>
  <c r="S233" i="14"/>
  <c r="S234" i="14"/>
  <c r="S235" i="14"/>
  <c r="S236" i="14"/>
  <c r="S237" i="14"/>
  <c r="S238" i="14"/>
  <c r="S239" i="14"/>
  <c r="S240" i="14"/>
  <c r="S241" i="14"/>
  <c r="S242" i="14"/>
  <c r="S243" i="14"/>
  <c r="S244" i="14"/>
  <c r="S245" i="14"/>
  <c r="S246" i="14"/>
  <c r="S247" i="14"/>
  <c r="S248" i="14"/>
  <c r="S249" i="14"/>
  <c r="S250" i="14"/>
  <c r="S251" i="14"/>
  <c r="S252" i="14"/>
  <c r="S253" i="14"/>
  <c r="S254" i="14"/>
  <c r="S255" i="14"/>
  <c r="S256" i="14"/>
  <c r="S257" i="14"/>
  <c r="S258" i="14"/>
  <c r="S259" i="14"/>
  <c r="S260" i="14"/>
  <c r="S261" i="14"/>
  <c r="S262" i="14"/>
  <c r="S263" i="14"/>
  <c r="S264" i="14"/>
  <c r="S265" i="14"/>
  <c r="S266" i="14"/>
  <c r="S267" i="14"/>
  <c r="S268" i="14"/>
  <c r="S269" i="14"/>
  <c r="S270" i="14"/>
  <c r="S271" i="14"/>
  <c r="S272" i="14"/>
  <c r="S273" i="14"/>
  <c r="S274" i="14"/>
  <c r="S275" i="14"/>
  <c r="S276" i="14"/>
  <c r="S277" i="14"/>
  <c r="S278" i="14"/>
  <c r="S279" i="14"/>
  <c r="S280" i="14"/>
  <c r="S281" i="14"/>
  <c r="S282" i="14"/>
  <c r="S283" i="14"/>
  <c r="S284" i="14"/>
  <c r="S285" i="14"/>
  <c r="S286" i="14"/>
  <c r="S287" i="14"/>
  <c r="S288" i="14"/>
  <c r="S289" i="14"/>
  <c r="S290" i="14"/>
  <c r="S291" i="14"/>
  <c r="S292" i="14"/>
  <c r="S293" i="14"/>
  <c r="S294" i="14"/>
  <c r="S295" i="14"/>
  <c r="S296" i="14"/>
  <c r="S297" i="14"/>
  <c r="S298" i="14"/>
  <c r="S299" i="14"/>
  <c r="S300" i="14"/>
  <c r="S301" i="14"/>
  <c r="S302" i="14"/>
  <c r="S303" i="14"/>
  <c r="S304" i="14"/>
  <c r="S305" i="14"/>
  <c r="S306" i="14"/>
  <c r="S307" i="14"/>
  <c r="S308" i="14"/>
  <c r="S309" i="14"/>
  <c r="S310" i="14"/>
  <c r="S311" i="14"/>
  <c r="S312" i="14"/>
  <c r="S313" i="14"/>
  <c r="S314" i="14"/>
  <c r="S315" i="14"/>
  <c r="S316" i="14"/>
  <c r="S317" i="14"/>
  <c r="S318" i="14"/>
  <c r="S319" i="14"/>
  <c r="S320" i="14"/>
  <c r="S321" i="14"/>
  <c r="S322" i="14"/>
  <c r="S323" i="14"/>
  <c r="S324" i="14"/>
  <c r="S325" i="14"/>
  <c r="S326" i="14"/>
  <c r="S327" i="14"/>
  <c r="S328" i="14"/>
  <c r="S329" i="14"/>
  <c r="S330" i="14"/>
  <c r="S331" i="14"/>
  <c r="S332" i="14"/>
  <c r="S333" i="14"/>
  <c r="S334" i="14"/>
  <c r="S335" i="14"/>
  <c r="S336" i="14"/>
  <c r="S337" i="14"/>
  <c r="S338" i="14"/>
  <c r="S339" i="14"/>
  <c r="S340" i="14"/>
  <c r="S341" i="14"/>
  <c r="S342" i="14"/>
  <c r="S343" i="14"/>
  <c r="S344" i="14"/>
  <c r="S345" i="14"/>
  <c r="S346" i="14"/>
  <c r="S347" i="14"/>
  <c r="S348" i="14"/>
  <c r="S349" i="14"/>
  <c r="S350" i="14"/>
  <c r="S351" i="14"/>
  <c r="S352" i="14"/>
  <c r="S353" i="14"/>
  <c r="S354" i="14"/>
  <c r="S355" i="14"/>
  <c r="S356" i="14"/>
  <c r="S357" i="14"/>
  <c r="S358" i="14"/>
  <c r="S359" i="14"/>
  <c r="S360" i="14"/>
  <c r="S361" i="14"/>
  <c r="S362" i="14"/>
  <c r="S363" i="14"/>
  <c r="S364" i="14"/>
  <c r="S365" i="14"/>
  <c r="S366" i="14"/>
  <c r="S367" i="14"/>
  <c r="S368" i="14"/>
  <c r="S369" i="14"/>
  <c r="S370" i="14"/>
  <c r="S371" i="14"/>
  <c r="S372" i="14"/>
  <c r="S373" i="14"/>
  <c r="S374" i="14"/>
  <c r="S375" i="14"/>
  <c r="S376" i="14"/>
  <c r="S377" i="14"/>
  <c r="S378" i="14"/>
  <c r="S379" i="14"/>
  <c r="S380" i="14"/>
  <c r="S381" i="14"/>
  <c r="S382" i="14"/>
  <c r="S383" i="14"/>
  <c r="S384" i="14"/>
  <c r="S385" i="14"/>
  <c r="S386" i="14"/>
  <c r="S387" i="14"/>
  <c r="S388" i="14"/>
  <c r="S389" i="14"/>
  <c r="S390" i="14"/>
  <c r="S391" i="14"/>
  <c r="S392" i="14"/>
  <c r="S393" i="14"/>
  <c r="S394" i="14"/>
  <c r="S395" i="14"/>
  <c r="S396" i="14"/>
  <c r="S397" i="14"/>
  <c r="S398" i="14"/>
  <c r="S399" i="14"/>
  <c r="S400" i="14"/>
  <c r="S401" i="14"/>
  <c r="S402" i="14"/>
  <c r="S403" i="14"/>
  <c r="S404" i="14"/>
  <c r="S405" i="14"/>
  <c r="S406" i="14"/>
  <c r="S407" i="14"/>
  <c r="S408" i="14"/>
  <c r="S409" i="14"/>
  <c r="S410" i="14"/>
  <c r="S411" i="14"/>
  <c r="S412" i="14"/>
  <c r="S413" i="14"/>
  <c r="S414" i="14"/>
  <c r="S415" i="14"/>
  <c r="S416" i="14"/>
  <c r="S417" i="14"/>
  <c r="S418" i="14"/>
  <c r="S419" i="14"/>
  <c r="S420" i="14"/>
  <c r="S421" i="14"/>
  <c r="S422" i="14"/>
  <c r="S423" i="14"/>
  <c r="S424" i="14"/>
  <c r="S425" i="14"/>
  <c r="S426" i="14"/>
  <c r="S427" i="14"/>
  <c r="S428" i="14"/>
  <c r="S429" i="14"/>
  <c r="S430" i="14"/>
  <c r="S431" i="14"/>
  <c r="S432" i="14"/>
  <c r="S433" i="14"/>
  <c r="S434" i="14"/>
  <c r="S435" i="14"/>
  <c r="S436" i="14"/>
  <c r="S437" i="14"/>
  <c r="S438" i="14"/>
  <c r="S439" i="14"/>
  <c r="S440" i="14"/>
  <c r="S441" i="14"/>
  <c r="S442" i="14"/>
  <c r="S443" i="14"/>
  <c r="S444" i="14"/>
  <c r="S445" i="14"/>
  <c r="S446" i="14"/>
  <c r="S447" i="14"/>
  <c r="S448" i="14"/>
  <c r="S449" i="14"/>
  <c r="S450" i="14"/>
  <c r="S451" i="14"/>
  <c r="S452" i="14"/>
  <c r="S453" i="14"/>
  <c r="S454" i="14"/>
  <c r="S455" i="14"/>
  <c r="S456" i="14"/>
  <c r="S457" i="14"/>
  <c r="S458" i="14"/>
  <c r="S459" i="14"/>
  <c r="S460" i="14"/>
  <c r="S461" i="14"/>
  <c r="S462" i="14"/>
  <c r="S463" i="14"/>
  <c r="S464" i="14"/>
  <c r="S465" i="14"/>
  <c r="S466" i="14"/>
  <c r="S467" i="14"/>
  <c r="S468" i="14"/>
  <c r="S469" i="14"/>
  <c r="S470" i="14"/>
  <c r="S471" i="14"/>
  <c r="S472" i="14"/>
  <c r="S473" i="14"/>
  <c r="S474" i="14"/>
  <c r="S475" i="14"/>
  <c r="S476" i="14"/>
  <c r="S477" i="14"/>
  <c r="S478" i="14"/>
  <c r="S479" i="14"/>
  <c r="S480" i="14"/>
  <c r="S481" i="14"/>
  <c r="S482" i="14"/>
  <c r="S483" i="14"/>
  <c r="S484" i="14"/>
  <c r="S485" i="14"/>
  <c r="S486" i="14"/>
  <c r="S487" i="14"/>
  <c r="S488" i="14"/>
  <c r="S489" i="14"/>
  <c r="S490" i="14"/>
  <c r="S491" i="14"/>
  <c r="S492" i="14"/>
  <c r="S493" i="14"/>
  <c r="S494" i="14"/>
  <c r="S495" i="14"/>
  <c r="S496" i="14"/>
  <c r="S497" i="14"/>
  <c r="S498" i="14"/>
  <c r="S499" i="14"/>
  <c r="S500" i="14"/>
  <c r="S501" i="14"/>
  <c r="S502" i="14"/>
  <c r="S503" i="14"/>
  <c r="S504" i="14"/>
  <c r="S505" i="14"/>
  <c r="S506" i="14"/>
  <c r="S507" i="14"/>
  <c r="S508" i="14"/>
  <c r="S509" i="14"/>
  <c r="S510" i="14"/>
  <c r="S511" i="14"/>
  <c r="S512" i="14"/>
  <c r="S513" i="14"/>
  <c r="S514" i="14"/>
  <c r="S515" i="14"/>
  <c r="S516" i="14"/>
  <c r="S517" i="14"/>
  <c r="S518" i="14"/>
  <c r="S519" i="14"/>
  <c r="S520" i="14"/>
  <c r="S521" i="14"/>
  <c r="S522" i="14"/>
  <c r="S523" i="14"/>
  <c r="S524" i="14"/>
  <c r="S525" i="14"/>
  <c r="S526" i="14"/>
  <c r="S527" i="14"/>
  <c r="S528" i="14"/>
  <c r="S529" i="14"/>
  <c r="S530" i="14"/>
  <c r="S531" i="14"/>
  <c r="S532" i="14"/>
  <c r="S533" i="14"/>
  <c r="S534" i="14"/>
  <c r="S535" i="14"/>
  <c r="S536" i="14"/>
  <c r="S537" i="14"/>
  <c r="S538" i="14"/>
  <c r="S539" i="14"/>
  <c r="S540" i="14"/>
  <c r="S541" i="14"/>
  <c r="S542" i="14"/>
  <c r="S543" i="14"/>
  <c r="S544" i="14"/>
  <c r="S545" i="14"/>
  <c r="S546" i="14"/>
  <c r="S547" i="14"/>
  <c r="S548" i="14"/>
  <c r="S549" i="14"/>
  <c r="S550" i="14"/>
  <c r="S551" i="14"/>
  <c r="S552" i="14"/>
  <c r="S553" i="14"/>
  <c r="S554" i="14"/>
  <c r="S555" i="14"/>
  <c r="S556" i="14"/>
  <c r="S557" i="14"/>
  <c r="S558" i="14"/>
  <c r="S559" i="14"/>
  <c r="S560" i="14"/>
  <c r="S561" i="14"/>
  <c r="S562" i="14"/>
  <c r="S563" i="14"/>
  <c r="S564" i="14"/>
  <c r="S565" i="14"/>
  <c r="S566" i="14"/>
  <c r="S567" i="14"/>
  <c r="S568" i="14"/>
  <c r="S569" i="14"/>
  <c r="S570" i="14"/>
  <c r="S571" i="14"/>
  <c r="S572" i="14"/>
  <c r="S573" i="14"/>
  <c r="S574" i="14"/>
  <c r="S575" i="14"/>
  <c r="S576" i="14"/>
  <c r="S577" i="14"/>
  <c r="S578" i="14"/>
  <c r="S579" i="14"/>
  <c r="S580" i="14"/>
  <c r="S581" i="14"/>
  <c r="S582" i="14"/>
  <c r="S583" i="14"/>
  <c r="S584" i="14"/>
  <c r="S585" i="14"/>
  <c r="S586" i="14"/>
  <c r="S587" i="14"/>
  <c r="S588" i="14"/>
  <c r="S589" i="14"/>
  <c r="S590" i="14"/>
  <c r="S591" i="14"/>
  <c r="S592" i="14"/>
  <c r="S593" i="14"/>
  <c r="S594" i="14"/>
  <c r="S595" i="14"/>
  <c r="S596" i="14"/>
  <c r="S597" i="14"/>
  <c r="S598" i="14"/>
  <c r="S599" i="14"/>
  <c r="S600" i="14"/>
  <c r="S601" i="14"/>
  <c r="S602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89" i="14"/>
  <c r="T190" i="14"/>
  <c r="T191" i="14"/>
  <c r="T192" i="14"/>
  <c r="T193" i="14"/>
  <c r="T194" i="14"/>
  <c r="T195" i="14"/>
  <c r="T196" i="14"/>
  <c r="T197" i="14"/>
  <c r="T198" i="14"/>
  <c r="T199" i="14"/>
  <c r="T200" i="14"/>
  <c r="T201" i="14"/>
  <c r="T202" i="14"/>
  <c r="T203" i="14"/>
  <c r="T204" i="14"/>
  <c r="T205" i="14"/>
  <c r="T206" i="14"/>
  <c r="T207" i="14"/>
  <c r="T208" i="14"/>
  <c r="T209" i="14"/>
  <c r="T210" i="14"/>
  <c r="T211" i="14"/>
  <c r="T212" i="14"/>
  <c r="T213" i="14"/>
  <c r="T214" i="14"/>
  <c r="T215" i="14"/>
  <c r="T216" i="14"/>
  <c r="T217" i="14"/>
  <c r="T218" i="14"/>
  <c r="T219" i="14"/>
  <c r="T220" i="14"/>
  <c r="T221" i="14"/>
  <c r="T222" i="14"/>
  <c r="T223" i="14"/>
  <c r="T224" i="14"/>
  <c r="T225" i="14"/>
  <c r="T226" i="14"/>
  <c r="T227" i="14"/>
  <c r="T228" i="14"/>
  <c r="T229" i="14"/>
  <c r="T230" i="14"/>
  <c r="T231" i="14"/>
  <c r="T232" i="14"/>
  <c r="T233" i="14"/>
  <c r="T234" i="14"/>
  <c r="T235" i="14"/>
  <c r="T236" i="14"/>
  <c r="T237" i="14"/>
  <c r="T238" i="14"/>
  <c r="T239" i="14"/>
  <c r="T240" i="14"/>
  <c r="T241" i="14"/>
  <c r="T242" i="14"/>
  <c r="T243" i="14"/>
  <c r="T244" i="14"/>
  <c r="T245" i="14"/>
  <c r="T246" i="14"/>
  <c r="T247" i="14"/>
  <c r="T248" i="14"/>
  <c r="T249" i="14"/>
  <c r="T250" i="14"/>
  <c r="T251" i="14"/>
  <c r="T252" i="14"/>
  <c r="T253" i="14"/>
  <c r="T254" i="14"/>
  <c r="T255" i="14"/>
  <c r="T256" i="14"/>
  <c r="T257" i="14"/>
  <c r="T258" i="14"/>
  <c r="T259" i="14"/>
  <c r="T260" i="14"/>
  <c r="T261" i="14"/>
  <c r="T262" i="14"/>
  <c r="T263" i="14"/>
  <c r="T264" i="14"/>
  <c r="T265" i="14"/>
  <c r="T266" i="14"/>
  <c r="T267" i="14"/>
  <c r="T268" i="14"/>
  <c r="T269" i="14"/>
  <c r="T270" i="14"/>
  <c r="T271" i="14"/>
  <c r="T272" i="14"/>
  <c r="T273" i="14"/>
  <c r="T274" i="14"/>
  <c r="T275" i="14"/>
  <c r="T276" i="14"/>
  <c r="T277" i="14"/>
  <c r="T278" i="14"/>
  <c r="T279" i="14"/>
  <c r="T280" i="14"/>
  <c r="T281" i="14"/>
  <c r="T282" i="14"/>
  <c r="T283" i="14"/>
  <c r="T284" i="14"/>
  <c r="T285" i="14"/>
  <c r="T286" i="14"/>
  <c r="T287" i="14"/>
  <c r="T288" i="14"/>
  <c r="T289" i="14"/>
  <c r="T290" i="14"/>
  <c r="T291" i="14"/>
  <c r="T292" i="14"/>
  <c r="T293" i="14"/>
  <c r="T294" i="14"/>
  <c r="T295" i="14"/>
  <c r="T296" i="14"/>
  <c r="T297" i="14"/>
  <c r="T298" i="14"/>
  <c r="T299" i="14"/>
  <c r="T300" i="14"/>
  <c r="T301" i="14"/>
  <c r="T302" i="14"/>
  <c r="T303" i="14"/>
  <c r="T304" i="14"/>
  <c r="T305" i="14"/>
  <c r="T306" i="14"/>
  <c r="T307" i="14"/>
  <c r="T308" i="14"/>
  <c r="T309" i="14"/>
  <c r="T310" i="14"/>
  <c r="T311" i="14"/>
  <c r="T312" i="14"/>
  <c r="T313" i="14"/>
  <c r="T314" i="14"/>
  <c r="T315" i="14"/>
  <c r="T316" i="14"/>
  <c r="T317" i="14"/>
  <c r="T318" i="14"/>
  <c r="T319" i="14"/>
  <c r="T320" i="14"/>
  <c r="T321" i="14"/>
  <c r="T322" i="14"/>
  <c r="T323" i="14"/>
  <c r="T324" i="14"/>
  <c r="T325" i="14"/>
  <c r="T326" i="14"/>
  <c r="T327" i="14"/>
  <c r="T328" i="14"/>
  <c r="T329" i="14"/>
  <c r="T330" i="14"/>
  <c r="T331" i="14"/>
  <c r="T332" i="14"/>
  <c r="T333" i="14"/>
  <c r="T334" i="14"/>
  <c r="T335" i="14"/>
  <c r="T336" i="14"/>
  <c r="T337" i="14"/>
  <c r="T338" i="14"/>
  <c r="T339" i="14"/>
  <c r="T340" i="14"/>
  <c r="T341" i="14"/>
  <c r="T342" i="14"/>
  <c r="T343" i="14"/>
  <c r="T344" i="14"/>
  <c r="T345" i="14"/>
  <c r="T346" i="14"/>
  <c r="T347" i="14"/>
  <c r="T348" i="14"/>
  <c r="T349" i="14"/>
  <c r="T350" i="14"/>
  <c r="T351" i="14"/>
  <c r="T352" i="14"/>
  <c r="T353" i="14"/>
  <c r="T354" i="14"/>
  <c r="T355" i="14"/>
  <c r="T356" i="14"/>
  <c r="T357" i="14"/>
  <c r="T358" i="14"/>
  <c r="T359" i="14"/>
  <c r="T360" i="14"/>
  <c r="T361" i="14"/>
  <c r="T362" i="14"/>
  <c r="T363" i="14"/>
  <c r="T364" i="14"/>
  <c r="T365" i="14"/>
  <c r="T366" i="14"/>
  <c r="T367" i="14"/>
  <c r="T368" i="14"/>
  <c r="T369" i="14"/>
  <c r="T370" i="14"/>
  <c r="T371" i="14"/>
  <c r="T372" i="14"/>
  <c r="T373" i="14"/>
  <c r="T374" i="14"/>
  <c r="T375" i="14"/>
  <c r="T376" i="14"/>
  <c r="T377" i="14"/>
  <c r="T378" i="14"/>
  <c r="T379" i="14"/>
  <c r="T380" i="14"/>
  <c r="T381" i="14"/>
  <c r="T382" i="14"/>
  <c r="T383" i="14"/>
  <c r="T384" i="14"/>
  <c r="T385" i="14"/>
  <c r="T386" i="14"/>
  <c r="T387" i="14"/>
  <c r="T388" i="14"/>
  <c r="T389" i="14"/>
  <c r="T390" i="14"/>
  <c r="T391" i="14"/>
  <c r="T392" i="14"/>
  <c r="T393" i="14"/>
  <c r="T394" i="14"/>
  <c r="T395" i="14"/>
  <c r="T396" i="14"/>
  <c r="T397" i="14"/>
  <c r="T398" i="14"/>
  <c r="T399" i="14"/>
  <c r="T400" i="14"/>
  <c r="T401" i="14"/>
  <c r="T402" i="14"/>
  <c r="T403" i="14"/>
  <c r="T404" i="14"/>
  <c r="T405" i="14"/>
  <c r="T406" i="14"/>
  <c r="T407" i="14"/>
  <c r="T408" i="14"/>
  <c r="T409" i="14"/>
  <c r="T410" i="14"/>
  <c r="T411" i="14"/>
  <c r="T412" i="14"/>
  <c r="T413" i="14"/>
  <c r="T414" i="14"/>
  <c r="T415" i="14"/>
  <c r="T416" i="14"/>
  <c r="T417" i="14"/>
  <c r="T418" i="14"/>
  <c r="T419" i="14"/>
  <c r="T420" i="14"/>
  <c r="T421" i="14"/>
  <c r="T422" i="14"/>
  <c r="T423" i="14"/>
  <c r="T424" i="14"/>
  <c r="T425" i="14"/>
  <c r="T426" i="14"/>
  <c r="T427" i="14"/>
  <c r="T428" i="14"/>
  <c r="T429" i="14"/>
  <c r="T430" i="14"/>
  <c r="T431" i="14"/>
  <c r="T432" i="14"/>
  <c r="T433" i="14"/>
  <c r="T434" i="14"/>
  <c r="T435" i="14"/>
  <c r="T436" i="14"/>
  <c r="T437" i="14"/>
  <c r="T438" i="14"/>
  <c r="T439" i="14"/>
  <c r="T440" i="14"/>
  <c r="T441" i="14"/>
  <c r="T442" i="14"/>
  <c r="T443" i="14"/>
  <c r="T444" i="14"/>
  <c r="T445" i="14"/>
  <c r="T446" i="14"/>
  <c r="T447" i="14"/>
  <c r="T448" i="14"/>
  <c r="T449" i="14"/>
  <c r="T450" i="14"/>
  <c r="T451" i="14"/>
  <c r="T452" i="14"/>
  <c r="T453" i="14"/>
  <c r="T454" i="14"/>
  <c r="T455" i="14"/>
  <c r="T456" i="14"/>
  <c r="T457" i="14"/>
  <c r="T458" i="14"/>
  <c r="T459" i="14"/>
  <c r="T460" i="14"/>
  <c r="T461" i="14"/>
  <c r="T462" i="14"/>
  <c r="T463" i="14"/>
  <c r="T464" i="14"/>
  <c r="T465" i="14"/>
  <c r="T466" i="14"/>
  <c r="T467" i="14"/>
  <c r="T468" i="14"/>
  <c r="T469" i="14"/>
  <c r="T470" i="14"/>
  <c r="T471" i="14"/>
  <c r="T472" i="14"/>
  <c r="T473" i="14"/>
  <c r="T474" i="14"/>
  <c r="T475" i="14"/>
  <c r="T476" i="14"/>
  <c r="T477" i="14"/>
  <c r="T478" i="14"/>
  <c r="T479" i="14"/>
  <c r="T480" i="14"/>
  <c r="T481" i="14"/>
  <c r="T482" i="14"/>
  <c r="T483" i="14"/>
  <c r="T484" i="14"/>
  <c r="T485" i="14"/>
  <c r="T486" i="14"/>
  <c r="T487" i="14"/>
  <c r="T488" i="14"/>
  <c r="T489" i="14"/>
  <c r="T490" i="14"/>
  <c r="T491" i="14"/>
  <c r="T492" i="14"/>
  <c r="T493" i="14"/>
  <c r="T494" i="14"/>
  <c r="T495" i="14"/>
  <c r="T496" i="14"/>
  <c r="T497" i="14"/>
  <c r="T498" i="14"/>
  <c r="T499" i="14"/>
  <c r="T500" i="14"/>
  <c r="T501" i="14"/>
  <c r="T502" i="14"/>
  <c r="T503" i="14"/>
  <c r="T504" i="14"/>
  <c r="T505" i="14"/>
  <c r="T506" i="14"/>
  <c r="T507" i="14"/>
  <c r="T508" i="14"/>
  <c r="T509" i="14"/>
  <c r="T510" i="14"/>
  <c r="T511" i="14"/>
  <c r="T512" i="14"/>
  <c r="T513" i="14"/>
  <c r="T514" i="14"/>
  <c r="T515" i="14"/>
  <c r="T516" i="14"/>
  <c r="T517" i="14"/>
  <c r="T518" i="14"/>
  <c r="T519" i="14"/>
  <c r="T520" i="14"/>
  <c r="T521" i="14"/>
  <c r="T522" i="14"/>
  <c r="T523" i="14"/>
  <c r="T524" i="14"/>
  <c r="T525" i="14"/>
  <c r="T526" i="14"/>
  <c r="T527" i="14"/>
  <c r="T528" i="14"/>
  <c r="T529" i="14"/>
  <c r="T530" i="14"/>
  <c r="T531" i="14"/>
  <c r="T532" i="14"/>
  <c r="T533" i="14"/>
  <c r="T534" i="14"/>
  <c r="T535" i="14"/>
  <c r="T536" i="14"/>
  <c r="T537" i="14"/>
  <c r="T538" i="14"/>
  <c r="T539" i="14"/>
  <c r="T540" i="14"/>
  <c r="T541" i="14"/>
  <c r="T542" i="14"/>
  <c r="T543" i="14"/>
  <c r="T544" i="14"/>
  <c r="T545" i="14"/>
  <c r="T546" i="14"/>
  <c r="T547" i="14"/>
  <c r="T548" i="14"/>
  <c r="T549" i="14"/>
  <c r="T550" i="14"/>
  <c r="T551" i="14"/>
  <c r="T552" i="14"/>
  <c r="T553" i="14"/>
  <c r="T554" i="14"/>
  <c r="T555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69" i="14"/>
  <c r="T570" i="14"/>
  <c r="T571" i="14"/>
  <c r="T572" i="14"/>
  <c r="T573" i="14"/>
  <c r="T574" i="14"/>
  <c r="T575" i="14"/>
  <c r="T576" i="14"/>
  <c r="T577" i="14"/>
  <c r="T578" i="14"/>
  <c r="T579" i="14"/>
  <c r="T580" i="14"/>
  <c r="T581" i="14"/>
  <c r="T582" i="14"/>
  <c r="T583" i="14"/>
  <c r="T584" i="14"/>
  <c r="T585" i="14"/>
  <c r="T586" i="14"/>
  <c r="T587" i="14"/>
  <c r="T588" i="14"/>
  <c r="T589" i="14"/>
  <c r="T590" i="14"/>
  <c r="T591" i="14"/>
  <c r="T592" i="14"/>
  <c r="T593" i="14"/>
  <c r="T594" i="14"/>
  <c r="T595" i="14"/>
  <c r="T596" i="14"/>
  <c r="T597" i="14"/>
  <c r="T598" i="14"/>
  <c r="T599" i="14"/>
  <c r="T600" i="14"/>
  <c r="T601" i="14"/>
  <c r="T602" i="14"/>
  <c r="Z85" i="10"/>
  <c r="Z84" i="10"/>
  <c r="Z75" i="10"/>
  <c r="Z74" i="10"/>
  <c r="Z69" i="10"/>
  <c r="Z70" i="10"/>
  <c r="Z71" i="10"/>
  <c r="Z72" i="10"/>
  <c r="Z73" i="10"/>
  <c r="Z78" i="10"/>
  <c r="Z79" i="10"/>
  <c r="Z80" i="10"/>
  <c r="Z81" i="10"/>
  <c r="Z82" i="10"/>
  <c r="Z83" i="10"/>
  <c r="Z68" i="10"/>
  <c r="Y75" i="10"/>
  <c r="Y85" i="10"/>
  <c r="Y84" i="10"/>
  <c r="Y74" i="10"/>
  <c r="Y69" i="10"/>
  <c r="Y70" i="10"/>
  <c r="Y71" i="10"/>
  <c r="Y72" i="10"/>
  <c r="Y73" i="10"/>
  <c r="Y78" i="10"/>
  <c r="Y79" i="10"/>
  <c r="Y80" i="10"/>
  <c r="Y81" i="10"/>
  <c r="Y82" i="10"/>
  <c r="Y83" i="10"/>
  <c r="Y68" i="10"/>
  <c r="W78" i="10"/>
  <c r="X78" i="10"/>
  <c r="W79" i="10"/>
  <c r="X79" i="10"/>
  <c r="W80" i="10"/>
  <c r="X80" i="10"/>
  <c r="W81" i="10"/>
  <c r="X81" i="10"/>
  <c r="W82" i="10"/>
  <c r="X82" i="10"/>
  <c r="W83" i="10"/>
  <c r="X83" i="10"/>
  <c r="W84" i="10"/>
  <c r="W85" i="10"/>
  <c r="X85" i="10"/>
  <c r="V80" i="10"/>
  <c r="V79" i="10"/>
  <c r="V81" i="10"/>
  <c r="V82" i="10"/>
  <c r="V83" i="10"/>
  <c r="V84" i="10"/>
  <c r="V78" i="10"/>
  <c r="W70" i="10"/>
  <c r="V69" i="10"/>
  <c r="W69" i="10"/>
  <c r="X69" i="10"/>
  <c r="V70" i="10"/>
  <c r="X70" i="10"/>
  <c r="V71" i="10"/>
  <c r="W71" i="10"/>
  <c r="X71" i="10"/>
  <c r="V72" i="10"/>
  <c r="W72" i="10"/>
  <c r="X72" i="10"/>
  <c r="V73" i="10"/>
  <c r="W73" i="10"/>
  <c r="X73" i="10"/>
  <c r="V74" i="10"/>
  <c r="W74" i="10"/>
  <c r="W75" i="10"/>
  <c r="X75" i="10"/>
  <c r="W68" i="10"/>
  <c r="X68" i="10"/>
  <c r="V68" i="10"/>
  <c r="X30" i="10"/>
  <c r="G128" i="15"/>
  <c r="G129" i="15" s="1"/>
  <c r="G130" i="15" s="1"/>
  <c r="G131" i="15" s="1"/>
  <c r="G132" i="15" s="1"/>
  <c r="G133" i="15" s="1"/>
  <c r="G134" i="15" s="1"/>
  <c r="G135" i="15" s="1"/>
  <c r="G136" i="15" s="1"/>
  <c r="G137" i="15" s="1"/>
  <c r="G138" i="15" s="1"/>
  <c r="G139" i="15" s="1"/>
  <c r="G140" i="15" s="1"/>
  <c r="G141" i="15" s="1"/>
  <c r="G142" i="15" s="1"/>
  <c r="G118" i="15"/>
  <c r="G119" i="15" s="1"/>
  <c r="G120" i="15" s="1"/>
  <c r="G121" i="15" s="1"/>
  <c r="G122" i="15" s="1"/>
  <c r="G123" i="15" s="1"/>
  <c r="G124" i="15" s="1"/>
  <c r="G125" i="15" s="1"/>
  <c r="G126" i="15" s="1"/>
  <c r="F142" i="15"/>
  <c r="B142" i="15"/>
  <c r="H142" i="15" s="1"/>
  <c r="F141" i="15"/>
  <c r="B141" i="15"/>
  <c r="H141" i="15" s="1"/>
  <c r="F140" i="15"/>
  <c r="B140" i="15"/>
  <c r="H140" i="15" s="1"/>
  <c r="F139" i="15"/>
  <c r="B139" i="15"/>
  <c r="H139" i="15" s="1"/>
  <c r="F138" i="15"/>
  <c r="B138" i="15"/>
  <c r="H138" i="15" s="1"/>
  <c r="F137" i="15"/>
  <c r="B137" i="15"/>
  <c r="H137" i="15" s="1"/>
  <c r="F136" i="15"/>
  <c r="B136" i="15"/>
  <c r="H136" i="15" s="1"/>
  <c r="F135" i="15"/>
  <c r="B135" i="15"/>
  <c r="H135" i="15" s="1"/>
  <c r="F134" i="15"/>
  <c r="B134" i="15"/>
  <c r="H134" i="15" s="1"/>
  <c r="F133" i="15"/>
  <c r="B133" i="15"/>
  <c r="H133" i="15" s="1"/>
  <c r="F132" i="15"/>
  <c r="B132" i="15"/>
  <c r="H132" i="15" s="1"/>
  <c r="F131" i="15"/>
  <c r="B131" i="15"/>
  <c r="H131" i="15" s="1"/>
  <c r="F130" i="15"/>
  <c r="B130" i="15"/>
  <c r="H130" i="15" s="1"/>
  <c r="F129" i="15"/>
  <c r="B129" i="15"/>
  <c r="H129" i="15" s="1"/>
  <c r="F128" i="15"/>
  <c r="B128" i="15"/>
  <c r="H128" i="15" s="1"/>
  <c r="F127" i="15"/>
  <c r="B127" i="15"/>
  <c r="H127" i="15" s="1"/>
  <c r="F126" i="15"/>
  <c r="B126" i="15"/>
  <c r="H126" i="15" s="1"/>
  <c r="F125" i="15"/>
  <c r="B125" i="15"/>
  <c r="H125" i="15" s="1"/>
  <c r="F124" i="15"/>
  <c r="B124" i="15"/>
  <c r="H124" i="15" s="1"/>
  <c r="F123" i="15"/>
  <c r="B123" i="15"/>
  <c r="H123" i="15" s="1"/>
  <c r="F122" i="15"/>
  <c r="B122" i="15"/>
  <c r="H122" i="15" s="1"/>
  <c r="F121" i="15"/>
  <c r="B121" i="15"/>
  <c r="H121" i="15" s="1"/>
  <c r="F120" i="15"/>
  <c r="B120" i="15"/>
  <c r="H120" i="15" s="1"/>
  <c r="F119" i="15"/>
  <c r="B119" i="15"/>
  <c r="H119" i="15" s="1"/>
  <c r="F118" i="15"/>
  <c r="B118" i="15"/>
  <c r="H118" i="15" s="1"/>
  <c r="F117" i="15"/>
  <c r="B117" i="15"/>
  <c r="H117" i="15" s="1"/>
  <c r="G113" i="15"/>
  <c r="F113" i="15"/>
  <c r="B113" i="15"/>
  <c r="H113" i="15" s="1"/>
  <c r="F112" i="15"/>
  <c r="B112" i="15"/>
  <c r="H112" i="15" s="1"/>
  <c r="S116" i="9"/>
  <c r="S117" i="9"/>
  <c r="S118" i="9"/>
  <c r="S115" i="9"/>
  <c r="S110" i="9"/>
  <c r="S111" i="9"/>
  <c r="S112" i="9"/>
  <c r="S109" i="9"/>
  <c r="R116" i="9"/>
  <c r="R117" i="9"/>
  <c r="R118" i="9"/>
  <c r="R115" i="9"/>
  <c r="R110" i="9"/>
  <c r="R111" i="9"/>
  <c r="R112" i="9"/>
  <c r="R109" i="9"/>
  <c r="Q116" i="9"/>
  <c r="Q117" i="9"/>
  <c r="Q118" i="9"/>
  <c r="Q115" i="9"/>
  <c r="Q110" i="9"/>
  <c r="Q111" i="9"/>
  <c r="Q112" i="9"/>
  <c r="Q109" i="9"/>
  <c r="P116" i="9"/>
  <c r="P117" i="9"/>
  <c r="P118" i="9"/>
  <c r="P115" i="9"/>
  <c r="P110" i="9"/>
  <c r="P111" i="9"/>
  <c r="P112" i="9"/>
  <c r="P109" i="9"/>
  <c r="AD95" i="9"/>
  <c r="AC95" i="9"/>
  <c r="Y95" i="9"/>
  <c r="X95" i="9"/>
  <c r="T95" i="9"/>
  <c r="S95" i="9"/>
  <c r="O95" i="9"/>
  <c r="N95" i="9"/>
  <c r="T101" i="9"/>
  <c r="T102" i="9"/>
  <c r="T103" i="9"/>
  <c r="T104" i="9"/>
  <c r="T96" i="9"/>
  <c r="T97" i="9"/>
  <c r="T98" i="9"/>
  <c r="AD96" i="9"/>
  <c r="AD97" i="9"/>
  <c r="AD98" i="9"/>
  <c r="AD101" i="9"/>
  <c r="AD102" i="9"/>
  <c r="AD103" i="9"/>
  <c r="AD104" i="9"/>
  <c r="AC96" i="9"/>
  <c r="AC97" i="9"/>
  <c r="AC98" i="9"/>
  <c r="AC101" i="9"/>
  <c r="AC102" i="9"/>
  <c r="AC103" i="9"/>
  <c r="AC104" i="9"/>
  <c r="Y96" i="9"/>
  <c r="Y97" i="9"/>
  <c r="Y98" i="9"/>
  <c r="Y101" i="9"/>
  <c r="Y102" i="9"/>
  <c r="Y103" i="9"/>
  <c r="Y104" i="9"/>
  <c r="X96" i="9"/>
  <c r="X97" i="9"/>
  <c r="X98" i="9"/>
  <c r="X101" i="9"/>
  <c r="X102" i="9"/>
  <c r="X103" i="9"/>
  <c r="X104" i="9"/>
  <c r="S96" i="9"/>
  <c r="S97" i="9"/>
  <c r="S98" i="9"/>
  <c r="S101" i="9"/>
  <c r="S102" i="9"/>
  <c r="S103" i="9"/>
  <c r="S104" i="9"/>
  <c r="O96" i="9"/>
  <c r="O97" i="9"/>
  <c r="O98" i="9"/>
  <c r="O101" i="9"/>
  <c r="O102" i="9"/>
  <c r="O103" i="9"/>
  <c r="O104" i="9"/>
  <c r="N96" i="9"/>
  <c r="N97" i="9"/>
  <c r="N98" i="9"/>
  <c r="N101" i="9"/>
  <c r="N102" i="9"/>
  <c r="N103" i="9"/>
  <c r="N104" i="9"/>
  <c r="W54" i="9"/>
  <c r="AB54" i="9" s="1"/>
  <c r="W55" i="9"/>
  <c r="W56" i="9"/>
  <c r="W57" i="9"/>
  <c r="AB55" i="9"/>
  <c r="AA56" i="9"/>
  <c r="AB70" i="9"/>
  <c r="AB57" i="9"/>
  <c r="AB60" i="9"/>
  <c r="AB61" i="9"/>
  <c r="AB62" i="9"/>
  <c r="AB63" i="9"/>
  <c r="AB67" i="9"/>
  <c r="AB68" i="9"/>
  <c r="AB69" i="9"/>
  <c r="AB73" i="9"/>
  <c r="AB74" i="9"/>
  <c r="AB75" i="9"/>
  <c r="AB76" i="9"/>
  <c r="AA74" i="9"/>
  <c r="AA75" i="9"/>
  <c r="AA76" i="9"/>
  <c r="AA73" i="9"/>
  <c r="AA68" i="9"/>
  <c r="AA69" i="9"/>
  <c r="AA70" i="9"/>
  <c r="W67" i="9"/>
  <c r="AA67" i="9"/>
  <c r="AA61" i="9"/>
  <c r="AA62" i="9"/>
  <c r="AA63" i="9"/>
  <c r="AA60" i="9"/>
  <c r="AA55" i="9"/>
  <c r="AA57" i="9"/>
  <c r="AA54" i="9"/>
  <c r="X75" i="9"/>
  <c r="Z74" i="9"/>
  <c r="Z75" i="9"/>
  <c r="Z76" i="9"/>
  <c r="Y74" i="9"/>
  <c r="Y75" i="9"/>
  <c r="Y76" i="9"/>
  <c r="X74" i="9"/>
  <c r="X76" i="9"/>
  <c r="X73" i="9"/>
  <c r="Y73" i="9"/>
  <c r="Z73" i="9"/>
  <c r="W73" i="9"/>
  <c r="W74" i="9"/>
  <c r="W75" i="9"/>
  <c r="W76" i="9"/>
  <c r="W68" i="9"/>
  <c r="W69" i="9"/>
  <c r="W70" i="9"/>
  <c r="Z61" i="9"/>
  <c r="Z62" i="9"/>
  <c r="Z63" i="9"/>
  <c r="Z67" i="9"/>
  <c r="Z68" i="9"/>
  <c r="Z69" i="9"/>
  <c r="Z70" i="9"/>
  <c r="Y61" i="9"/>
  <c r="Y62" i="9"/>
  <c r="Y63" i="9"/>
  <c r="Y67" i="9"/>
  <c r="Y68" i="9"/>
  <c r="Y69" i="9"/>
  <c r="Y70" i="9"/>
  <c r="X61" i="9"/>
  <c r="X62" i="9"/>
  <c r="X63" i="9"/>
  <c r="X67" i="9"/>
  <c r="X68" i="9"/>
  <c r="X69" i="9"/>
  <c r="X70" i="9"/>
  <c r="X60" i="9"/>
  <c r="Y60" i="9"/>
  <c r="Z60" i="9"/>
  <c r="W61" i="9"/>
  <c r="W62" i="9"/>
  <c r="W63" i="9"/>
  <c r="W60" i="9"/>
  <c r="X56" i="9"/>
  <c r="X54" i="9"/>
  <c r="Y54" i="9"/>
  <c r="Z54" i="9"/>
  <c r="X55" i="9"/>
  <c r="Y55" i="9"/>
  <c r="Z55" i="9"/>
  <c r="Y56" i="9"/>
  <c r="Z56" i="9"/>
  <c r="X57" i="9"/>
  <c r="Y57" i="9"/>
  <c r="Z57" i="9"/>
  <c r="T54" i="9"/>
  <c r="T55" i="9"/>
  <c r="T56" i="9"/>
  <c r="T57" i="9"/>
  <c r="U80" i="9"/>
  <c r="U81" i="9"/>
  <c r="U82" i="9"/>
  <c r="U83" i="9"/>
  <c r="U86" i="9"/>
  <c r="U87" i="9"/>
  <c r="U88" i="9"/>
  <c r="U89" i="9"/>
  <c r="T80" i="9"/>
  <c r="T81" i="9"/>
  <c r="T82" i="9"/>
  <c r="T83" i="9"/>
  <c r="T86" i="9"/>
  <c r="T87" i="9"/>
  <c r="T88" i="9"/>
  <c r="T89" i="9"/>
  <c r="S87" i="9"/>
  <c r="S88" i="9"/>
  <c r="S89" i="9"/>
  <c r="R87" i="9"/>
  <c r="R88" i="9"/>
  <c r="R89" i="9"/>
  <c r="Q87" i="9"/>
  <c r="Q88" i="9"/>
  <c r="Q89" i="9"/>
  <c r="Q86" i="9"/>
  <c r="R86" i="9"/>
  <c r="S86" i="9"/>
  <c r="S81" i="9"/>
  <c r="S82" i="9"/>
  <c r="S83" i="9"/>
  <c r="R81" i="9"/>
  <c r="R82" i="9"/>
  <c r="R83" i="9"/>
  <c r="Q81" i="9"/>
  <c r="Q82" i="9"/>
  <c r="Q83" i="9"/>
  <c r="P81" i="9"/>
  <c r="P82" i="9"/>
  <c r="P83" i="9"/>
  <c r="Q80" i="9"/>
  <c r="R80" i="9"/>
  <c r="S80" i="9"/>
  <c r="P87" i="9"/>
  <c r="P88" i="9"/>
  <c r="P89" i="9"/>
  <c r="P86" i="9"/>
  <c r="P80" i="9"/>
  <c r="U68" i="9"/>
  <c r="P54" i="9"/>
  <c r="S76" i="9"/>
  <c r="R76" i="9"/>
  <c r="Q76" i="9"/>
  <c r="U76" i="9" s="1"/>
  <c r="S75" i="9"/>
  <c r="R75" i="9"/>
  <c r="Q75" i="9"/>
  <c r="S74" i="9"/>
  <c r="U74" i="9" s="1"/>
  <c r="R74" i="9"/>
  <c r="Q74" i="9"/>
  <c r="S73" i="9"/>
  <c r="R73" i="9"/>
  <c r="Q73" i="9"/>
  <c r="P61" i="9"/>
  <c r="P62" i="9"/>
  <c r="T62" i="9" s="1"/>
  <c r="U61" i="9"/>
  <c r="U75" i="9"/>
  <c r="P74" i="9"/>
  <c r="P75" i="9"/>
  <c r="P76" i="9"/>
  <c r="P73" i="9"/>
  <c r="Q67" i="9"/>
  <c r="R67" i="9"/>
  <c r="S67" i="9"/>
  <c r="Q68" i="9"/>
  <c r="R68" i="9"/>
  <c r="S68" i="9"/>
  <c r="Q69" i="9"/>
  <c r="U69" i="9" s="1"/>
  <c r="R69" i="9"/>
  <c r="S69" i="9"/>
  <c r="Q70" i="9"/>
  <c r="R70" i="9"/>
  <c r="S70" i="9"/>
  <c r="P68" i="9"/>
  <c r="P69" i="9"/>
  <c r="P70" i="9"/>
  <c r="P67" i="9"/>
  <c r="U67" i="9" s="1"/>
  <c r="U70" i="9"/>
  <c r="T67" i="9"/>
  <c r="T68" i="9"/>
  <c r="T70" i="9"/>
  <c r="Q63" i="9"/>
  <c r="T63" i="9" s="1"/>
  <c r="R63" i="9"/>
  <c r="S63" i="9"/>
  <c r="U55" i="9"/>
  <c r="U56" i="9"/>
  <c r="U57" i="9"/>
  <c r="U60" i="9"/>
  <c r="U62" i="9"/>
  <c r="T60" i="9"/>
  <c r="S61" i="9"/>
  <c r="S62" i="9"/>
  <c r="R61" i="9"/>
  <c r="R62" i="9"/>
  <c r="S60" i="9"/>
  <c r="R60" i="9"/>
  <c r="S55" i="9"/>
  <c r="S56" i="9"/>
  <c r="S57" i="9"/>
  <c r="R55" i="9"/>
  <c r="R56" i="9"/>
  <c r="R57" i="9"/>
  <c r="S54" i="9"/>
  <c r="R54" i="9"/>
  <c r="Q61" i="9"/>
  <c r="Q62" i="9"/>
  <c r="Q60" i="9"/>
  <c r="Q55" i="9"/>
  <c r="Q56" i="9"/>
  <c r="Q57" i="9"/>
  <c r="Q54" i="9"/>
  <c r="P63" i="9"/>
  <c r="P60" i="9"/>
  <c r="P55" i="9"/>
  <c r="P56" i="9"/>
  <c r="P57" i="9"/>
  <c r="AJ46" i="10"/>
  <c r="AJ45" i="10"/>
  <c r="AJ39" i="10"/>
  <c r="AJ40" i="10"/>
  <c r="AJ41" i="10"/>
  <c r="AJ42" i="10"/>
  <c r="AJ43" i="10"/>
  <c r="AJ44" i="10"/>
  <c r="AJ36" i="10"/>
  <c r="AJ37" i="10"/>
  <c r="AJ31" i="10"/>
  <c r="AJ32" i="10"/>
  <c r="AJ33" i="10"/>
  <c r="AJ34" i="10"/>
  <c r="AJ35" i="10"/>
  <c r="AJ30" i="10"/>
  <c r="AI46" i="10"/>
  <c r="AI45" i="10"/>
  <c r="AI37" i="10"/>
  <c r="AI31" i="10"/>
  <c r="AI32" i="10"/>
  <c r="AI33" i="10"/>
  <c r="AI34" i="10"/>
  <c r="AI35" i="10"/>
  <c r="AI36" i="10"/>
  <c r="AI39" i="10"/>
  <c r="AI40" i="10"/>
  <c r="AI41" i="10"/>
  <c r="AI42" i="10"/>
  <c r="AI43" i="10"/>
  <c r="AI44" i="10"/>
  <c r="AI30" i="10"/>
  <c r="G13" i="10"/>
  <c r="G14" i="10"/>
  <c r="G15" i="10"/>
  <c r="G16" i="10"/>
  <c r="G17" i="10"/>
  <c r="G18" i="10"/>
  <c r="G19" i="10"/>
  <c r="G29" i="10"/>
  <c r="G30" i="10"/>
  <c r="G31" i="10"/>
  <c r="G37" i="10"/>
  <c r="G38" i="10"/>
  <c r="G39" i="10"/>
  <c r="G40" i="10"/>
  <c r="G41" i="10"/>
  <c r="G50" i="10"/>
  <c r="G52" i="10"/>
  <c r="G58" i="10"/>
  <c r="G59" i="10"/>
  <c r="G60" i="10"/>
  <c r="G62" i="10"/>
  <c r="G5" i="10"/>
  <c r="G6" i="10"/>
  <c r="G7" i="10"/>
  <c r="G8" i="10"/>
  <c r="G9" i="10"/>
  <c r="G10" i="10"/>
  <c r="G4" i="10"/>
  <c r="Z40" i="10"/>
  <c r="Z41" i="10"/>
  <c r="Z42" i="10"/>
  <c r="Z43" i="10"/>
  <c r="Z44" i="10"/>
  <c r="Z45" i="10"/>
  <c r="Z46" i="10"/>
  <c r="Z39" i="10"/>
  <c r="Y40" i="10"/>
  <c r="Y41" i="10"/>
  <c r="Y42" i="10"/>
  <c r="Y43" i="10"/>
  <c r="Y44" i="10"/>
  <c r="Y45" i="10"/>
  <c r="Y46" i="10"/>
  <c r="AA46" i="10" s="1"/>
  <c r="Y39" i="10"/>
  <c r="Z31" i="10"/>
  <c r="Z32" i="10"/>
  <c r="Z33" i="10"/>
  <c r="Z34" i="10"/>
  <c r="Z35" i="10"/>
  <c r="Z36" i="10"/>
  <c r="Z37" i="10"/>
  <c r="Y31" i="10"/>
  <c r="Y32" i="10"/>
  <c r="Y33" i="10"/>
  <c r="Y34" i="10"/>
  <c r="Y35" i="10"/>
  <c r="Y36" i="10"/>
  <c r="Y37" i="10"/>
  <c r="X31" i="10"/>
  <c r="X32" i="10"/>
  <c r="AB32" i="10" s="1"/>
  <c r="X33" i="10"/>
  <c r="X34" i="10"/>
  <c r="AA34" i="10" s="1"/>
  <c r="X35" i="10"/>
  <c r="AA35" i="10" s="1"/>
  <c r="X36" i="10"/>
  <c r="X37" i="10"/>
  <c r="X39" i="10"/>
  <c r="X40" i="10"/>
  <c r="AA40" i="10" s="1"/>
  <c r="X41" i="10"/>
  <c r="X42" i="10"/>
  <c r="X43" i="10"/>
  <c r="AB43" i="10" s="1"/>
  <c r="X44" i="10"/>
  <c r="X45" i="10"/>
  <c r="X46" i="10"/>
  <c r="Z30" i="10"/>
  <c r="Y30" i="10"/>
  <c r="AB33" i="10"/>
  <c r="AB44" i="10"/>
  <c r="AM7" i="15" l="1"/>
  <c r="AS7" i="15" s="1"/>
  <c r="AM6" i="15"/>
  <c r="AS6" i="15" s="1"/>
  <c r="AB56" i="9"/>
  <c r="T76" i="9"/>
  <c r="T74" i="9"/>
  <c r="T61" i="9"/>
  <c r="U54" i="9"/>
  <c r="T73" i="9"/>
  <c r="T75" i="9"/>
  <c r="U73" i="9"/>
  <c r="T69" i="9"/>
  <c r="U63" i="9"/>
  <c r="AA33" i="10"/>
  <c r="AB35" i="10"/>
  <c r="AB34" i="10"/>
  <c r="AA32" i="10"/>
  <c r="AA31" i="10"/>
  <c r="AB31" i="10"/>
  <c r="AB45" i="10"/>
  <c r="AA30" i="10"/>
  <c r="AA37" i="10"/>
  <c r="AA43" i="10"/>
  <c r="AA44" i="10"/>
  <c r="AA42" i="10"/>
  <c r="AA45" i="10"/>
  <c r="AB40" i="10"/>
  <c r="AB41" i="10"/>
  <c r="AA39" i="10"/>
  <c r="AA41" i="10"/>
  <c r="AB46" i="10"/>
  <c r="AB42" i="10"/>
  <c r="AB39" i="10"/>
  <c r="AB36" i="10"/>
  <c r="AB37" i="10"/>
  <c r="AB30" i="10"/>
  <c r="AA36" i="10"/>
  <c r="B603" i="14" l="1"/>
  <c r="C603" i="14"/>
  <c r="D603" i="14"/>
  <c r="E603" i="14"/>
  <c r="F603" i="14"/>
  <c r="G603" i="14"/>
  <c r="H603" i="14"/>
  <c r="I603" i="14"/>
  <c r="J603" i="14"/>
  <c r="K603" i="14"/>
  <c r="L603" i="14"/>
  <c r="M603" i="14"/>
  <c r="C59" i="14"/>
  <c r="D59" i="14"/>
  <c r="B59" i="14"/>
  <c r="B39" i="14"/>
  <c r="D38" i="14"/>
  <c r="C38" i="14"/>
  <c r="B38" i="14"/>
  <c r="B32" i="14"/>
  <c r="C32" i="14"/>
  <c r="D32" i="14"/>
  <c r="C31" i="14"/>
  <c r="D31" i="14"/>
  <c r="B31" i="14"/>
  <c r="O4" i="16"/>
  <c r="O5" i="16" s="1"/>
  <c r="O6" i="16" s="1"/>
  <c r="O7" i="16" s="1"/>
  <c r="O8" i="16" s="1"/>
  <c r="O9" i="16" s="1"/>
  <c r="O10" i="16" s="1"/>
  <c r="W4" i="16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V4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3" i="16"/>
  <c r="N4" i="16"/>
  <c r="N5" i="16"/>
  <c r="N6" i="16"/>
  <c r="N7" i="16"/>
  <c r="N8" i="16"/>
  <c r="N9" i="16"/>
  <c r="N10" i="16"/>
  <c r="N3" i="16"/>
  <c r="G4" i="16"/>
  <c r="G5" i="16" s="1"/>
  <c r="F4" i="16"/>
  <c r="F5" i="16"/>
  <c r="F3" i="16"/>
  <c r="R4" i="16"/>
  <c r="X4" i="16" s="1"/>
  <c r="R5" i="16"/>
  <c r="X5" i="16" s="1"/>
  <c r="R6" i="16"/>
  <c r="X6" i="16" s="1"/>
  <c r="R7" i="16"/>
  <c r="X7" i="16" s="1"/>
  <c r="R8" i="16"/>
  <c r="X8" i="16" s="1"/>
  <c r="R9" i="16"/>
  <c r="X9" i="16" s="1"/>
  <c r="R10" i="16"/>
  <c r="X10" i="16" s="1"/>
  <c r="R11" i="16"/>
  <c r="X11" i="16" s="1"/>
  <c r="R12" i="16"/>
  <c r="X12" i="16" s="1"/>
  <c r="R13" i="16"/>
  <c r="X13" i="16" s="1"/>
  <c r="R14" i="16"/>
  <c r="X14" i="16" s="1"/>
  <c r="R15" i="16"/>
  <c r="X15" i="16" s="1"/>
  <c r="R16" i="16"/>
  <c r="X16" i="16" s="1"/>
  <c r="R17" i="16"/>
  <c r="X17" i="16" s="1"/>
  <c r="R18" i="16"/>
  <c r="X18" i="16" s="1"/>
  <c r="R19" i="16"/>
  <c r="X19" i="16" s="1"/>
  <c r="R3" i="16"/>
  <c r="X3" i="16" s="1"/>
  <c r="J4" i="16"/>
  <c r="P4" i="16" s="1"/>
  <c r="J5" i="16"/>
  <c r="P5" i="16" s="1"/>
  <c r="J6" i="16"/>
  <c r="P6" i="16" s="1"/>
  <c r="J7" i="16"/>
  <c r="P7" i="16" s="1"/>
  <c r="J8" i="16"/>
  <c r="P8" i="16" s="1"/>
  <c r="J9" i="16"/>
  <c r="P9" i="16" s="1"/>
  <c r="J10" i="16"/>
  <c r="P10" i="16" s="1"/>
  <c r="J3" i="16"/>
  <c r="P3" i="16" s="1"/>
  <c r="Q20" i="16"/>
  <c r="I11" i="16"/>
  <c r="A6" i="16"/>
  <c r="B3" i="16" s="1"/>
  <c r="H3" i="16" s="1"/>
  <c r="C28" i="14"/>
  <c r="C30" i="14" s="1"/>
  <c r="D28" i="14"/>
  <c r="D30" i="14" s="1"/>
  <c r="B28" i="14"/>
  <c r="B30" i="14" s="1"/>
  <c r="B104" i="15"/>
  <c r="H104" i="15" s="1"/>
  <c r="B105" i="15"/>
  <c r="H105" i="15" s="1"/>
  <c r="B106" i="15"/>
  <c r="H106" i="15" s="1"/>
  <c r="B107" i="15"/>
  <c r="B103" i="15"/>
  <c r="H103" i="15" s="1"/>
  <c r="B99" i="15"/>
  <c r="H99" i="15" s="1"/>
  <c r="B100" i="15"/>
  <c r="H100" i="15" s="1"/>
  <c r="B101" i="15"/>
  <c r="H101" i="15" s="1"/>
  <c r="B102" i="15"/>
  <c r="H102" i="15" s="1"/>
  <c r="B98" i="15"/>
  <c r="H98" i="15" s="1"/>
  <c r="H107" i="15"/>
  <c r="B93" i="15"/>
  <c r="H93" i="15" s="1"/>
  <c r="B94" i="15"/>
  <c r="H94" i="15" s="1"/>
  <c r="B95" i="15"/>
  <c r="H95" i="15" s="1"/>
  <c r="B96" i="15"/>
  <c r="H96" i="15" s="1"/>
  <c r="B97" i="15"/>
  <c r="H97" i="15" s="1"/>
  <c r="B92" i="15"/>
  <c r="H92" i="15" s="1"/>
  <c r="G93" i="15"/>
  <c r="G94" i="15" s="1"/>
  <c r="G95" i="15" s="1"/>
  <c r="G96" i="15" s="1"/>
  <c r="G97" i="15" s="1"/>
  <c r="G99" i="15" s="1"/>
  <c r="G100" i="15" s="1"/>
  <c r="G101" i="15" s="1"/>
  <c r="G102" i="15" s="1"/>
  <c r="G104" i="15" s="1"/>
  <c r="G105" i="15" s="1"/>
  <c r="G106" i="15" s="1"/>
  <c r="G107" i="15" s="1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D33" i="14" l="1"/>
  <c r="D34" i="14" s="1"/>
  <c r="D35" i="14" s="1"/>
  <c r="B40" i="14"/>
  <c r="B33" i="14"/>
  <c r="B34" i="14" s="1"/>
  <c r="B35" i="14" s="1"/>
  <c r="C33" i="14"/>
  <c r="C34" i="14" s="1"/>
  <c r="C35" i="14" s="1"/>
  <c r="B4" i="16"/>
  <c r="H4" i="16" s="1"/>
  <c r="B5" i="16"/>
  <c r="H5" i="16" s="1"/>
  <c r="B87" i="15"/>
  <c r="B86" i="15"/>
  <c r="B85" i="15"/>
  <c r="B84" i="15"/>
  <c r="B83" i="15"/>
  <c r="B71" i="15"/>
  <c r="B70" i="15"/>
  <c r="B69" i="15"/>
  <c r="B68" i="15"/>
  <c r="B67" i="15"/>
  <c r="B66" i="15"/>
  <c r="B79" i="15"/>
  <c r="B78" i="15"/>
  <c r="B77" i="15"/>
  <c r="B76" i="15"/>
  <c r="B75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6" i="15"/>
  <c r="M193" i="15"/>
  <c r="G60" i="15"/>
  <c r="A51" i="15"/>
  <c r="G122" i="14"/>
  <c r="H122" i="14"/>
  <c r="F122" i="14"/>
  <c r="C132" i="14"/>
  <c r="D132" i="14"/>
  <c r="B132" i="14"/>
  <c r="C129" i="14"/>
  <c r="D129" i="14"/>
  <c r="B129" i="14"/>
  <c r="C126" i="14"/>
  <c r="D126" i="14"/>
  <c r="B126" i="14"/>
  <c r="C123" i="14"/>
  <c r="D123" i="14"/>
  <c r="B123" i="14"/>
  <c r="C120" i="14"/>
  <c r="D120" i="14"/>
  <c r="B120" i="14"/>
  <c r="C117" i="14"/>
  <c r="D117" i="14"/>
  <c r="B117" i="14"/>
  <c r="D106" i="14"/>
  <c r="C106" i="14"/>
  <c r="B106" i="14"/>
  <c r="D101" i="14"/>
  <c r="C101" i="14"/>
  <c r="B101" i="14"/>
  <c r="D90" i="14"/>
  <c r="C90" i="14"/>
  <c r="B90" i="14"/>
  <c r="M49" i="10"/>
  <c r="L45" i="10"/>
  <c r="M43" i="10"/>
  <c r="M42" i="10"/>
  <c r="L35" i="10"/>
  <c r="L33" i="10"/>
  <c r="M37" i="10"/>
  <c r="M32" i="10"/>
  <c r="L31" i="10"/>
  <c r="M48" i="10"/>
  <c r="M45" i="10"/>
  <c r="M47" i="10"/>
  <c r="L47" i="10"/>
  <c r="M46" i="10"/>
  <c r="L46" i="10"/>
  <c r="M44" i="10"/>
  <c r="L44" i="10"/>
  <c r="L37" i="10"/>
  <c r="M36" i="10"/>
  <c r="L36" i="10"/>
  <c r="M35" i="10"/>
  <c r="M34" i="10"/>
  <c r="L34" i="10"/>
  <c r="M33" i="10"/>
  <c r="M30" i="10"/>
  <c r="L30" i="10"/>
  <c r="F13" i="10"/>
  <c r="F14" i="10"/>
  <c r="F15" i="10"/>
  <c r="F16" i="10"/>
  <c r="F17" i="10"/>
  <c r="F18" i="10"/>
  <c r="F19" i="10"/>
  <c r="F24" i="10"/>
  <c r="F25" i="10"/>
  <c r="F26" i="10"/>
  <c r="F27" i="10"/>
  <c r="F28" i="10"/>
  <c r="F29" i="10"/>
  <c r="F30" i="10"/>
  <c r="F31" i="10"/>
  <c r="F34" i="10"/>
  <c r="F35" i="10"/>
  <c r="F36" i="10"/>
  <c r="F37" i="10"/>
  <c r="F38" i="10"/>
  <c r="F39" i="10"/>
  <c r="F40" i="10"/>
  <c r="F41" i="10"/>
  <c r="F45" i="10"/>
  <c r="F46" i="10"/>
  <c r="F47" i="10"/>
  <c r="F48" i="10"/>
  <c r="F49" i="10"/>
  <c r="F50" i="10"/>
  <c r="F52" i="10"/>
  <c r="F55" i="10"/>
  <c r="F56" i="10"/>
  <c r="F57" i="10"/>
  <c r="F58" i="10"/>
  <c r="F59" i="10"/>
  <c r="F60" i="10"/>
  <c r="F62" i="10"/>
  <c r="F5" i="10"/>
  <c r="F6" i="10"/>
  <c r="F7" i="10"/>
  <c r="F8" i="10"/>
  <c r="F9" i="10"/>
  <c r="F10" i="10"/>
  <c r="F4" i="10"/>
  <c r="M16" i="10"/>
  <c r="M17" i="10"/>
  <c r="M18" i="10"/>
  <c r="M19" i="10"/>
  <c r="M20" i="10"/>
  <c r="M21" i="10"/>
  <c r="M22" i="10"/>
  <c r="M23" i="10"/>
  <c r="M5" i="10"/>
  <c r="M6" i="10"/>
  <c r="M7" i="10"/>
  <c r="M8" i="10"/>
  <c r="M9" i="10"/>
  <c r="M10" i="10"/>
  <c r="M11" i="10"/>
  <c r="M4" i="10"/>
  <c r="L17" i="10"/>
  <c r="L18" i="10"/>
  <c r="L19" i="10"/>
  <c r="L20" i="10"/>
  <c r="L21" i="10"/>
  <c r="L22" i="10"/>
  <c r="L23" i="10"/>
  <c r="L16" i="10"/>
  <c r="L5" i="10"/>
  <c r="L6" i="10"/>
  <c r="L7" i="10"/>
  <c r="L8" i="10"/>
  <c r="L9" i="10"/>
  <c r="L10" i="10"/>
  <c r="L11" i="10"/>
  <c r="L4" i="10"/>
  <c r="E45" i="10"/>
  <c r="E46" i="10"/>
  <c r="E47" i="10"/>
  <c r="E48" i="10"/>
  <c r="E49" i="10"/>
  <c r="E50" i="10"/>
  <c r="E52" i="10"/>
  <c r="E55" i="10"/>
  <c r="E56" i="10"/>
  <c r="E57" i="10"/>
  <c r="E58" i="10"/>
  <c r="E59" i="10"/>
  <c r="E60" i="10"/>
  <c r="E62" i="10"/>
  <c r="E24" i="10"/>
  <c r="E25" i="10"/>
  <c r="E26" i="10"/>
  <c r="E27" i="10"/>
  <c r="E28" i="10"/>
  <c r="E29" i="10"/>
  <c r="E30" i="10"/>
  <c r="E31" i="10"/>
  <c r="E34" i="10"/>
  <c r="E35" i="10"/>
  <c r="E36" i="10"/>
  <c r="E37" i="10"/>
  <c r="E38" i="10"/>
  <c r="E39" i="10"/>
  <c r="E40" i="10"/>
  <c r="E41" i="10"/>
  <c r="E13" i="10"/>
  <c r="E14" i="10"/>
  <c r="E15" i="10"/>
  <c r="E16" i="10"/>
  <c r="E17" i="10"/>
  <c r="E18" i="10"/>
  <c r="E19" i="10"/>
  <c r="E5" i="10"/>
  <c r="E6" i="10"/>
  <c r="E7" i="10"/>
  <c r="E8" i="10"/>
  <c r="E9" i="10"/>
  <c r="E10" i="10"/>
  <c r="E4" i="10"/>
  <c r="W9" i="9"/>
  <c r="W10" i="9"/>
  <c r="W11" i="9"/>
  <c r="W14" i="9"/>
  <c r="W15" i="9"/>
  <c r="W16" i="9"/>
  <c r="W17" i="9"/>
  <c r="W8" i="9"/>
  <c r="V9" i="9"/>
  <c r="V10" i="9"/>
  <c r="V11" i="9"/>
  <c r="V14" i="9"/>
  <c r="V15" i="9"/>
  <c r="V16" i="9"/>
  <c r="V17" i="9"/>
  <c r="V8" i="9"/>
  <c r="U9" i="9"/>
  <c r="U10" i="9"/>
  <c r="Y10" i="9" s="1"/>
  <c r="U11" i="9"/>
  <c r="Y11" i="9" s="1"/>
  <c r="U14" i="9"/>
  <c r="U15" i="9"/>
  <c r="U16" i="9"/>
  <c r="U17" i="9"/>
  <c r="U8" i="9"/>
  <c r="E31" i="7"/>
  <c r="F31" i="7" s="1"/>
  <c r="E13" i="7"/>
  <c r="E12" i="7"/>
  <c r="F12" i="7" s="1"/>
  <c r="Y9" i="9" l="1"/>
  <c r="AA10" i="9"/>
  <c r="Y15" i="9"/>
  <c r="Z10" i="9"/>
  <c r="Z11" i="9"/>
  <c r="Z9" i="9"/>
  <c r="AA8" i="9"/>
  <c r="Z8" i="9"/>
  <c r="Z17" i="9"/>
  <c r="D40" i="14"/>
  <c r="D41" i="14" s="1"/>
  <c r="D42" i="14" s="1"/>
  <c r="C40" i="14"/>
  <c r="C41" i="14" s="1"/>
  <c r="C42" i="14" s="1"/>
  <c r="B41" i="14"/>
  <c r="B42" i="14" s="1"/>
  <c r="B54" i="14" s="1"/>
  <c r="B55" i="14" s="1"/>
  <c r="AA17" i="9"/>
  <c r="X15" i="9"/>
  <c r="Z15" i="9"/>
  <c r="X14" i="9"/>
  <c r="Z14" i="9"/>
  <c r="X10" i="9"/>
  <c r="AA16" i="9"/>
  <c r="X11" i="9"/>
  <c r="X9" i="9"/>
  <c r="AA15" i="9"/>
  <c r="AA14" i="9"/>
  <c r="Y14" i="9"/>
  <c r="AA11" i="9"/>
  <c r="X8" i="9"/>
  <c r="X17" i="9"/>
  <c r="Y17" i="9"/>
  <c r="Y16" i="9"/>
  <c r="X16" i="9"/>
  <c r="AA9" i="9"/>
  <c r="Y8" i="9"/>
  <c r="Z16" i="9"/>
  <c r="L49" i="10"/>
  <c r="L43" i="10"/>
  <c r="L42" i="10"/>
  <c r="M31" i="10"/>
  <c r="L48" i="10"/>
  <c r="L32" i="10"/>
  <c r="C54" i="14" l="1"/>
  <c r="C55" i="14" s="1"/>
  <c r="D54" i="14"/>
  <c r="D55" i="14" s="1"/>
</calcChain>
</file>

<file path=xl/sharedStrings.xml><?xml version="1.0" encoding="utf-8"?>
<sst xmlns="http://schemas.openxmlformats.org/spreadsheetml/2006/main" count="2578" uniqueCount="486">
  <si>
    <t>D12A</t>
  </si>
  <si>
    <t>DEL</t>
  </si>
  <si>
    <t>Time</t>
  </si>
  <si>
    <t>Unbound</t>
  </si>
  <si>
    <t>%bound</t>
  </si>
  <si>
    <t>25.06.21</t>
  </si>
  <si>
    <t>mg/mL</t>
  </si>
  <si>
    <t>ul loaded</t>
  </si>
  <si>
    <t>Calculated</t>
  </si>
  <si>
    <t>14.07.21</t>
  </si>
  <si>
    <t>Time course Affinity</t>
  </si>
  <si>
    <t>Bound</t>
  </si>
  <si>
    <t>Intermediate</t>
  </si>
  <si>
    <t xml:space="preserve">Bound </t>
  </si>
  <si>
    <t>AVG UNBOUND</t>
  </si>
  <si>
    <t>AVG INTERMEDIATE</t>
  </si>
  <si>
    <t>AVG BOUND</t>
  </si>
  <si>
    <t>Intermediate/unbound</t>
  </si>
  <si>
    <t>Bound/unbound</t>
  </si>
  <si>
    <t>D12A primer</t>
  </si>
  <si>
    <t>%Extended</t>
  </si>
  <si>
    <t>%intermediate</t>
  </si>
  <si>
    <t>09.07.21</t>
  </si>
  <si>
    <t>D12A longest</t>
  </si>
  <si>
    <t>DEL primer</t>
  </si>
  <si>
    <t>D12A DEL 1HR TO 0 TEMPN SYN.tif</t>
  </si>
  <si>
    <t xml:space="preserve">HNA D12A and DEL mutant synthesis 4hr time course technical repeat tif </t>
  </si>
  <si>
    <t xml:space="preserve">HNA D12A and DEL mutant synthesis 4hr time course tif </t>
  </si>
  <si>
    <t>AVERAGE</t>
  </si>
  <si>
    <t>STDEV</t>
  </si>
  <si>
    <t>D12A-THR</t>
  </si>
  <si>
    <t>P562del</t>
  </si>
  <si>
    <t>Exo+THR</t>
  </si>
  <si>
    <t>E/U</t>
  </si>
  <si>
    <t>error/base</t>
  </si>
  <si>
    <t>intensity</t>
  </si>
  <si>
    <t>BSA</t>
  </si>
  <si>
    <t>del d12a p2 affinity0.8per gel 0to1hrgrad 080721 GEL1</t>
  </si>
  <si>
    <t>del d12a p2 affinity0.8per gel 0to1hrgrad 080721 GEL2</t>
  </si>
  <si>
    <t>del d12a p2 affinity0.8per gel 0to1hrgrad 090721 GEL1</t>
  </si>
  <si>
    <t>del d12a p2 affinity0.8per gel 0to1hrgrad 090721 GEL2</t>
  </si>
  <si>
    <t>GELS</t>
  </si>
  <si>
    <t>del d12a p2 affinity0.8per gel 0to1hrgrad 090721-[FAM].tif</t>
  </si>
  <si>
    <t>del d12a p2 affinity0.8per gel 0to1hrgrad 080721-[FAM].tif</t>
  </si>
  <si>
    <t>G → A (%)</t>
  </si>
  <si>
    <t>T → C (%)</t>
  </si>
  <si>
    <t>C → T (%)</t>
  </si>
  <si>
    <t>A → G (%)</t>
  </si>
  <si>
    <t>A → T (%)</t>
  </si>
  <si>
    <t>T → A (%)</t>
  </si>
  <si>
    <t>A → C (%)</t>
  </si>
  <si>
    <t>C → A (%)</t>
  </si>
  <si>
    <t>T → G (%)</t>
  </si>
  <si>
    <t>G → T (%)</t>
  </si>
  <si>
    <t>C → G (%)</t>
  </si>
  <si>
    <t>G → C (%)</t>
  </si>
  <si>
    <t>sum</t>
  </si>
  <si>
    <t>Transversions</t>
  </si>
  <si>
    <t>Transitions</t>
  </si>
  <si>
    <t>Distribution of individual error types of phi29 DNAP mutants</t>
  </si>
  <si>
    <t>Error rate of phi29 DNAP mutants</t>
  </si>
  <si>
    <t>Fidelity relative to Exo+THR</t>
  </si>
  <si>
    <t>C → T, T → C (%)</t>
  </si>
  <si>
    <t>G → A, A → G (%)</t>
  </si>
  <si>
    <t>A → C, C → A (%)</t>
  </si>
  <si>
    <t>G → T, T → G (%)</t>
  </si>
  <si>
    <t>A → T, T → A (%)</t>
  </si>
  <si>
    <t>C → G, G → C (%)</t>
  </si>
  <si>
    <t>EXO</t>
  </si>
  <si>
    <t>Length</t>
  </si>
  <si>
    <t>Range</t>
  </si>
  <si>
    <t>Freq</t>
  </si>
  <si>
    <t>220:221</t>
  </si>
  <si>
    <t>90:91</t>
  </si>
  <si>
    <t>306:354</t>
  </si>
  <si>
    <t>149:278</t>
  </si>
  <si>
    <t>306:380</t>
  </si>
  <si>
    <t>283:283</t>
  </si>
  <si>
    <t>91:354</t>
  </si>
  <si>
    <t>84:172</t>
  </si>
  <si>
    <t>162:420</t>
  </si>
  <si>
    <t>72:162</t>
  </si>
  <si>
    <t>96:377</t>
  </si>
  <si>
    <t>306:386</t>
  </si>
  <si>
    <t>187:316</t>
  </si>
  <si>
    <t>239:239</t>
  </si>
  <si>
    <t>377:425</t>
  </si>
  <si>
    <t>306:401</t>
  </si>
  <si>
    <t>199:199</t>
  </si>
  <si>
    <t>143:239</t>
  </si>
  <si>
    <t>98:98</t>
  </si>
  <si>
    <t>266:313</t>
  </si>
  <si>
    <t>299:374</t>
  </si>
  <si>
    <t>214:422</t>
  </si>
  <si>
    <t>187:282</t>
  </si>
  <si>
    <t>197:295</t>
  </si>
  <si>
    <t>244:284</t>
  </si>
  <si>
    <t>239:340</t>
  </si>
  <si>
    <t>150:278</t>
  </si>
  <si>
    <t>408:409</t>
  </si>
  <si>
    <t>155:419</t>
  </si>
  <si>
    <t>227:227</t>
  </si>
  <si>
    <t>306:337</t>
  </si>
  <si>
    <t>361:368</t>
  </si>
  <si>
    <t>220:428</t>
  </si>
  <si>
    <t>129:129</t>
  </si>
  <si>
    <t>216:224</t>
  </si>
  <si>
    <t>216:428</t>
  </si>
  <si>
    <t>62:164</t>
  </si>
  <si>
    <t>154:154</t>
  </si>
  <si>
    <t>324:351</t>
  </si>
  <si>
    <t>232:233</t>
  </si>
  <si>
    <t>163:163</t>
  </si>
  <si>
    <t>125:397</t>
  </si>
  <si>
    <t>108:333</t>
  </si>
  <si>
    <t>72:349</t>
  </si>
  <si>
    <t>30:329</t>
  </si>
  <si>
    <t>111:397</t>
  </si>
  <si>
    <t>348:350</t>
  </si>
  <si>
    <t>231:232</t>
  </si>
  <si>
    <t>306:306</t>
  </si>
  <si>
    <t>243:245</t>
  </si>
  <si>
    <t>143:143</t>
  </si>
  <si>
    <t>65:65</t>
  </si>
  <si>
    <t>133:412</t>
  </si>
  <si>
    <t>173:426</t>
  </si>
  <si>
    <t>92:395</t>
  </si>
  <si>
    <t>289:290</t>
  </si>
  <si>
    <t>94:125</t>
  </si>
  <si>
    <t>86:324</t>
  </si>
  <si>
    <t>226:437</t>
  </si>
  <si>
    <t>68:174</t>
  </si>
  <si>
    <t>95:363</t>
  </si>
  <si>
    <t>256:256</t>
  </si>
  <si>
    <t>127:352</t>
  </si>
  <si>
    <t>115:340</t>
  </si>
  <si>
    <t>86:217</t>
  </si>
  <si>
    <t>422:436</t>
  </si>
  <si>
    <t>96:326</t>
  </si>
  <si>
    <t>140:140</t>
  </si>
  <si>
    <t>422:439</t>
  </si>
  <si>
    <t>422:445</t>
  </si>
  <si>
    <t>370:370</t>
  </si>
  <si>
    <t>105:371</t>
  </si>
  <si>
    <t>107:107</t>
  </si>
  <si>
    <t>194:258</t>
  </si>
  <si>
    <t>379:379</t>
  </si>
  <si>
    <t>86:336</t>
  </si>
  <si>
    <t>434:448</t>
  </si>
  <si>
    <t>276:346</t>
  </si>
  <si>
    <t>144:246</t>
  </si>
  <si>
    <t>148:152</t>
  </si>
  <si>
    <t>107:440</t>
  </si>
  <si>
    <t>164:168</t>
  </si>
  <si>
    <t>234:332</t>
  </si>
  <si>
    <t>170:263</t>
  </si>
  <si>
    <t>90:232</t>
  </si>
  <si>
    <t>68:70</t>
  </si>
  <si>
    <t>277:336</t>
  </si>
  <si>
    <t>90:168</t>
  </si>
  <si>
    <t>164:191</t>
  </si>
  <si>
    <t>310:310</t>
  </si>
  <si>
    <t>232:263</t>
  </si>
  <si>
    <t>114:447</t>
  </si>
  <si>
    <t>144:228</t>
  </si>
  <si>
    <t>170:332</t>
  </si>
  <si>
    <t>28:342</t>
  </si>
  <si>
    <t>440:442</t>
  </si>
  <si>
    <t>193:263</t>
  </si>
  <si>
    <t>105:349</t>
  </si>
  <si>
    <t>235:236</t>
  </si>
  <si>
    <t>403:405</t>
  </si>
  <si>
    <t>235:246</t>
  </si>
  <si>
    <t>411:411</t>
  </si>
  <si>
    <t>137:232</t>
  </si>
  <si>
    <t>246:261</t>
  </si>
  <si>
    <t>494:495</t>
  </si>
  <si>
    <t>128:446</t>
  </si>
  <si>
    <t>165:165</t>
  </si>
  <si>
    <t>77:317</t>
  </si>
  <si>
    <t>246:247</t>
  </si>
  <si>
    <t>137:263</t>
  </si>
  <si>
    <t>193:336</t>
  </si>
  <si>
    <t>98:172</t>
  </si>
  <si>
    <t>97:128</t>
  </si>
  <si>
    <t>90:351</t>
  </si>
  <si>
    <t>456:464</t>
  </si>
  <si>
    <t>253:253</t>
  </si>
  <si>
    <t>81:81</t>
  </si>
  <si>
    <t>417:418</t>
  </si>
  <si>
    <t>99:99</t>
  </si>
  <si>
    <t>289:296</t>
  </si>
  <si>
    <t>334:334</t>
  </si>
  <si>
    <t>367:405</t>
  </si>
  <si>
    <t>72:79</t>
  </si>
  <si>
    <t>246:249</t>
  </si>
  <si>
    <t>315:315</t>
  </si>
  <si>
    <t>90:142</t>
  </si>
  <si>
    <t>150:152</t>
  </si>
  <si>
    <t>385:445</t>
  </si>
  <si>
    <t>320:320</t>
  </si>
  <si>
    <t>193:225</t>
  </si>
  <si>
    <t>173:175</t>
  </si>
  <si>
    <t>439:502</t>
  </si>
  <si>
    <t>114:115</t>
  </si>
  <si>
    <t>144:146</t>
  </si>
  <si>
    <t>235:235</t>
  </si>
  <si>
    <t>121:449</t>
  </si>
  <si>
    <t>246:345</t>
  </si>
  <si>
    <t>189:263</t>
  </si>
  <si>
    <t>99:147</t>
  </si>
  <si>
    <t>142:430</t>
  </si>
  <si>
    <t>88:349</t>
  </si>
  <si>
    <t>173:182</t>
  </si>
  <si>
    <t>201:327</t>
  </si>
  <si>
    <t>102:102</t>
  </si>
  <si>
    <t>347:347</t>
  </si>
  <si>
    <t>152:191</t>
  </si>
  <si>
    <t>440:440</t>
  </si>
  <si>
    <t>168:173</t>
  </si>
  <si>
    <t>221:221</t>
  </si>
  <si>
    <t>295:307</t>
  </si>
  <si>
    <t>285:364</t>
  </si>
  <si>
    <t>114:350</t>
  </si>
  <si>
    <t>402:404</t>
  </si>
  <si>
    <t>95:348</t>
  </si>
  <si>
    <t>164:175</t>
  </si>
  <si>
    <t>354:394</t>
  </si>
  <si>
    <t>263:387</t>
  </si>
  <si>
    <t>361:390</t>
  </si>
  <si>
    <t>417:417</t>
  </si>
  <si>
    <t>274:390</t>
  </si>
  <si>
    <t>273:292</t>
  </si>
  <si>
    <t>430:430</t>
  </si>
  <si>
    <t>191:263</t>
  </si>
  <si>
    <t>482:493</t>
  </si>
  <si>
    <t>98:175</t>
  </si>
  <si>
    <t>155:235</t>
  </si>
  <si>
    <t>491:506</t>
  </si>
  <si>
    <t>110:346</t>
  </si>
  <si>
    <t>203:335</t>
  </si>
  <si>
    <t>266:277</t>
  </si>
  <si>
    <t>249:301</t>
  </si>
  <si>
    <t>141:168</t>
  </si>
  <si>
    <t>138:138</t>
  </si>
  <si>
    <t>455:463</t>
  </si>
  <si>
    <t>137:383</t>
  </si>
  <si>
    <t>112:337</t>
  </si>
  <si>
    <t>399:403</t>
  </si>
  <si>
    <t>90:440</t>
  </si>
  <si>
    <t>74:390</t>
  </si>
  <si>
    <t>274:307</t>
  </si>
  <si>
    <t>265:265</t>
  </si>
  <si>
    <t>246:270</t>
  </si>
  <si>
    <t>342:342</t>
  </si>
  <si>
    <t>417:427</t>
  </si>
  <si>
    <t>94:320</t>
  </si>
  <si>
    <t>102:191</t>
  </si>
  <si>
    <t>194:232</t>
  </si>
  <si>
    <t>245:246</t>
  </si>
  <si>
    <t>177:229</t>
  </si>
  <si>
    <t>113:446</t>
  </si>
  <si>
    <t>457:464</t>
  </si>
  <si>
    <t>170:183</t>
  </si>
  <si>
    <t>329:346</t>
  </si>
  <si>
    <t>232:232</t>
  </si>
  <si>
    <t>90:129</t>
  </si>
  <si>
    <t>327:336</t>
  </si>
  <si>
    <t>35:61</t>
  </si>
  <si>
    <t>170:411</t>
  </si>
  <si>
    <t>404:440</t>
  </si>
  <si>
    <t>90:163</t>
  </si>
  <si>
    <t>146:146</t>
  </si>
  <si>
    <t>126:156</t>
  </si>
  <si>
    <t>90:430</t>
  </si>
  <si>
    <t>390:390</t>
  </si>
  <si>
    <t>58:361</t>
  </si>
  <si>
    <t>194:440</t>
  </si>
  <si>
    <t>255:439</t>
  </si>
  <si>
    <t>389:432</t>
  </si>
  <si>
    <t>129:444</t>
  </si>
  <si>
    <t>46:464</t>
  </si>
  <si>
    <t>434:441</t>
  </si>
  <si>
    <t>80:80</t>
  </si>
  <si>
    <t>205:211</t>
  </si>
  <si>
    <t>140:170</t>
  </si>
  <si>
    <t>438:440</t>
  </si>
  <si>
    <t>96:99</t>
  </si>
  <si>
    <t>100:342</t>
  </si>
  <si>
    <t>144:310</t>
  </si>
  <si>
    <t>272:272</t>
  </si>
  <si>
    <t>90:414</t>
  </si>
  <si>
    <t>272:347</t>
  </si>
  <si>
    <t>70:464</t>
  </si>
  <si>
    <t>312:378</t>
  </si>
  <si>
    <t>44:277</t>
  </si>
  <si>
    <t>201:330</t>
  </si>
  <si>
    <t>341:344</t>
  </si>
  <si>
    <t>364:464</t>
  </si>
  <si>
    <t>266:344</t>
  </si>
  <si>
    <t>246:253</t>
  </si>
  <si>
    <t>302:302</t>
  </si>
  <si>
    <t>152:387</t>
  </si>
  <si>
    <t>98:166</t>
  </si>
  <si>
    <t>201:211</t>
  </si>
  <si>
    <t>73:390</t>
  </si>
  <si>
    <t>261:261</t>
  </si>
  <si>
    <t>207:343</t>
  </si>
  <si>
    <t>68:419</t>
  </si>
  <si>
    <t>229:236</t>
  </si>
  <si>
    <t>75:392</t>
  </si>
  <si>
    <t>113:421</t>
  </si>
  <si>
    <t>333:344</t>
  </si>
  <si>
    <t>382:390</t>
  </si>
  <si>
    <t>296:340</t>
  </si>
  <si>
    <t>74:85</t>
  </si>
  <si>
    <t>227:232</t>
  </si>
  <si>
    <t>Start</t>
  </si>
  <si>
    <t>End</t>
  </si>
  <si>
    <t>10:61</t>
  </si>
  <si>
    <t>10:250</t>
  </si>
  <si>
    <t>13:506</t>
  </si>
  <si>
    <t>21:26</t>
  </si>
  <si>
    <t>12:66</t>
  </si>
  <si>
    <t>23:147</t>
  </si>
  <si>
    <t>14:503</t>
  </si>
  <si>
    <t>16:280</t>
  </si>
  <si>
    <t>21:133</t>
  </si>
  <si>
    <t>16:448</t>
  </si>
  <si>
    <t>14:236</t>
  </si>
  <si>
    <t>21:75</t>
  </si>
  <si>
    <t>12:171</t>
  </si>
  <si>
    <t>16:68</t>
  </si>
  <si>
    <t>14:336</t>
  </si>
  <si>
    <t>44:44</t>
  </si>
  <si>
    <t>19:61</t>
  </si>
  <si>
    <t>10:59</t>
  </si>
  <si>
    <t>10:236</t>
  </si>
  <si>
    <t>13:446</t>
  </si>
  <si>
    <t>3:463</t>
  </si>
  <si>
    <t>15:299</t>
  </si>
  <si>
    <t>17:326</t>
  </si>
  <si>
    <t>58:58</t>
  </si>
  <si>
    <t>14:322</t>
  </si>
  <si>
    <t>35:59</t>
  </si>
  <si>
    <t>20:306</t>
  </si>
  <si>
    <t>14:435</t>
  </si>
  <si>
    <t>21:48</t>
  </si>
  <si>
    <t>12:64</t>
  </si>
  <si>
    <t>14:276</t>
  </si>
  <si>
    <t>17:243</t>
  </si>
  <si>
    <t>10:51</t>
  </si>
  <si>
    <t>10:224</t>
  </si>
  <si>
    <t>17:231</t>
  </si>
  <si>
    <t>22:318</t>
  </si>
  <si>
    <t>19:236</t>
  </si>
  <si>
    <t>13:431</t>
  </si>
  <si>
    <t>Freq Distribution</t>
  </si>
  <si>
    <t>Spacing</t>
  </si>
  <si>
    <t>VERSION TWO WHERE DELETIONS ARE STRETCH OF DELETIONS IS CONSIDERED AS A SINGLE DELETION</t>
  </si>
  <si>
    <t>ins/base</t>
  </si>
  <si>
    <t>del/base</t>
  </si>
  <si>
    <t>subs/base</t>
  </si>
  <si>
    <t xml:space="preserve">A → C </t>
  </si>
  <si>
    <t>G → T</t>
  </si>
  <si>
    <t xml:space="preserve">C → A </t>
  </si>
  <si>
    <t xml:space="preserve">T → G </t>
  </si>
  <si>
    <t xml:space="preserve">A → T </t>
  </si>
  <si>
    <t>T → A</t>
  </si>
  <si>
    <t>C → G</t>
  </si>
  <si>
    <t>G → C</t>
  </si>
  <si>
    <t>C → T</t>
  </si>
  <si>
    <t xml:space="preserve">G → A </t>
  </si>
  <si>
    <t>T → C</t>
  </si>
  <si>
    <t>A → G</t>
  </si>
  <si>
    <t>306:308</t>
  </si>
  <si>
    <t>91:91</t>
  </si>
  <si>
    <t>220:220</t>
  </si>
  <si>
    <t>422:423</t>
  </si>
  <si>
    <t>348:349</t>
  </si>
  <si>
    <t>326:326</t>
  </si>
  <si>
    <t>318:318</t>
  </si>
  <si>
    <t>97:97</t>
  </si>
  <si>
    <t>176:178</t>
  </si>
  <si>
    <t>133:133</t>
  </si>
  <si>
    <t>482:483</t>
  </si>
  <si>
    <t>454:464</t>
  </si>
  <si>
    <t>421:421</t>
  </si>
  <si>
    <t>439:440</t>
  </si>
  <si>
    <t>402:405</t>
  </si>
  <si>
    <t>360:390</t>
  </si>
  <si>
    <t>263:263</t>
  </si>
  <si>
    <t>90:90</t>
  </si>
  <si>
    <t>114:114</t>
  </si>
  <si>
    <t>189:194</t>
  </si>
  <si>
    <t>168:170</t>
  </si>
  <si>
    <t>232:236</t>
  </si>
  <si>
    <t>152:152</t>
  </si>
  <si>
    <t>246:246</t>
  </si>
  <si>
    <t>21:28</t>
  </si>
  <si>
    <t>36:36</t>
  </si>
  <si>
    <t xml:space="preserve">  "insertions/base"   =&gt; 3.98923e-6</t>
  </si>
  <si>
    <t xml:space="preserve">  "substitution/base" =&gt; 0.0013854</t>
  </si>
  <si>
    <t xml:space="preserve">  "deletions/base"    =&gt; 9.00427e-5</t>
  </si>
  <si>
    <t xml:space="preserve">  "total errors/base" =&gt; 0.00147944</t>
  </si>
  <si>
    <t xml:space="preserve">  "bases sequenced"   =&gt; 1754723</t>
  </si>
  <si>
    <t xml:space="preserve">  "insertions/base"   =&gt; 6.08148e-6</t>
  </si>
  <si>
    <t xml:space="preserve">  "total errors/base" =&gt; 0.00161491</t>
  </si>
  <si>
    <t xml:space="preserve">  "substitution/base" =&gt; 0.00143744</t>
  </si>
  <si>
    <t xml:space="preserve">  "bases sequenced"   =&gt; 1808769</t>
  </si>
  <si>
    <t xml:space="preserve">  "deletions/base"    =&gt; 0.000171387</t>
  </si>
  <si>
    <t xml:space="preserve">  "insertions/base"   =&gt; 2.2895e-5</t>
  </si>
  <si>
    <t xml:space="preserve">  "total errors/base" =&gt; 0.00246285</t>
  </si>
  <si>
    <t xml:space="preserve">  "substitution/base" =&gt; 0.0018256</t>
  </si>
  <si>
    <t xml:space="preserve">  "bases sequenced"   =&gt; 1834463</t>
  </si>
  <si>
    <t xml:space="preserve">  "deletions/base"    =&gt; 0.000614349</t>
  </si>
  <si>
    <t xml:space="preserve">  "insertions/base"   </t>
  </si>
  <si>
    <t xml:space="preserve">  "total errors/base" </t>
  </si>
  <si>
    <t xml:space="preserve">  "substitution/base" </t>
  </si>
  <si>
    <t xml:space="preserve">  "bases sequenced"   </t>
  </si>
  <si>
    <t xml:space="preserve">  "deletions/base"    </t>
  </si>
  <si>
    <t>bases sequenced</t>
  </si>
  <si>
    <t>errors</t>
  </si>
  <si>
    <t>kod errors</t>
  </si>
  <si>
    <t>MiSeq errors</t>
  </si>
  <si>
    <t>corrected errors</t>
  </si>
  <si>
    <t>corrected errors/base</t>
  </si>
  <si>
    <t>corrected errors/base/cycle</t>
  </si>
  <si>
    <t>expected errors of phi29</t>
  </si>
  <si>
    <t>NGS+PCR error estimate</t>
  </si>
  <si>
    <t>errors recalculated</t>
  </si>
  <si>
    <t>errors recalculated/base</t>
  </si>
  <si>
    <t>Fidelity relative to p562del</t>
  </si>
  <si>
    <t>Positions</t>
  </si>
  <si>
    <t>Exo_transitions</t>
  </si>
  <si>
    <t>Exo_transversions</t>
  </si>
  <si>
    <t>Exo_transitions_freq</t>
  </si>
  <si>
    <t>Exo_transversions_Freq</t>
  </si>
  <si>
    <t>D12A_transitions</t>
  </si>
  <si>
    <t>D12A_transversions</t>
  </si>
  <si>
    <t>D12A_transitions_freq</t>
  </si>
  <si>
    <t>D12A_transversions_Freq</t>
  </si>
  <si>
    <t>DEL_transitions</t>
  </si>
  <si>
    <t>DEL_transversions</t>
  </si>
  <si>
    <t>DEL_transitions_freq</t>
  </si>
  <si>
    <t>DEL_transversions_Freq</t>
  </si>
  <si>
    <t>EXO ENTROPY</t>
  </si>
  <si>
    <t>Reference_seq</t>
  </si>
  <si>
    <t>Exo_H</t>
  </si>
  <si>
    <t>A</t>
  </si>
  <si>
    <t>G</t>
  </si>
  <si>
    <t>T</t>
  </si>
  <si>
    <t>C</t>
  </si>
  <si>
    <t>-</t>
  </si>
  <si>
    <t>DEL_H</t>
  </si>
  <si>
    <t>D12A_H</t>
  </si>
  <si>
    <t>D12A ENTROPY</t>
  </si>
  <si>
    <t>DEL ENTROPY</t>
  </si>
  <si>
    <t>s</t>
  </si>
  <si>
    <t>Relative to time 0 log scale</t>
  </si>
  <si>
    <t>31.05.22</t>
  </si>
  <si>
    <t>DEL longest</t>
  </si>
  <si>
    <t>LOG E/U</t>
  </si>
  <si>
    <t>Log E/U</t>
  </si>
  <si>
    <t>UNBOUND Relative to time 0 log scale</t>
  </si>
  <si>
    <t>INTERMEDIATE Relative to time 0 log scale</t>
  </si>
  <si>
    <t>BOUND Relative to time 0 log scale</t>
  </si>
  <si>
    <t>Intermediate/Unbound</t>
  </si>
  <si>
    <t>Bound/Unbound</t>
  </si>
  <si>
    <t>Int/sum</t>
  </si>
  <si>
    <t>Bound/sum</t>
  </si>
  <si>
    <t>AVG INT/SUM</t>
  </si>
  <si>
    <t>AVG BOUND/SUM</t>
  </si>
  <si>
    <t>ABOVE 5% ABUNDANCE</t>
  </si>
  <si>
    <t>33.4%, 306:308</t>
  </si>
  <si>
    <t>33.4%, 91:91</t>
  </si>
  <si>
    <t>33.3%, 220:220</t>
  </si>
  <si>
    <t>DELETIONS</t>
  </si>
  <si>
    <t>INSERTIONS</t>
  </si>
  <si>
    <t>assuming 1 is 0</t>
  </si>
  <si>
    <t>XL Toolbox Settings</t>
  </si>
  <si>
    <t>export_preset</t>
  </si>
  <si>
    <t>export_path</t>
  </si>
  <si>
    <t>&lt;?xml version="1.0" encoding="utf-16"?&gt;_x000D_
&lt;Preset xmlns:xsi="http://www.w3.org/2001/XMLSchema-instance" xmlns:xsd="http://www.w3.org/2001/XMLSchema"&gt;_x000D_
  &lt;Name&gt;Tiff, 800 dpi, RGB, Transparent canvas&lt;/Name&gt;_x000D_
  &lt;Dpi&gt;800&lt;/Dpi&gt;_x000D_
  &lt;FileType&gt;Tiff&lt;/FileType&gt;_x000D_
  &lt;ColorSpace&gt;Rgb&lt;/ColorSpace&gt;_x000D_
  &lt;Transparency&gt;TransparentCanvas&lt;/Transparency&gt;_x000D_
  &lt;UseColorProfile&gt;false&lt;/UseColorProfile&gt;_x000D_
  &lt;ColorProfile&gt;ProPhoto&lt;/ColorProfile&gt;_x000D_
&lt;/Preset&gt;</t>
  </si>
  <si>
    <t>HERE</t>
  </si>
  <si>
    <t>C:\Users\PH\Documents\PhD\Polymerase_Landscape_Mapping\07_Additional_Projects\Phi29\Thumb_1DEL_followup\Data_compilation\Figures\Indel_locations.tif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</si>
</sst>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i/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/>
    <xf numFmtId="0" fontId="4" fillId="0" borderId="0" xfId="0" applyFont="1"/>
    <xf numFmtId="0" fontId="1" fillId="3" borderId="0" xfId="0" applyFont="1" applyFill="1"/>
    <xf numFmtId="11" fontId="0" fillId="0" borderId="0" xfId="0" applyNumberFormat="1" applyAlignment="1">
      <alignment horizontal="center"/>
    </xf>
    <xf numFmtId="0" fontId="1" fillId="0" borderId="0" xfId="0" applyFont="1" applyFill="1"/>
    <xf numFmtId="0" fontId="2" fillId="0" borderId="0" xfId="0" applyFont="1"/>
    <xf numFmtId="0" fontId="6" fillId="0" borderId="0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wrapText="1" readingOrder="1"/>
    </xf>
    <xf numFmtId="0" fontId="6" fillId="4" borderId="0" xfId="0" applyFont="1" applyFill="1" applyBorder="1" applyAlignment="1">
      <alignment horizontal="center" vertical="center" wrapText="1" readingOrder="1"/>
    </xf>
    <xf numFmtId="0" fontId="6" fillId="5" borderId="0" xfId="0" applyFont="1" applyFill="1" applyBorder="1" applyAlignment="1">
      <alignment horizontal="center" vertical="center" wrapText="1" readingOrder="1"/>
    </xf>
    <xf numFmtId="0" fontId="6" fillId="5" borderId="0" xfId="0" applyFont="1" applyFill="1" applyBorder="1" applyAlignment="1">
      <alignment horizontal="center" wrapText="1" readingOrder="1"/>
    </xf>
    <xf numFmtId="0" fontId="5" fillId="0" borderId="0" xfId="0" applyFont="1" applyBorder="1" applyAlignment="1">
      <alignment horizontal="center" vertical="center" wrapText="1" readingOrder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0" fillId="6" borderId="0" xfId="0" applyFill="1"/>
    <xf numFmtId="0" fontId="1" fillId="6" borderId="0" xfId="0" applyFont="1" applyFill="1"/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/>
    </xf>
    <xf numFmtId="165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5" borderId="0" xfId="0" applyFill="1"/>
    <xf numFmtId="49" fontId="0" fillId="5" borderId="0" xfId="0" applyNumberFormat="1" applyFill="1"/>
    <xf numFmtId="49" fontId="0" fillId="6" borderId="0" xfId="0" applyNumberFormat="1" applyFill="1"/>
    <xf numFmtId="0" fontId="0" fillId="4" borderId="0" xfId="0" applyFill="1"/>
    <xf numFmtId="49" fontId="0" fillId="4" borderId="0" xfId="0" applyNumberFormat="1" applyFill="1"/>
    <xf numFmtId="166" fontId="0" fillId="5" borderId="0" xfId="0" applyNumberFormat="1" applyFill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1" fontId="0" fillId="0" borderId="0" xfId="0" applyNumberFormat="1" applyFont="1" applyAlignment="1">
      <alignment horizontal="center"/>
    </xf>
    <xf numFmtId="2" fontId="0" fillId="0" borderId="0" xfId="0" applyNumberFormat="1"/>
    <xf numFmtId="0" fontId="7" fillId="0" borderId="0" xfId="0" applyFont="1" applyAlignment="1">
      <alignment horizontal="center"/>
    </xf>
    <xf numFmtId="11" fontId="8" fillId="0" borderId="0" xfId="0" applyNumberFormat="1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1" fontId="9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1" fontId="9" fillId="0" borderId="0" xfId="0" applyNumberFormat="1" applyFont="1"/>
    <xf numFmtId="164" fontId="9" fillId="0" borderId="0" xfId="0" applyNumberFormat="1" applyFont="1"/>
    <xf numFmtId="0" fontId="0" fillId="7" borderId="0" xfId="0" applyFill="1"/>
    <xf numFmtId="49" fontId="1" fillId="7" borderId="0" xfId="0" applyNumberFormat="1" applyFont="1" applyFill="1"/>
    <xf numFmtId="0" fontId="1" fillId="7" borderId="0" xfId="0" applyFont="1" applyFill="1"/>
    <xf numFmtId="2" fontId="0" fillId="0" borderId="0" xfId="0" applyNumberFormat="1" applyAlignment="1">
      <alignment horizontal="righ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165" fontId="5" fillId="0" borderId="0" xfId="0" applyNumberFormat="1" applyFont="1" applyBorder="1" applyAlignment="1">
      <alignment horizontal="center" vertical="center" wrapText="1" readingOrder="1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1" fillId="5" borderId="0" xfId="0" applyFont="1" applyFill="1"/>
    <xf numFmtId="0" fontId="14" fillId="0" borderId="0" xfId="0" applyFont="1"/>
    <xf numFmtId="0" fontId="15" fillId="0" borderId="0" xfId="0" applyFont="1"/>
    <xf numFmtId="0" fontId="14" fillId="3" borderId="0" xfId="0" applyFont="1" applyFill="1"/>
    <xf numFmtId="0" fontId="15" fillId="3" borderId="0" xfId="0" applyFont="1" applyFill="1"/>
    <xf numFmtId="0" fontId="15" fillId="0" borderId="0" xfId="0" applyFont="1" applyAlignment="1">
      <alignment horizontal="left" indent="1"/>
    </xf>
    <xf numFmtId="0" fontId="14" fillId="3" borderId="0" xfId="0" applyFont="1" applyFill="1" applyAlignment="1">
      <alignment horizontal="left" indent="1"/>
    </xf>
    <xf numFmtId="0" fontId="16" fillId="2" borderId="0" xfId="0" applyFont="1" applyFill="1"/>
    <xf numFmtId="0" fontId="15" fillId="0" borderId="0" xfId="0" applyFont="1" applyAlignment="1">
      <alignment horizontal="center"/>
    </xf>
    <xf numFmtId="0" fontId="14" fillId="5" borderId="0" xfId="0" applyFont="1" applyFill="1"/>
    <xf numFmtId="0" fontId="15" fillId="5" borderId="0" xfId="0" applyFont="1" applyFill="1"/>
    <xf numFmtId="0" fontId="15" fillId="0" borderId="0" xfId="0" applyFont="1" applyFill="1"/>
    <xf numFmtId="0" fontId="17" fillId="2" borderId="0" xfId="0" applyFont="1" applyFill="1"/>
    <xf numFmtId="0" fontId="14" fillId="0" borderId="0" xfId="0" applyFont="1" applyFill="1"/>
    <xf numFmtId="0" fontId="1" fillId="4" borderId="0" xfId="0" applyFont="1" applyFill="1"/>
    <xf numFmtId="0" fontId="16" fillId="0" borderId="0" xfId="0" applyFont="1"/>
    <xf numFmtId="0" fontId="17" fillId="5" borderId="0" xfId="0" applyFont="1" applyFill="1"/>
    <xf numFmtId="0" fontId="16" fillId="5" borderId="0" xfId="0" applyFont="1" applyFill="1"/>
    <xf numFmtId="0" fontId="3" fillId="10" borderId="0" xfId="0" applyFont="1" applyFill="1"/>
    <xf numFmtId="0" fontId="3" fillId="0" borderId="0" xfId="0" applyFont="1"/>
    <xf numFmtId="0" fontId="17" fillId="0" borderId="0" xfId="0" applyFont="1"/>
    <xf numFmtId="0" fontId="2" fillId="0" borderId="0" xfId="0" applyFont="1" applyAlignment="1">
      <alignment horizontal="right"/>
    </xf>
    <xf numFmtId="0" fontId="2" fillId="5" borderId="0" xfId="0" applyFont="1" applyFill="1"/>
    <xf numFmtId="0" fontId="3" fillId="5" borderId="0" xfId="0" applyFont="1" applyFill="1"/>
    <xf numFmtId="0" fontId="17" fillId="7" borderId="0" xfId="0" applyFont="1" applyFill="1"/>
    <xf numFmtId="0" fontId="16" fillId="7" borderId="0" xfId="0" applyFont="1" applyFill="1"/>
    <xf numFmtId="0" fontId="17" fillId="10" borderId="0" xfId="0" applyFont="1" applyFill="1"/>
    <xf numFmtId="0" fontId="3" fillId="7" borderId="0" xfId="0" applyFont="1" applyFill="1"/>
    <xf numFmtId="0" fontId="2" fillId="7" borderId="0" xfId="0" applyFont="1" applyFill="1"/>
    <xf numFmtId="0" fontId="17" fillId="4" borderId="0" xfId="0" applyFont="1" applyFill="1"/>
    <xf numFmtId="0" fontId="16" fillId="4" borderId="0" xfId="0" applyFont="1" applyFill="1"/>
    <xf numFmtId="0" fontId="3" fillId="4" borderId="0" xfId="0" applyFont="1" applyFill="1"/>
    <xf numFmtId="0" fontId="2" fillId="4" borderId="0" xfId="0" applyFont="1" applyFill="1"/>
    <xf numFmtId="166" fontId="0" fillId="4" borderId="0" xfId="0" applyNumberFormat="1" applyFill="1"/>
    <xf numFmtId="166" fontId="0" fillId="6" borderId="0" xfId="0" applyNumberFormat="1" applyFill="1"/>
    <xf numFmtId="166" fontId="1" fillId="5" borderId="0" xfId="0" applyNumberFormat="1" applyFont="1" applyFill="1"/>
    <xf numFmtId="49" fontId="1" fillId="5" borderId="0" xfId="0" applyNumberFormat="1" applyFont="1" applyFill="1"/>
    <xf numFmtId="166" fontId="1" fillId="4" borderId="0" xfId="0" applyNumberFormat="1" applyFont="1" applyFill="1"/>
    <xf numFmtId="49" fontId="1" fillId="4" borderId="0" xfId="0" applyNumberFormat="1" applyFont="1" applyFill="1"/>
    <xf numFmtId="166" fontId="1" fillId="6" borderId="0" xfId="0" applyNumberFormat="1" applyFont="1" applyFill="1"/>
    <xf numFmtId="49" fontId="1" fillId="6" borderId="0" xfId="0" applyNumberFormat="1" applyFont="1" applyFill="1"/>
    <xf numFmtId="0" fontId="0" fillId="12" borderId="0" xfId="0" applyFill="1" applyAlignment="1">
      <alignment horizontal="center"/>
    </xf>
    <xf numFmtId="10" fontId="0" fillId="12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10" fontId="0" fillId="13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6" fontId="0" fillId="5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10" fontId="0" fillId="11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6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66" fontId="1" fillId="6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C46A"/>
      <color rgb="FFFF00FF"/>
      <color rgb="FFDF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D12A-THR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v4'!$M$4:$M$11</c:f>
                <c:numCache>
                  <c:formatCode>General</c:formatCode>
                  <c:ptCount val="8"/>
                  <c:pt idx="0">
                    <c:v>0.18253896761933108</c:v>
                  </c:pt>
                  <c:pt idx="1">
                    <c:v>1.8561336864523057</c:v>
                  </c:pt>
                  <c:pt idx="2">
                    <c:v>5.2469608829766283</c:v>
                  </c:pt>
                  <c:pt idx="3">
                    <c:v>4.5954596586446863</c:v>
                  </c:pt>
                  <c:pt idx="4">
                    <c:v>3.6930898975618605</c:v>
                  </c:pt>
                  <c:pt idx="5">
                    <c:v>9.0237790700158538</c:v>
                  </c:pt>
                  <c:pt idx="6">
                    <c:v>21.780918324519877</c:v>
                  </c:pt>
                  <c:pt idx="7">
                    <c:v>3.0523193353784066</c:v>
                  </c:pt>
                </c:numCache>
              </c:numRef>
            </c:plus>
            <c:minus>
              <c:numRef>
                <c:f>'HNA kinetics v4'!$M$4:$M$11</c:f>
                <c:numCache>
                  <c:formatCode>General</c:formatCode>
                  <c:ptCount val="8"/>
                  <c:pt idx="0">
                    <c:v>0.18253896761933108</c:v>
                  </c:pt>
                  <c:pt idx="1">
                    <c:v>1.8561336864523057</c:v>
                  </c:pt>
                  <c:pt idx="2">
                    <c:v>5.2469608829766283</c:v>
                  </c:pt>
                  <c:pt idx="3">
                    <c:v>4.5954596586446863</c:v>
                  </c:pt>
                  <c:pt idx="4">
                    <c:v>3.6930898975618605</c:v>
                  </c:pt>
                  <c:pt idx="5">
                    <c:v>9.0237790700158538</c:v>
                  </c:pt>
                  <c:pt idx="6">
                    <c:v>21.780918324519877</c:v>
                  </c:pt>
                  <c:pt idx="7">
                    <c:v>3.0523193353784066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v4'!$H$4:$H$11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v4'!$L$4:$L$11</c:f>
              <c:numCache>
                <c:formatCode>General</c:formatCode>
                <c:ptCount val="8"/>
                <c:pt idx="0">
                  <c:v>0.12907454183442063</c:v>
                </c:pt>
                <c:pt idx="1">
                  <c:v>1.3124847164792104</c:v>
                </c:pt>
                <c:pt idx="2">
                  <c:v>3.710161620973329</c:v>
                </c:pt>
                <c:pt idx="3">
                  <c:v>3.2494806872968742</c:v>
                </c:pt>
                <c:pt idx="4">
                  <c:v>2.611408910097524</c:v>
                </c:pt>
                <c:pt idx="5">
                  <c:v>12.360388535252282</c:v>
                </c:pt>
                <c:pt idx="6">
                  <c:v>53.003459447298454</c:v>
                </c:pt>
                <c:pt idx="7">
                  <c:v>84.562015335968937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2-40A5-8C24-11E409EE6F5C}"/>
            </c:ext>
          </c:extLst>
        </c:ser>
        <c:ser>
          <c:idx val="1"/>
          <c:order val="1"/>
          <c:tx>
            <c:v>P562del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v4'!$M$16:$M$23</c:f>
                <c:numCache>
                  <c:formatCode>General</c:formatCode>
                  <c:ptCount val="8"/>
                  <c:pt idx="0">
                    <c:v>0.45227071269432723</c:v>
                  </c:pt>
                  <c:pt idx="1">
                    <c:v>1.344729395147056</c:v>
                  </c:pt>
                  <c:pt idx="2">
                    <c:v>7.7218114361723069</c:v>
                  </c:pt>
                  <c:pt idx="3">
                    <c:v>30.258469548809863</c:v>
                  </c:pt>
                  <c:pt idx="4">
                    <c:v>13.489646486555079</c:v>
                  </c:pt>
                  <c:pt idx="5">
                    <c:v>6.2498617269459613</c:v>
                  </c:pt>
                  <c:pt idx="6">
                    <c:v>10.397232393553567</c:v>
                  </c:pt>
                  <c:pt idx="7">
                    <c:v>3.9393009616679322</c:v>
                  </c:pt>
                </c:numCache>
              </c:numRef>
            </c:plus>
            <c:minus>
              <c:numRef>
                <c:f>'HNA kinetics v4'!$M$16:$M$23</c:f>
                <c:numCache>
                  <c:formatCode>General</c:formatCode>
                  <c:ptCount val="8"/>
                  <c:pt idx="0">
                    <c:v>0.45227071269432723</c:v>
                  </c:pt>
                  <c:pt idx="1">
                    <c:v>1.344729395147056</c:v>
                  </c:pt>
                  <c:pt idx="2">
                    <c:v>7.7218114361723069</c:v>
                  </c:pt>
                  <c:pt idx="3">
                    <c:v>30.258469548809863</c:v>
                  </c:pt>
                  <c:pt idx="4">
                    <c:v>13.489646486555079</c:v>
                  </c:pt>
                  <c:pt idx="5">
                    <c:v>6.2498617269459613</c:v>
                  </c:pt>
                  <c:pt idx="6">
                    <c:v>10.397232393553567</c:v>
                  </c:pt>
                  <c:pt idx="7">
                    <c:v>3.9393009616679322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v4'!$H$16:$H$23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v4'!$L$16:$L$23</c:f>
              <c:numCache>
                <c:formatCode>General</c:formatCode>
                <c:ptCount val="8"/>
                <c:pt idx="0">
                  <c:v>0.31980368787823155</c:v>
                </c:pt>
                <c:pt idx="1">
                  <c:v>0.95086727416936789</c:v>
                </c:pt>
                <c:pt idx="2">
                  <c:v>5.4601452295612711</c:v>
                </c:pt>
                <c:pt idx="3">
                  <c:v>26.067138533191912</c:v>
                </c:pt>
                <c:pt idx="4">
                  <c:v>28.258796125865615</c:v>
                </c:pt>
                <c:pt idx="5">
                  <c:v>52.726671248164472</c:v>
                </c:pt>
                <c:pt idx="6">
                  <c:v>83.250568863458113</c:v>
                </c:pt>
                <c:pt idx="7">
                  <c:v>95.255815662567528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22-40A5-8C24-11E409EE6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040664"/>
        <c:axId val="694041320"/>
      </c:scatterChart>
      <c:valAx>
        <c:axId val="694040664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41320"/>
        <c:crosses val="autoZero"/>
        <c:crossBetween val="midCat"/>
        <c:majorUnit val="15"/>
        <c:minorUnit val="5"/>
      </c:valAx>
      <c:valAx>
        <c:axId val="69404132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Extended primer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040664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4629736622173"/>
          <c:y val="3.8771393649817437E-2"/>
          <c:w val="0.85675835579430315"/>
          <c:h val="0.77000814680715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'HNA kinetics v4'!$AI$29</c:f>
              <c:strCache>
                <c:ptCount val="1"/>
                <c:pt idx="0">
                  <c:v>D12A-THR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v4'!$AJ$30:$AJ$37</c:f>
                <c:numCache>
                  <c:formatCode>General</c:formatCode>
                  <c:ptCount val="8"/>
                  <c:pt idx="0">
                    <c:v>1.1362513942020116</c:v>
                  </c:pt>
                  <c:pt idx="1">
                    <c:v>0.65399767967906253</c:v>
                  </c:pt>
                  <c:pt idx="2">
                    <c:v>0.42531941490696845</c:v>
                  </c:pt>
                  <c:pt idx="3">
                    <c:v>0.45562165825842488</c:v>
                  </c:pt>
                  <c:pt idx="4">
                    <c:v>0.50467320417103623</c:v>
                  </c:pt>
                  <c:pt idx="5">
                    <c:v>0.44398818263911133</c:v>
                  </c:pt>
                  <c:pt idx="6">
                    <c:v>0.33416067992506759</c:v>
                  </c:pt>
                  <c:pt idx="7">
                    <c:v>0.10269530229829081</c:v>
                  </c:pt>
                </c:numCache>
              </c:numRef>
            </c:plus>
            <c:minus>
              <c:numRef>
                <c:f>'HNA kinetics v4'!$AJ$30:$AJ$37</c:f>
                <c:numCache>
                  <c:formatCode>General</c:formatCode>
                  <c:ptCount val="8"/>
                  <c:pt idx="0">
                    <c:v>1.1362513942020116</c:v>
                  </c:pt>
                  <c:pt idx="1">
                    <c:v>0.65399767967906253</c:v>
                  </c:pt>
                  <c:pt idx="2">
                    <c:v>0.42531941490696845</c:v>
                  </c:pt>
                  <c:pt idx="3">
                    <c:v>0.45562165825842488</c:v>
                  </c:pt>
                  <c:pt idx="4">
                    <c:v>0.50467320417103623</c:v>
                  </c:pt>
                  <c:pt idx="5">
                    <c:v>0.44398818263911133</c:v>
                  </c:pt>
                  <c:pt idx="6">
                    <c:v>0.33416067992506759</c:v>
                  </c:pt>
                  <c:pt idx="7">
                    <c:v>0.10269530229829081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v4'!$AD$30:$AD$37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v4'!$AI$30:$AI$37</c:f>
              <c:numCache>
                <c:formatCode>General</c:formatCode>
                <c:ptCount val="8"/>
                <c:pt idx="0">
                  <c:v>-0.80345106597291149</c:v>
                </c:pt>
                <c:pt idx="1">
                  <c:v>-0.4624461941813327</c:v>
                </c:pt>
                <c:pt idx="2">
                  <c:v>-0.30074624245101217</c:v>
                </c:pt>
                <c:pt idx="3">
                  <c:v>-0.32217316420999192</c:v>
                </c:pt>
                <c:pt idx="4">
                  <c:v>-0.35685784495248279</c:v>
                </c:pt>
                <c:pt idx="5">
                  <c:v>-1.0050461645904998</c:v>
                </c:pt>
                <c:pt idx="6">
                  <c:v>4.3054438510455338E-2</c:v>
                </c:pt>
                <c:pt idx="7">
                  <c:v>0.74696052422865422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7-4149-BCC7-7DBF2F0D6F44}"/>
            </c:ext>
          </c:extLst>
        </c:ser>
        <c:ser>
          <c:idx val="1"/>
          <c:order val="1"/>
          <c:tx>
            <c:strRef>
              <c:f>'HNA kinetics v4'!$AI$38</c:f>
              <c:strCache>
                <c:ptCount val="1"/>
                <c:pt idx="0">
                  <c:v>P562del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v4'!$AJ$39:$AJ$46</c:f>
                <c:numCache>
                  <c:formatCode>General</c:formatCode>
                  <c:ptCount val="8"/>
                  <c:pt idx="0">
                    <c:v>0.94931842707433289</c:v>
                  </c:pt>
                  <c:pt idx="1">
                    <c:v>0.72228130137734115</c:v>
                  </c:pt>
                  <c:pt idx="2">
                    <c:v>0.33374612822806926</c:v>
                  </c:pt>
                  <c:pt idx="3">
                    <c:v>0.81805378983665678</c:v>
                  </c:pt>
                  <c:pt idx="4">
                    <c:v>0.31941884450571351</c:v>
                  </c:pt>
                  <c:pt idx="5">
                    <c:v>0.79846552443440255</c:v>
                  </c:pt>
                  <c:pt idx="6">
                    <c:v>0.36992026084321439</c:v>
                  </c:pt>
                  <c:pt idx="7">
                    <c:v>0.53445104047551639</c:v>
                  </c:pt>
                </c:numCache>
              </c:numRef>
            </c:plus>
            <c:minus>
              <c:numRef>
                <c:f>'HNA kinetics v4'!$AJ$39:$AJ$46</c:f>
                <c:numCache>
                  <c:formatCode>General</c:formatCode>
                  <c:ptCount val="8"/>
                  <c:pt idx="0">
                    <c:v>0.94931842707433289</c:v>
                  </c:pt>
                  <c:pt idx="1">
                    <c:v>0.72228130137734115</c:v>
                  </c:pt>
                  <c:pt idx="2">
                    <c:v>0.33374612822806926</c:v>
                  </c:pt>
                  <c:pt idx="3">
                    <c:v>0.81805378983665678</c:v>
                  </c:pt>
                  <c:pt idx="4">
                    <c:v>0.31941884450571351</c:v>
                  </c:pt>
                  <c:pt idx="5">
                    <c:v>0.79846552443440255</c:v>
                  </c:pt>
                  <c:pt idx="6">
                    <c:v>0.36992026084321439</c:v>
                  </c:pt>
                  <c:pt idx="7">
                    <c:v>0.53445104047551639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v4'!$AD$39:$AD$46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v4'!$AI$39:$AI$46</c:f>
              <c:numCache>
                <c:formatCode>General</c:formatCode>
                <c:ptCount val="8"/>
                <c:pt idx="0">
                  <c:v>-0.67126949728960783</c:v>
                </c:pt>
                <c:pt idx="1">
                  <c:v>-0.51073000612816244</c:v>
                </c:pt>
                <c:pt idx="2">
                  <c:v>-0.23599415046482278</c:v>
                </c:pt>
                <c:pt idx="3">
                  <c:v>-0.78722029297786345</c:v>
                </c:pt>
                <c:pt idx="4">
                  <c:v>-0.45596068934261053</c:v>
                </c:pt>
                <c:pt idx="5">
                  <c:v>-0.51288071948595049</c:v>
                </c:pt>
                <c:pt idx="6">
                  <c:v>0.79865324672886018</c:v>
                </c:pt>
                <c:pt idx="7">
                  <c:v>1.5563062944148123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7-4149-BCC7-7DBF2F0D6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417928"/>
        <c:axId val="877415304"/>
      </c:scatterChart>
      <c:valAx>
        <c:axId val="877417928"/>
        <c:scaling>
          <c:orientation val="minMax"/>
          <c:max val="24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77415304"/>
        <c:crosses val="autoZero"/>
        <c:crossBetween val="midCat"/>
        <c:majorUnit val="10"/>
      </c:valAx>
      <c:valAx>
        <c:axId val="877415304"/>
        <c:scaling>
          <c:orientation val="minMax"/>
          <c:max val="2.200000000000000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800" b="0" i="0" baseline="0">
                    <a:effectLst/>
                  </a:rPr>
                  <a:t>Extended products </a:t>
                </a:r>
              </a:p>
              <a:p>
                <a:pPr>
                  <a:defRPr sz="18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GB" sz="1800" b="0" i="0" baseline="0">
                    <a:effectLst/>
                  </a:rPr>
                  <a:t>(log(E/U))</a:t>
                </a:r>
                <a:endParaRPr lang="en-GB" sz="1800">
                  <a:effectLst/>
                </a:endParaRPr>
              </a:p>
            </c:rich>
          </c:tx>
          <c:layout>
            <c:manualLayout>
              <c:xMode val="edge"/>
              <c:yMode val="edge"/>
              <c:x val="2.2833826444556113E-3"/>
              <c:y val="0.2407854136302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877417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907208333333332"/>
          <c:y val="0.12942648148148145"/>
          <c:w val="0.71502277777777778"/>
          <c:h val="0.833602407407407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'HNA kinetics v4'!$AA$29</c:f>
              <c:strCache>
                <c:ptCount val="1"/>
                <c:pt idx="0">
                  <c:v>D12A-THR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v4'!$AB$30:$AB$37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3.8822354359800595E-2</c:v>
                  </c:pt>
                  <c:pt idx="2">
                    <c:v>0.13966889806258478</c:v>
                  </c:pt>
                  <c:pt idx="3">
                    <c:v>0.13356363787956613</c:v>
                  </c:pt>
                  <c:pt idx="4">
                    <c:v>0.10427907220053599</c:v>
                  </c:pt>
                  <c:pt idx="5">
                    <c:v>0.11371524842937084</c:v>
                  </c:pt>
                  <c:pt idx="6">
                    <c:v>0.30732431591583048</c:v>
                  </c:pt>
                  <c:pt idx="7">
                    <c:v>0.25452413409551489</c:v>
                  </c:pt>
                </c:numCache>
              </c:numRef>
            </c:plus>
            <c:minus>
              <c:numRef>
                <c:f>'HNA kinetics v4'!$AB$30:$AB$37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3.8822354359800595E-2</c:v>
                  </c:pt>
                  <c:pt idx="2">
                    <c:v>0.13966889806258478</c:v>
                  </c:pt>
                  <c:pt idx="3">
                    <c:v>0.13356363787956613</c:v>
                  </c:pt>
                  <c:pt idx="4">
                    <c:v>0.10427907220053599</c:v>
                  </c:pt>
                  <c:pt idx="5">
                    <c:v>0.11371524842937084</c:v>
                  </c:pt>
                  <c:pt idx="6">
                    <c:v>0.30732431591583048</c:v>
                  </c:pt>
                  <c:pt idx="7">
                    <c:v>0.25452413409551489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v4'!$Q$30:$Q$37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v4'!$AA$30:$AA$37</c:f>
              <c:numCache>
                <c:formatCode>General</c:formatCode>
                <c:ptCount val="8"/>
                <c:pt idx="0">
                  <c:v>0</c:v>
                </c:pt>
                <c:pt idx="1">
                  <c:v>-7.7563086725345134E-2</c:v>
                </c:pt>
                <c:pt idx="2">
                  <c:v>-0.20882639968045616</c:v>
                </c:pt>
                <c:pt idx="3">
                  <c:v>-0.22212843929634341</c:v>
                </c:pt>
                <c:pt idx="4">
                  <c:v>-0.19813548310163656</c:v>
                </c:pt>
                <c:pt idx="5">
                  <c:v>-0.18569497646341185</c:v>
                </c:pt>
                <c:pt idx="6">
                  <c:v>-0.62058577978452245</c:v>
                </c:pt>
                <c:pt idx="7">
                  <c:v>-1.2819528396073896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B-482B-A5A0-F1AC88B3C16A}"/>
            </c:ext>
          </c:extLst>
        </c:ser>
        <c:ser>
          <c:idx val="1"/>
          <c:order val="1"/>
          <c:tx>
            <c:strRef>
              <c:f>'HNA kinetics v4'!$AA$38</c:f>
              <c:strCache>
                <c:ptCount val="1"/>
                <c:pt idx="0">
                  <c:v>P562del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v4'!$AB$39:$AB$46</c:f>
                <c:numCache>
                  <c:formatCode>General</c:formatCode>
                  <c:ptCount val="8"/>
                  <c:pt idx="0">
                    <c:v>8.0588082992661084E-2</c:v>
                  </c:pt>
                  <c:pt idx="1">
                    <c:v>7.2942855689330607E-2</c:v>
                  </c:pt>
                  <c:pt idx="2">
                    <c:v>0.32031784562270521</c:v>
                  </c:pt>
                  <c:pt idx="3">
                    <c:v>0.20642198551341692</c:v>
                  </c:pt>
                  <c:pt idx="4">
                    <c:v>0.12828872395350202</c:v>
                  </c:pt>
                  <c:pt idx="5">
                    <c:v>0.35884965711682487</c:v>
                  </c:pt>
                  <c:pt idx="6">
                    <c:v>1.0091151622096839E-2</c:v>
                  </c:pt>
                  <c:pt idx="7">
                    <c:v>0.47857604732302311</c:v>
                  </c:pt>
                </c:numCache>
              </c:numRef>
            </c:plus>
            <c:minus>
              <c:numRef>
                <c:f>'HNA kinetics v4'!$AB$39:$AB$46</c:f>
                <c:numCache>
                  <c:formatCode>General</c:formatCode>
                  <c:ptCount val="8"/>
                  <c:pt idx="0">
                    <c:v>8.0588082992661084E-2</c:v>
                  </c:pt>
                  <c:pt idx="1">
                    <c:v>7.2942855689330607E-2</c:v>
                  </c:pt>
                  <c:pt idx="2">
                    <c:v>0.32031784562270521</c:v>
                  </c:pt>
                  <c:pt idx="3">
                    <c:v>0.20642198551341692</c:v>
                  </c:pt>
                  <c:pt idx="4">
                    <c:v>0.12828872395350202</c:v>
                  </c:pt>
                  <c:pt idx="5">
                    <c:v>0.35884965711682487</c:v>
                  </c:pt>
                  <c:pt idx="6">
                    <c:v>1.0091151622096839E-2</c:v>
                  </c:pt>
                  <c:pt idx="7">
                    <c:v>0.47857604732302311</c:v>
                  </c:pt>
                </c:numCache>
              </c:numRef>
            </c:minus>
            <c:spPr>
              <a:noFill/>
              <a:ln w="19050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v4'!$Q$30:$Q$37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v4'!$AA$39:$AA$46</c:f>
              <c:numCache>
                <c:formatCode>General</c:formatCode>
                <c:ptCount val="8"/>
                <c:pt idx="0">
                  <c:v>-5.698437996693493E-2</c:v>
                </c:pt>
                <c:pt idx="1">
                  <c:v>-0.10255902680035117</c:v>
                </c:pt>
                <c:pt idx="2">
                  <c:v>-0.33645232550221532</c:v>
                </c:pt>
                <c:pt idx="3">
                  <c:v>-0.26717673730350666</c:v>
                </c:pt>
                <c:pt idx="4">
                  <c:v>-0.28529233258801473</c:v>
                </c:pt>
                <c:pt idx="5">
                  <c:v>-0.39082554206949555</c:v>
                </c:pt>
                <c:pt idx="6">
                  <c:v>-1.0611553596878283</c:v>
                </c:pt>
                <c:pt idx="7">
                  <c:v>-1.5590575358465331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CB-482B-A5A0-F1AC88B3C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417928"/>
        <c:axId val="877415304"/>
      </c:scatterChart>
      <c:valAx>
        <c:axId val="877417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7415304"/>
        <c:crosses val="autoZero"/>
        <c:crossBetween val="midCat"/>
      </c:valAx>
      <c:valAx>
        <c:axId val="877415304"/>
        <c:scaling>
          <c:orientation val="minMax"/>
          <c:max val="0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2400"/>
                  <a:t>Un-extended primer (log(U))</a:t>
                </a:r>
              </a:p>
              <a:p>
                <a:pPr>
                  <a:defRPr sz="2400"/>
                </a:pPr>
                <a:r>
                  <a:rPr lang="en-GB" sz="2400"/>
                  <a:t> normalised to min 0</a:t>
                </a:r>
              </a:p>
            </c:rich>
          </c:tx>
          <c:layout>
            <c:manualLayout>
              <c:xMode val="edge"/>
              <c:yMode val="edge"/>
              <c:x val="2.3017916666666676E-2"/>
              <c:y val="0.171643703703703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7417928"/>
        <c:crosses val="autoZero"/>
        <c:crossBetween val="midCat"/>
        <c:majorUnit val="0.5"/>
      </c:valAx>
      <c:spPr>
        <a:noFill/>
        <a:ln w="25400"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467430555555557"/>
          <c:y val="5.7586296296296295E-2"/>
          <c:w val="0.76663027777777781"/>
          <c:h val="0.854832037037037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'HNA kinetics v4'!$Y$67</c:f>
              <c:strCache>
                <c:ptCount val="1"/>
                <c:pt idx="0">
                  <c:v>D12A-THR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v4'!$Z$68:$Z$75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0.44035416165242419</c:v>
                  </c:pt>
                  <c:pt idx="2">
                    <c:v>0.53225871156498517</c:v>
                  </c:pt>
                  <c:pt idx="3">
                    <c:v>0.61733029008317386</c:v>
                  </c:pt>
                  <c:pt idx="4">
                    <c:v>0.54909566629433282</c:v>
                  </c:pt>
                  <c:pt idx="5">
                    <c:v>0.80552747194631047</c:v>
                  </c:pt>
                  <c:pt idx="6">
                    <c:v>1.0718305049162467</c:v>
                  </c:pt>
                  <c:pt idx="7">
                    <c:v>0.2913103068705456</c:v>
                  </c:pt>
                </c:numCache>
              </c:numRef>
            </c:plus>
            <c:minus>
              <c:numRef>
                <c:f>'HNA kinetics v4'!$Z$68:$Z$75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0.44035416165242419</c:v>
                  </c:pt>
                  <c:pt idx="2">
                    <c:v>0.53225871156498517</c:v>
                  </c:pt>
                  <c:pt idx="3">
                    <c:v>0.61733029008317386</c:v>
                  </c:pt>
                  <c:pt idx="4">
                    <c:v>0.54909566629433282</c:v>
                  </c:pt>
                  <c:pt idx="5">
                    <c:v>0.80552747194631047</c:v>
                  </c:pt>
                  <c:pt idx="6">
                    <c:v>1.0718305049162467</c:v>
                  </c:pt>
                  <c:pt idx="7">
                    <c:v>0.2913103068705456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v4'!$Q$68:$Q$75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v4'!$Y$68:$Y$75</c:f>
              <c:numCache>
                <c:formatCode>General</c:formatCode>
                <c:ptCount val="8"/>
                <c:pt idx="0">
                  <c:v>0</c:v>
                </c:pt>
                <c:pt idx="1">
                  <c:v>0.31137741382814627</c:v>
                </c:pt>
                <c:pt idx="2">
                  <c:v>0.37636374429321567</c:v>
                </c:pt>
                <c:pt idx="3">
                  <c:v>0.43651843434967069</c:v>
                </c:pt>
                <c:pt idx="4">
                  <c:v>0.38826926915686832</c:v>
                </c:pt>
                <c:pt idx="5">
                  <c:v>2.8753540087476956</c:v>
                </c:pt>
                <c:pt idx="6">
                  <c:v>3.0264148022753892</c:v>
                </c:pt>
                <c:pt idx="7">
                  <c:v>4.3589738103643096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B-4098-BFAB-CBC46EA6AE45}"/>
            </c:ext>
          </c:extLst>
        </c:ser>
        <c:ser>
          <c:idx val="1"/>
          <c:order val="1"/>
          <c:tx>
            <c:strRef>
              <c:f>'HNA kinetics v4'!$Y$77</c:f>
              <c:strCache>
                <c:ptCount val="1"/>
                <c:pt idx="0">
                  <c:v>P562del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v4'!$Z$78:$Z$85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0.21607297196111863</c:v>
                  </c:pt>
                  <c:pt idx="2">
                    <c:v>0.32780072153624223</c:v>
                  </c:pt>
                  <c:pt idx="3">
                    <c:v>0.66242002723616034</c:v>
                  </c:pt>
                  <c:pt idx="4">
                    <c:v>0.85954674691254418</c:v>
                  </c:pt>
                  <c:pt idx="5">
                    <c:v>0.87749401809547178</c:v>
                  </c:pt>
                  <c:pt idx="6">
                    <c:v>0.87016166395717442</c:v>
                  </c:pt>
                  <c:pt idx="7">
                    <c:v>5.8421215520310099E-2</c:v>
                  </c:pt>
                </c:numCache>
              </c:numRef>
            </c:plus>
            <c:minus>
              <c:numRef>
                <c:f>'HNA kinetics v4'!$Z$78:$Z$85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0.21607297196111863</c:v>
                  </c:pt>
                  <c:pt idx="2">
                    <c:v>0.32780072153624223</c:v>
                  </c:pt>
                  <c:pt idx="3">
                    <c:v>0.66242002723616034</c:v>
                  </c:pt>
                  <c:pt idx="4">
                    <c:v>0.85954674691254418</c:v>
                  </c:pt>
                  <c:pt idx="5">
                    <c:v>0.87749401809547178</c:v>
                  </c:pt>
                  <c:pt idx="6">
                    <c:v>0.87016166395717442</c:v>
                  </c:pt>
                  <c:pt idx="7">
                    <c:v>5.8421215520310099E-2</c:v>
                  </c:pt>
                </c:numCache>
              </c:numRef>
            </c:minus>
            <c:spPr>
              <a:noFill/>
              <a:ln w="19050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v4'!$Q$78:$Q$85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v4'!$Y$78:$Y$85</c:f>
              <c:numCache>
                <c:formatCode>General</c:formatCode>
                <c:ptCount val="8"/>
                <c:pt idx="0">
                  <c:v>0</c:v>
                </c:pt>
                <c:pt idx="1">
                  <c:v>0.15278666370483773</c:v>
                </c:pt>
                <c:pt idx="2">
                  <c:v>0.23179011307612005</c:v>
                </c:pt>
                <c:pt idx="3">
                  <c:v>2.8465497715078505</c:v>
                </c:pt>
                <c:pt idx="4">
                  <c:v>3.1596937798585949</c:v>
                </c:pt>
                <c:pt idx="5">
                  <c:v>2.9972405402337743</c:v>
                </c:pt>
                <c:pt idx="6">
                  <c:v>3.1522502919889526</c:v>
                </c:pt>
                <c:pt idx="7">
                  <c:v>4.7562881453672956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7B-4098-BFAB-CBC46EA6A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417928"/>
        <c:axId val="877415304"/>
      </c:scatterChart>
      <c:valAx>
        <c:axId val="877417928"/>
        <c:scaling>
          <c:logBase val="2"/>
          <c:orientation val="minMax"/>
          <c:max val="25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7415304"/>
        <c:crosses val="autoZero"/>
        <c:crossBetween val="midCat"/>
      </c:valAx>
      <c:valAx>
        <c:axId val="8774153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2400"/>
                  <a:t>Extended primer (log(E))</a:t>
                </a:r>
              </a:p>
              <a:p>
                <a:pPr>
                  <a:defRPr sz="2400"/>
                </a:pPr>
                <a:r>
                  <a:rPr lang="en-GB" sz="2400"/>
                  <a:t> normalised to min 0</a:t>
                </a:r>
              </a:p>
            </c:rich>
          </c:tx>
          <c:layout>
            <c:manualLayout>
              <c:xMode val="edge"/>
              <c:yMode val="edge"/>
              <c:x val="2.543069444444445E-2"/>
              <c:y val="0.161398148148148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7417928"/>
        <c:crosses val="autoZero"/>
        <c:crossBetween val="midCat"/>
      </c:valAx>
      <c:spPr>
        <a:noFill/>
        <a:ln w="25400"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614152777777779"/>
          <c:y val="0.11061166666666666"/>
          <c:w val="0.73795333333333324"/>
          <c:h val="0.85241722222222205"/>
        </c:manualLayout>
      </c:layout>
      <c:scatterChart>
        <c:scatterStyle val="lineMarker"/>
        <c:varyColors val="0"/>
        <c:ser>
          <c:idx val="0"/>
          <c:order val="0"/>
          <c:tx>
            <c:strRef>
              <c:f>'HNA kinetics v4'!$AA$29</c:f>
              <c:strCache>
                <c:ptCount val="1"/>
                <c:pt idx="0">
                  <c:v>D12A-THR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v4'!$Z$78:$Z$85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0.21607297196111863</c:v>
                  </c:pt>
                  <c:pt idx="2">
                    <c:v>0.32780072153624223</c:v>
                  </c:pt>
                  <c:pt idx="3">
                    <c:v>0.66242002723616034</c:v>
                  </c:pt>
                  <c:pt idx="4">
                    <c:v>0.85954674691254418</c:v>
                  </c:pt>
                  <c:pt idx="5">
                    <c:v>0.87749401809547178</c:v>
                  </c:pt>
                  <c:pt idx="6">
                    <c:v>0.87016166395717442</c:v>
                  </c:pt>
                  <c:pt idx="7">
                    <c:v>5.8421215520310099E-2</c:v>
                  </c:pt>
                </c:numCache>
              </c:numRef>
            </c:plus>
            <c:minus>
              <c:numRef>
                <c:f>'HNA kinetics v4'!$Z$78:$Z$85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0.21607297196111863</c:v>
                  </c:pt>
                  <c:pt idx="2">
                    <c:v>0.32780072153624223</c:v>
                  </c:pt>
                  <c:pt idx="3">
                    <c:v>0.66242002723616034</c:v>
                  </c:pt>
                  <c:pt idx="4">
                    <c:v>0.85954674691254418</c:v>
                  </c:pt>
                  <c:pt idx="5">
                    <c:v>0.87749401809547178</c:v>
                  </c:pt>
                  <c:pt idx="6">
                    <c:v>0.87016166395717442</c:v>
                  </c:pt>
                  <c:pt idx="7">
                    <c:v>5.8421215520310099E-2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v4'!$Q$30:$Q$37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v4'!$Y$68:$Y$75</c:f>
              <c:numCache>
                <c:formatCode>General</c:formatCode>
                <c:ptCount val="8"/>
                <c:pt idx="0">
                  <c:v>0</c:v>
                </c:pt>
                <c:pt idx="1">
                  <c:v>0.31137741382814627</c:v>
                </c:pt>
                <c:pt idx="2">
                  <c:v>0.37636374429321567</c:v>
                </c:pt>
                <c:pt idx="3">
                  <c:v>0.43651843434967069</c:v>
                </c:pt>
                <c:pt idx="4">
                  <c:v>0.38826926915686832</c:v>
                </c:pt>
                <c:pt idx="5">
                  <c:v>2.8753540087476956</c:v>
                </c:pt>
                <c:pt idx="6">
                  <c:v>3.0264148022753892</c:v>
                </c:pt>
                <c:pt idx="7">
                  <c:v>4.3589738103643096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D-426A-B229-DEE3D92EBBEE}"/>
            </c:ext>
          </c:extLst>
        </c:ser>
        <c:ser>
          <c:idx val="1"/>
          <c:order val="1"/>
          <c:tx>
            <c:strRef>
              <c:f>'HNA kinetics v4'!$AA$38</c:f>
              <c:strCache>
                <c:ptCount val="1"/>
                <c:pt idx="0">
                  <c:v>P562del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'HNA kinetics v4'!$Z$68:$Z$75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0.44035416165242419</c:v>
                  </c:pt>
                  <c:pt idx="2">
                    <c:v>0.53225871156498517</c:v>
                  </c:pt>
                  <c:pt idx="3">
                    <c:v>0.61733029008317386</c:v>
                  </c:pt>
                  <c:pt idx="4">
                    <c:v>0.54909566629433282</c:v>
                  </c:pt>
                  <c:pt idx="5">
                    <c:v>0.80552747194631047</c:v>
                  </c:pt>
                  <c:pt idx="6">
                    <c:v>1.0718305049162467</c:v>
                  </c:pt>
                  <c:pt idx="7">
                    <c:v>0.2913103068705456</c:v>
                  </c:pt>
                </c:numCache>
              </c:numRef>
            </c:plus>
            <c:minus>
              <c:numRef>
                <c:f>'HNA kinetics v4'!$Z$68:$Z$75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0.44035416165242419</c:v>
                  </c:pt>
                  <c:pt idx="2">
                    <c:v>0.53225871156498517</c:v>
                  </c:pt>
                  <c:pt idx="3">
                    <c:v>0.61733029008317386</c:v>
                  </c:pt>
                  <c:pt idx="4">
                    <c:v>0.54909566629433282</c:v>
                  </c:pt>
                  <c:pt idx="5">
                    <c:v>0.80552747194631047</c:v>
                  </c:pt>
                  <c:pt idx="6">
                    <c:v>1.0718305049162467</c:v>
                  </c:pt>
                  <c:pt idx="7">
                    <c:v>0.2913103068705456</c:v>
                  </c:pt>
                </c:numCache>
              </c:numRef>
            </c:minus>
            <c:spPr>
              <a:noFill/>
              <a:ln w="19050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'HNA kinetics v4'!$Q$30:$Q$37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60</c:v>
                </c:pt>
                <c:pt idx="7">
                  <c:v>240</c:v>
                </c:pt>
              </c:numCache>
            </c:numRef>
          </c:xVal>
          <c:yVal>
            <c:numRef>
              <c:f>'HNA kinetics v4'!$Y$78:$Y$85</c:f>
              <c:numCache>
                <c:formatCode>General</c:formatCode>
                <c:ptCount val="8"/>
                <c:pt idx="0">
                  <c:v>0</c:v>
                </c:pt>
                <c:pt idx="1">
                  <c:v>0.15278666370483773</c:v>
                </c:pt>
                <c:pt idx="2">
                  <c:v>0.23179011307612005</c:v>
                </c:pt>
                <c:pt idx="3">
                  <c:v>2.8465497715078505</c:v>
                </c:pt>
                <c:pt idx="4">
                  <c:v>3.1596937798585949</c:v>
                </c:pt>
                <c:pt idx="5">
                  <c:v>2.9972405402337743</c:v>
                </c:pt>
                <c:pt idx="6">
                  <c:v>3.1522502919889526</c:v>
                </c:pt>
                <c:pt idx="7">
                  <c:v>4.7562881453672956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3D-426A-B229-DEE3D92EB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417928"/>
        <c:axId val="877415304"/>
      </c:scatterChart>
      <c:valAx>
        <c:axId val="87741792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7415304"/>
        <c:crosses val="autoZero"/>
        <c:crossBetween val="midCat"/>
      </c:valAx>
      <c:valAx>
        <c:axId val="8774153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2400" b="0" i="0" baseline="0">
                    <a:effectLst/>
                  </a:rPr>
                  <a:t>Extended primer (log(E))</a:t>
                </a:r>
                <a:endParaRPr lang="en-GB" sz="2400">
                  <a:effectLst/>
                </a:endParaRPr>
              </a:p>
              <a:p>
                <a:pPr>
                  <a:defRPr sz="2400"/>
                </a:pPr>
                <a:r>
                  <a:rPr lang="en-GB" sz="2400" b="0" i="0" baseline="0">
                    <a:effectLst/>
                  </a:rPr>
                  <a:t> normalised to min 0</a:t>
                </a:r>
                <a:endParaRPr lang="en-GB" sz="2400">
                  <a:effectLst/>
                </a:endParaRPr>
              </a:p>
            </c:rich>
          </c:tx>
          <c:layout>
            <c:manualLayout>
              <c:xMode val="edge"/>
              <c:yMode val="edge"/>
              <c:x val="2.3017916666666666E-2"/>
              <c:y val="0.20221777777777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77417928"/>
        <c:crosses val="autoZero"/>
        <c:crossBetween val="midCat"/>
        <c:majorUnit val="1"/>
      </c:valAx>
      <c:spPr>
        <a:noFill/>
        <a:ln w="25400"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39789830142817E-2"/>
          <c:y val="6.4257235747825242E-2"/>
          <c:w val="0.8711961685212648"/>
          <c:h val="0.71870190952070256"/>
        </c:manualLayout>
      </c:layout>
      <c:scatterChart>
        <c:scatterStyle val="lineMarker"/>
        <c:varyColors val="0"/>
        <c:ser>
          <c:idx val="0"/>
          <c:order val="0"/>
          <c:tx>
            <c:v>P562del stable complex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'Affinity v3'!$H$8:$H$11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v3'!$Z$8:$Z$11</c:f>
              <c:numCache>
                <c:formatCode>General</c:formatCode>
                <c:ptCount val="4"/>
                <c:pt idx="0">
                  <c:v>1.156862863769772</c:v>
                </c:pt>
                <c:pt idx="1">
                  <c:v>1.7878236985266551</c:v>
                </c:pt>
                <c:pt idx="2">
                  <c:v>7.656605657080636</c:v>
                </c:pt>
                <c:pt idx="3">
                  <c:v>32.416904464242862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3-4788-8F5D-635F324D8570}"/>
            </c:ext>
          </c:extLst>
        </c:ser>
        <c:ser>
          <c:idx val="1"/>
          <c:order val="1"/>
          <c:tx>
            <c:v>D12A-THR stable complex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'Affinity v3'!$H$14:$H$17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v3'!$Z$14:$Z$17</c:f>
              <c:numCache>
                <c:formatCode>General</c:formatCode>
                <c:ptCount val="4"/>
                <c:pt idx="0">
                  <c:v>5.1367537654671551</c:v>
                </c:pt>
                <c:pt idx="1">
                  <c:v>44.396381199543725</c:v>
                </c:pt>
                <c:pt idx="2">
                  <c:v>44.049246710982636</c:v>
                </c:pt>
                <c:pt idx="3">
                  <c:v>69.504508633415796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43-4788-8F5D-635F324D8570}"/>
            </c:ext>
          </c:extLst>
        </c:ser>
        <c:ser>
          <c:idx val="2"/>
          <c:order val="2"/>
          <c:tx>
            <c:v>P562del intermediate complex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'Affinity v3'!$H$8:$H$11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v3'!$AA$8:$AA$11</c:f>
              <c:numCache>
                <c:formatCode>General</c:formatCode>
                <c:ptCount val="4"/>
                <c:pt idx="0">
                  <c:v>24.628694839904291</c:v>
                </c:pt>
                <c:pt idx="1">
                  <c:v>34.264165306900914</c:v>
                </c:pt>
                <c:pt idx="2">
                  <c:v>18.667590329927108</c:v>
                </c:pt>
                <c:pt idx="3">
                  <c:v>18.586306490104388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43-4788-8F5D-635F324D8570}"/>
            </c:ext>
          </c:extLst>
        </c:ser>
        <c:ser>
          <c:idx val="3"/>
          <c:order val="3"/>
          <c:tx>
            <c:v>D12A-THR intermediate complex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'Affinity v3'!$H$14:$H$17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v3'!$AA$14:$AA$17</c:f>
              <c:numCache>
                <c:formatCode>General</c:formatCode>
                <c:ptCount val="4"/>
                <c:pt idx="0">
                  <c:v>41.669697168615812</c:v>
                </c:pt>
                <c:pt idx="1">
                  <c:v>15.502694565289467</c:v>
                </c:pt>
                <c:pt idx="2">
                  <c:v>7.7664029376137593</c:v>
                </c:pt>
                <c:pt idx="3">
                  <c:v>3.4003521359746829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943-4788-8F5D-635F324D8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498168"/>
        <c:axId val="632498824"/>
      </c:scatterChart>
      <c:valAx>
        <c:axId val="63249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8824"/>
        <c:crosses val="autoZero"/>
        <c:crossBetween val="midCat"/>
      </c:valAx>
      <c:valAx>
        <c:axId val="63249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Polymerase-DNA complex formation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98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20663368203372"/>
          <c:y val="0.86447312580731983"/>
          <c:w val="0.6285059233584398"/>
          <c:h val="0.10665318160915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DEL Unbound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'Affinity v3'!$H$8:$H$11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v3'!$U$8:$U$11</c:f>
              <c:numCache>
                <c:formatCode>General</c:formatCode>
                <c:ptCount val="4"/>
                <c:pt idx="0">
                  <c:v>46872.537249999994</c:v>
                </c:pt>
                <c:pt idx="1">
                  <c:v>33799.132250000002</c:v>
                </c:pt>
                <c:pt idx="2">
                  <c:v>34446.157749999998</c:v>
                </c:pt>
                <c:pt idx="3">
                  <c:v>15911.670249999999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0-415D-A23E-3338DA37163E}"/>
            </c:ext>
          </c:extLst>
        </c:ser>
        <c:ser>
          <c:idx val="1"/>
          <c:order val="1"/>
          <c:tx>
            <c:v>DEL Intermediate Complex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'Affinity v3'!$H$8:$H$11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v3'!$V$8:$V$11</c:f>
              <c:numCache>
                <c:formatCode>General</c:formatCode>
                <c:ptCount val="4"/>
                <c:pt idx="0">
                  <c:v>15555.050750000002</c:v>
                </c:pt>
                <c:pt idx="1">
                  <c:v>18110.009000000002</c:v>
                </c:pt>
                <c:pt idx="2">
                  <c:v>8727.7875000000004</c:v>
                </c:pt>
                <c:pt idx="3">
                  <c:v>6035.8889999999992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C0-415D-A23E-3338DA37163E}"/>
            </c:ext>
          </c:extLst>
        </c:ser>
        <c:ser>
          <c:idx val="2"/>
          <c:order val="2"/>
          <c:tx>
            <c:v>DEL Bound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dash"/>
              </a:ln>
              <a:effectLst/>
            </c:spPr>
          </c:marker>
          <c:xVal>
            <c:numRef>
              <c:f>'Affinity v3'!$H$8:$H$11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v3'!$W$8:$W$11</c:f>
              <c:numCache>
                <c:formatCode>General</c:formatCode>
                <c:ptCount val="4"/>
                <c:pt idx="0">
                  <c:v>730.65425000000005</c:v>
                </c:pt>
                <c:pt idx="1">
                  <c:v>944.93775000000005</c:v>
                </c:pt>
                <c:pt idx="2">
                  <c:v>3579.74575</c:v>
                </c:pt>
                <c:pt idx="3">
                  <c:v>10527.365249999999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C0-415D-A23E-3338DA37163E}"/>
            </c:ext>
          </c:extLst>
        </c:ser>
        <c:ser>
          <c:idx val="3"/>
          <c:order val="3"/>
          <c:tx>
            <c:v>D12A Unbound</c:v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  <a:effectLst/>
            </c:spPr>
          </c:marker>
          <c:xVal>
            <c:numRef>
              <c:f>'Affinity v3'!$H$14:$H$17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v3'!$U$14:$U$17</c:f>
              <c:numCache>
                <c:formatCode>General</c:formatCode>
                <c:ptCount val="4"/>
                <c:pt idx="0">
                  <c:v>27306.5455</c:v>
                </c:pt>
                <c:pt idx="1">
                  <c:v>18190.6005</c:v>
                </c:pt>
                <c:pt idx="2">
                  <c:v>21486.156750000002</c:v>
                </c:pt>
                <c:pt idx="3">
                  <c:v>11132.994750000002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C0-415D-A23E-3338DA37163E}"/>
            </c:ext>
          </c:extLst>
        </c:ser>
        <c:ser>
          <c:idx val="4"/>
          <c:order val="4"/>
          <c:tx>
            <c:v>D12A Intermediate Complex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'Affinity v3'!$H$14:$H$17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v3'!$V$14:$V$17</c:f>
              <c:numCache>
                <c:formatCode>General</c:formatCode>
                <c:ptCount val="4"/>
                <c:pt idx="0">
                  <c:v>21390.854749999999</c:v>
                </c:pt>
                <c:pt idx="1">
                  <c:v>7032.3397499999992</c:v>
                </c:pt>
                <c:pt idx="2">
                  <c:v>3463.16075</c:v>
                </c:pt>
                <c:pt idx="3">
                  <c:v>1397.1547499999999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1C0-415D-A23E-3338DA37163E}"/>
            </c:ext>
          </c:extLst>
        </c:ser>
        <c:ser>
          <c:idx val="5"/>
          <c:order val="5"/>
          <c:tx>
            <c:v>D12A Bound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dash"/>
              </a:ln>
              <a:effectLst/>
            </c:spPr>
          </c:marker>
          <c:xVal>
            <c:numRef>
              <c:f>'Affinity v3'!$H$14:$H$17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v3'!$W$14:$W$17</c:f>
              <c:numCache>
                <c:formatCode>General</c:formatCode>
                <c:ptCount val="4"/>
                <c:pt idx="0">
                  <c:v>2636.9174999999996</c:v>
                </c:pt>
                <c:pt idx="1">
                  <c:v>20139.107749999999</c:v>
                </c:pt>
                <c:pt idx="2">
                  <c:v>19642.249250000001</c:v>
                </c:pt>
                <c:pt idx="3">
                  <c:v>28558.38175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1C0-415D-A23E-3338DA371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172344"/>
        <c:axId val="404172672"/>
      </c:scatterChart>
      <c:valAx>
        <c:axId val="40417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172672"/>
        <c:crosses val="autoZero"/>
        <c:crossBetween val="midCat"/>
      </c:valAx>
      <c:valAx>
        <c:axId val="4041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Band</a:t>
                </a:r>
                <a:r>
                  <a:rPr lang="en-GB" baseline="0"/>
                  <a:t> intensity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172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209074019318119E-2"/>
          <c:y val="0.89621930296163044"/>
          <c:w val="0.90052601758510165"/>
          <c:h val="9.41775344976600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31280764955229"/>
          <c:y val="6.427824913326502E-2"/>
          <c:w val="0.78957966912309896"/>
          <c:h val="0.6350794264237400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'Affinity v3'!$P$108</c:f>
              <c:strCache>
                <c:ptCount val="1"/>
                <c:pt idx="0">
                  <c:v>P562del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'Affinity v3'!$Q$109:$Q$112</c:f>
                <c:numCache>
                  <c:formatCode>General</c:formatCode>
                  <c:ptCount val="4"/>
                  <c:pt idx="0">
                    <c:v>7.8994217741323036E-2</c:v>
                  </c:pt>
                  <c:pt idx="1">
                    <c:v>0.17306108885690749</c:v>
                  </c:pt>
                  <c:pt idx="2">
                    <c:v>9.6673284893042527E-2</c:v>
                  </c:pt>
                  <c:pt idx="3">
                    <c:v>8.9131933726754348E-2</c:v>
                  </c:pt>
                </c:numCache>
              </c:numRef>
            </c:plus>
            <c:minus>
              <c:numRef>
                <c:f>'Affinity v3'!$Q$109:$Q$112</c:f>
                <c:numCache>
                  <c:formatCode>General</c:formatCode>
                  <c:ptCount val="4"/>
                  <c:pt idx="0">
                    <c:v>7.8994217741323036E-2</c:v>
                  </c:pt>
                  <c:pt idx="1">
                    <c:v>0.17306108885690749</c:v>
                  </c:pt>
                  <c:pt idx="2">
                    <c:v>9.6673284893042527E-2</c:v>
                  </c:pt>
                  <c:pt idx="3">
                    <c:v>8.9131933726754348E-2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'Affinity v3'!$O$109:$O$112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v3'!$P$109:$P$112</c:f>
              <c:numCache>
                <c:formatCode>General</c:formatCode>
                <c:ptCount val="4"/>
                <c:pt idx="0">
                  <c:v>0.25219692229399227</c:v>
                </c:pt>
                <c:pt idx="1">
                  <c:v>0.3987900269357651</c:v>
                </c:pt>
                <c:pt idx="2">
                  <c:v>0.21829555539454742</c:v>
                </c:pt>
                <c:pt idx="3">
                  <c:v>0.21838873293713684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B-4BEE-8A26-4F629819FC4B}"/>
            </c:ext>
          </c:extLst>
        </c:ser>
        <c:ser>
          <c:idx val="1"/>
          <c:order val="1"/>
          <c:tx>
            <c:strRef>
              <c:f>'Affinity v3'!$P$114</c:f>
              <c:strCache>
                <c:ptCount val="1"/>
                <c:pt idx="0">
                  <c:v>D12A-THR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'Affinity v3'!$Q$115:$Q$118</c:f>
                <c:numCache>
                  <c:formatCode>General</c:formatCode>
                  <c:ptCount val="4"/>
                  <c:pt idx="0">
                    <c:v>0.11243780875626241</c:v>
                  </c:pt>
                  <c:pt idx="1">
                    <c:v>0.1576313038892726</c:v>
                  </c:pt>
                  <c:pt idx="2">
                    <c:v>4.8033074380766906E-2</c:v>
                  </c:pt>
                  <c:pt idx="3">
                    <c:v>2.6579604921885921E-2</c:v>
                  </c:pt>
                </c:numCache>
              </c:numRef>
            </c:plus>
            <c:minus>
              <c:numRef>
                <c:f>'Affinity v3'!$Q$115:$Q$118</c:f>
                <c:numCache>
                  <c:formatCode>General</c:formatCode>
                  <c:ptCount val="4"/>
                  <c:pt idx="0">
                    <c:v>0.11243780875626241</c:v>
                  </c:pt>
                  <c:pt idx="1">
                    <c:v>0.1576313038892726</c:v>
                  </c:pt>
                  <c:pt idx="2">
                    <c:v>4.8033074380766906E-2</c:v>
                  </c:pt>
                  <c:pt idx="3">
                    <c:v>2.6579604921885921E-2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'Affinity v3'!$O$115:$O$118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v3'!$P$115:$P$118</c:f>
              <c:numCache>
                <c:formatCode>General</c:formatCode>
                <c:ptCount val="4"/>
                <c:pt idx="0">
                  <c:v>0.44521113534821877</c:v>
                </c:pt>
                <c:pt idx="1">
                  <c:v>0.18874792781116709</c:v>
                </c:pt>
                <c:pt idx="2">
                  <c:v>9.0298833937865003E-2</c:v>
                </c:pt>
                <c:pt idx="3">
                  <c:v>3.7924400759094951E-2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FB-4BEE-8A26-4F629819F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541631"/>
        <c:axId val="438543271"/>
      </c:scatterChart>
      <c:valAx>
        <c:axId val="438541631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(min)</a:t>
                </a:r>
              </a:p>
            </c:rich>
          </c:tx>
          <c:layout>
            <c:manualLayout>
              <c:xMode val="edge"/>
              <c:yMode val="edge"/>
              <c:x val="0.44801655316267958"/>
              <c:y val="0.81170433076867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8543271"/>
        <c:crosses val="autoZero"/>
        <c:crossBetween val="midCat"/>
      </c:valAx>
      <c:valAx>
        <c:axId val="438543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Fraction of intermediate</a:t>
                </a:r>
                <a:r>
                  <a:rPr lang="en-GB" sz="16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</a:p>
              <a:p>
                <a:pPr>
                  <a:defRPr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GB" sz="16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complex (a.u.)</a:t>
                </a:r>
                <a:endParaRPr lang="en-GB" sz="16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8541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23897207285496"/>
          <c:y val="0.90792724518029344"/>
          <c:w val="0.42572562614861492"/>
          <c:h val="9.2072754819706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11919467970727"/>
          <c:y val="8.6087153630470328E-2"/>
          <c:w val="0.79478044499401879"/>
          <c:h val="0.643462893165909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'Affinity v3'!$P$108</c:f>
              <c:strCache>
                <c:ptCount val="1"/>
                <c:pt idx="0">
                  <c:v>P562del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'Affinity v3'!$S$109:$S$112</c:f>
                <c:numCache>
                  <c:formatCode>General</c:formatCode>
                  <c:ptCount val="4"/>
                  <c:pt idx="0">
                    <c:v>6.3455517857446374E-3</c:v>
                  </c:pt>
                  <c:pt idx="1">
                    <c:v>9.03603462475722E-3</c:v>
                  </c:pt>
                  <c:pt idx="2">
                    <c:v>1.5630470545666079E-2</c:v>
                  </c:pt>
                  <c:pt idx="3">
                    <c:v>0.18611555668348473</c:v>
                  </c:pt>
                </c:numCache>
              </c:numRef>
            </c:plus>
            <c:minus>
              <c:numRef>
                <c:f>'Affinity v3'!$S$109:$S$112</c:f>
                <c:numCache>
                  <c:formatCode>General</c:formatCode>
                  <c:ptCount val="4"/>
                  <c:pt idx="0">
                    <c:v>6.3455517857446374E-3</c:v>
                  </c:pt>
                  <c:pt idx="1">
                    <c:v>9.03603462475722E-3</c:v>
                  </c:pt>
                  <c:pt idx="2">
                    <c:v>1.5630470545666079E-2</c:v>
                  </c:pt>
                  <c:pt idx="3">
                    <c:v>0.18611555668348473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'Affinity v3'!$O$109:$O$112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v3'!$R$109:$R$112</c:f>
              <c:numCache>
                <c:formatCode>General</c:formatCode>
                <c:ptCount val="4"/>
                <c:pt idx="0">
                  <c:v>5.801223925433802E-3</c:v>
                </c:pt>
                <c:pt idx="1">
                  <c:v>7.5460113092675144E-3</c:v>
                </c:pt>
                <c:pt idx="2">
                  <c:v>1.1826284458508151E-2</c:v>
                </c:pt>
                <c:pt idx="3">
                  <c:v>0.13881155067572351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9-478A-AD7D-89717B376DD1}"/>
            </c:ext>
          </c:extLst>
        </c:ser>
        <c:ser>
          <c:idx val="1"/>
          <c:order val="1"/>
          <c:tx>
            <c:strRef>
              <c:f>'Affinity v3'!$P$114</c:f>
              <c:strCache>
                <c:ptCount val="1"/>
                <c:pt idx="0">
                  <c:v>D12A-THR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'Affinity v3'!$S$115:$S$118</c:f>
                <c:numCache>
                  <c:formatCode>General</c:formatCode>
                  <c:ptCount val="4"/>
                  <c:pt idx="0">
                    <c:v>1.4077993033602285E-2</c:v>
                  </c:pt>
                  <c:pt idx="1">
                    <c:v>0.10248445149508305</c:v>
                  </c:pt>
                  <c:pt idx="2">
                    <c:v>0.1489846673805709</c:v>
                  </c:pt>
                  <c:pt idx="3">
                    <c:v>0.15979558919335651</c:v>
                  </c:pt>
                </c:numCache>
              </c:numRef>
            </c:plus>
            <c:minus>
              <c:numRef>
                <c:f>'Affinity v3'!$S$115:$S$118</c:f>
                <c:numCache>
                  <c:formatCode>General</c:formatCode>
                  <c:ptCount val="4"/>
                  <c:pt idx="0">
                    <c:v>1.4077993033602285E-2</c:v>
                  </c:pt>
                  <c:pt idx="1">
                    <c:v>0.10248445149508305</c:v>
                  </c:pt>
                  <c:pt idx="2">
                    <c:v>0.1489846673805709</c:v>
                  </c:pt>
                  <c:pt idx="3">
                    <c:v>0.15979558919335651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'Affinity v3'!$O$115:$O$118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v3'!$R$115:$R$118</c:f>
              <c:numCache>
                <c:formatCode>General</c:formatCode>
                <c:ptCount val="4"/>
                <c:pt idx="0">
                  <c:v>5.5573764637290982E-2</c:v>
                </c:pt>
                <c:pt idx="1">
                  <c:v>0.46508386363645382</c:v>
                </c:pt>
                <c:pt idx="2">
                  <c:v>0.48823554795813484</c:v>
                </c:pt>
                <c:pt idx="3">
                  <c:v>0.72223534684199908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29-478A-AD7D-89717B376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541631"/>
        <c:axId val="438543271"/>
      </c:scatterChart>
      <c:valAx>
        <c:axId val="438541631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Time (min)</a:t>
                </a:r>
              </a:p>
            </c:rich>
          </c:tx>
          <c:layout>
            <c:manualLayout>
              <c:xMode val="edge"/>
              <c:yMode val="edge"/>
              <c:x val="0.47930606990161639"/>
              <c:y val="0.69751862898766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8543271"/>
        <c:crosses val="autoZero"/>
        <c:crossBetween val="midCat"/>
      </c:valAx>
      <c:valAx>
        <c:axId val="438543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Fraction of stable 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complex (a.u.)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8541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96298297757366"/>
          <c:y val="0.80617229467533058"/>
          <c:w val="0.4260460311718024"/>
          <c:h val="9.7097455329104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'Affinity v3'!$P$108</c:f>
              <c:strCache>
                <c:ptCount val="1"/>
                <c:pt idx="0">
                  <c:v>P562del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'Affinity v3'!$Q$109:$Q$112</c:f>
                <c:numCache>
                  <c:formatCode>General</c:formatCode>
                  <c:ptCount val="4"/>
                  <c:pt idx="0">
                    <c:v>7.8994217741323036E-2</c:v>
                  </c:pt>
                  <c:pt idx="1">
                    <c:v>0.17306108885690749</c:v>
                  </c:pt>
                  <c:pt idx="2">
                    <c:v>9.6673284893042527E-2</c:v>
                  </c:pt>
                  <c:pt idx="3">
                    <c:v>8.9131933726754348E-2</c:v>
                  </c:pt>
                </c:numCache>
              </c:numRef>
            </c:plus>
            <c:minus>
              <c:numRef>
                <c:f>'Affinity v3'!$Q$109:$Q$112</c:f>
                <c:numCache>
                  <c:formatCode>General</c:formatCode>
                  <c:ptCount val="4"/>
                  <c:pt idx="0">
                    <c:v>7.8994217741323036E-2</c:v>
                  </c:pt>
                  <c:pt idx="1">
                    <c:v>0.17306108885690749</c:v>
                  </c:pt>
                  <c:pt idx="2">
                    <c:v>9.6673284893042527E-2</c:v>
                  </c:pt>
                  <c:pt idx="3">
                    <c:v>8.9131933726754348E-2</c:v>
                  </c:pt>
                </c:numCache>
              </c:numRef>
            </c:minus>
            <c:spPr>
              <a:ln w="19050"/>
            </c:spPr>
          </c:errBars>
          <c:xVal>
            <c:numRef>
              <c:f>'Affinity v3'!$O$109:$O$112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v3'!$P$109:$P$112</c:f>
              <c:numCache>
                <c:formatCode>General</c:formatCode>
                <c:ptCount val="4"/>
                <c:pt idx="0">
                  <c:v>0.25219692229399227</c:v>
                </c:pt>
                <c:pt idx="1">
                  <c:v>0.3987900269357651</c:v>
                </c:pt>
                <c:pt idx="2">
                  <c:v>0.21829555539454742</c:v>
                </c:pt>
                <c:pt idx="3">
                  <c:v>0.21838873293713684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73-4DBA-8D3D-43F5171ACF4C}"/>
            </c:ext>
          </c:extLst>
        </c:ser>
        <c:ser>
          <c:idx val="3"/>
          <c:order val="1"/>
          <c:tx>
            <c:strRef>
              <c:f>'Affinity v3'!$P$114</c:f>
              <c:strCache>
                <c:ptCount val="1"/>
                <c:pt idx="0">
                  <c:v>D12A-THR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errBars>
            <c:errDir val="y"/>
            <c:errBarType val="both"/>
            <c:errValType val="cust"/>
            <c:noEndCap val="0"/>
            <c:plus>
              <c:numRef>
                <c:f>'Affinity v3'!$Q$115:$Q$118</c:f>
                <c:numCache>
                  <c:formatCode>General</c:formatCode>
                  <c:ptCount val="4"/>
                  <c:pt idx="0">
                    <c:v>0.11243780875626241</c:v>
                  </c:pt>
                  <c:pt idx="1">
                    <c:v>0.1576313038892726</c:v>
                  </c:pt>
                  <c:pt idx="2">
                    <c:v>4.8033074380766906E-2</c:v>
                  </c:pt>
                  <c:pt idx="3">
                    <c:v>2.6579604921885921E-2</c:v>
                  </c:pt>
                </c:numCache>
              </c:numRef>
            </c:plus>
            <c:minus>
              <c:numRef>
                <c:f>'Affinity v3'!$Q$115:$Q$118</c:f>
                <c:numCache>
                  <c:formatCode>General</c:formatCode>
                  <c:ptCount val="4"/>
                  <c:pt idx="0">
                    <c:v>0.11243780875626241</c:v>
                  </c:pt>
                  <c:pt idx="1">
                    <c:v>0.1576313038892726</c:v>
                  </c:pt>
                  <c:pt idx="2">
                    <c:v>4.8033074380766906E-2</c:v>
                  </c:pt>
                  <c:pt idx="3">
                    <c:v>2.6579604921885921E-2</c:v>
                  </c:pt>
                </c:numCache>
              </c:numRef>
            </c:minus>
            <c:spPr>
              <a:ln w="19050"/>
            </c:spPr>
          </c:errBars>
          <c:xVal>
            <c:numRef>
              <c:f>'Affinity v3'!$O$115:$O$118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v3'!$P$115:$P$118</c:f>
              <c:numCache>
                <c:formatCode>General</c:formatCode>
                <c:ptCount val="4"/>
                <c:pt idx="0">
                  <c:v>0.44521113534821877</c:v>
                </c:pt>
                <c:pt idx="1">
                  <c:v>0.18874792781116709</c:v>
                </c:pt>
                <c:pt idx="2">
                  <c:v>9.0298833937865003E-2</c:v>
                </c:pt>
                <c:pt idx="3">
                  <c:v>3.7924400759094951E-2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E73-4DBA-8D3D-43F5171ACF4C}"/>
            </c:ext>
          </c:extLst>
        </c:ser>
        <c:ser>
          <c:idx val="0"/>
          <c:order val="2"/>
          <c:tx>
            <c:strRef>
              <c:f>'Affinity v3'!$P$108</c:f>
              <c:strCache>
                <c:ptCount val="1"/>
                <c:pt idx="0">
                  <c:v>P562del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'Affinity v3'!$Q$109:$Q$112</c:f>
                <c:numCache>
                  <c:formatCode>General</c:formatCode>
                  <c:ptCount val="4"/>
                  <c:pt idx="0">
                    <c:v>7.8994217741323036E-2</c:v>
                  </c:pt>
                  <c:pt idx="1">
                    <c:v>0.17306108885690749</c:v>
                  </c:pt>
                  <c:pt idx="2">
                    <c:v>9.6673284893042527E-2</c:v>
                  </c:pt>
                  <c:pt idx="3">
                    <c:v>8.9131933726754348E-2</c:v>
                  </c:pt>
                </c:numCache>
              </c:numRef>
            </c:plus>
            <c:minus>
              <c:numRef>
                <c:f>'Affinity v3'!$Q$109:$Q$112</c:f>
                <c:numCache>
                  <c:formatCode>General</c:formatCode>
                  <c:ptCount val="4"/>
                  <c:pt idx="0">
                    <c:v>7.8994217741323036E-2</c:v>
                  </c:pt>
                  <c:pt idx="1">
                    <c:v>0.17306108885690749</c:v>
                  </c:pt>
                  <c:pt idx="2">
                    <c:v>9.6673284893042527E-2</c:v>
                  </c:pt>
                  <c:pt idx="3">
                    <c:v>8.9131933726754348E-2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'Affinity v3'!$O$109:$O$112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v3'!$P$109:$P$112</c:f>
              <c:numCache>
                <c:formatCode>General</c:formatCode>
                <c:ptCount val="4"/>
                <c:pt idx="0">
                  <c:v>0.25219692229399227</c:v>
                </c:pt>
                <c:pt idx="1">
                  <c:v>0.3987900269357651</c:v>
                </c:pt>
                <c:pt idx="2">
                  <c:v>0.21829555539454742</c:v>
                </c:pt>
                <c:pt idx="3">
                  <c:v>0.21838873293713684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73-4DBA-8D3D-43F5171ACF4C}"/>
            </c:ext>
          </c:extLst>
        </c:ser>
        <c:ser>
          <c:idx val="1"/>
          <c:order val="3"/>
          <c:tx>
            <c:strRef>
              <c:f>'Affinity v3'!$P$114</c:f>
              <c:strCache>
                <c:ptCount val="1"/>
                <c:pt idx="0">
                  <c:v>D12A-THR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'Affinity v3'!$Q$115:$Q$118</c:f>
                <c:numCache>
                  <c:formatCode>General</c:formatCode>
                  <c:ptCount val="4"/>
                  <c:pt idx="0">
                    <c:v>0.11243780875626241</c:v>
                  </c:pt>
                  <c:pt idx="1">
                    <c:v>0.1576313038892726</c:v>
                  </c:pt>
                  <c:pt idx="2">
                    <c:v>4.8033074380766906E-2</c:v>
                  </c:pt>
                  <c:pt idx="3">
                    <c:v>2.6579604921885921E-2</c:v>
                  </c:pt>
                </c:numCache>
              </c:numRef>
            </c:plus>
            <c:minus>
              <c:numRef>
                <c:f>'Affinity v3'!$Q$115:$Q$118</c:f>
                <c:numCache>
                  <c:formatCode>General</c:formatCode>
                  <c:ptCount val="4"/>
                  <c:pt idx="0">
                    <c:v>0.11243780875626241</c:v>
                  </c:pt>
                  <c:pt idx="1">
                    <c:v>0.1576313038892726</c:v>
                  </c:pt>
                  <c:pt idx="2">
                    <c:v>4.8033074380766906E-2</c:v>
                  </c:pt>
                  <c:pt idx="3">
                    <c:v>2.6579604921885921E-2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'Affinity v3'!$O$115:$O$118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v3'!$P$115:$P$118</c:f>
              <c:numCache>
                <c:formatCode>General</c:formatCode>
                <c:ptCount val="4"/>
                <c:pt idx="0">
                  <c:v>0.44521113534821877</c:v>
                </c:pt>
                <c:pt idx="1">
                  <c:v>0.18874792781116709</c:v>
                </c:pt>
                <c:pt idx="2">
                  <c:v>9.0298833937865003E-2</c:v>
                </c:pt>
                <c:pt idx="3">
                  <c:v>3.7924400759094951E-2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E73-4DBA-8D3D-43F5171AC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83360"/>
        <c:axId val="1480272128"/>
      </c:scatterChart>
      <c:valAx>
        <c:axId val="1480283360"/>
        <c:scaling>
          <c:orientation val="minMax"/>
          <c:max val="6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72128"/>
        <c:crosses val="autoZero"/>
        <c:crossBetween val="midCat"/>
        <c:majorUnit val="15"/>
      </c:valAx>
      <c:valAx>
        <c:axId val="148027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2400">
                    <a:latin typeface="Arial" panose="020B0604020202020204" pitchFamily="34" charset="0"/>
                    <a:cs typeface="Arial" panose="020B0604020202020204" pitchFamily="34" charset="0"/>
                  </a:rPr>
                  <a:t>Fraction of intermediate</a:t>
                </a:r>
                <a:r>
                  <a:rPr lang="en-GB" sz="2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complex (%)</a:t>
                </a:r>
                <a:endParaRPr lang="en-GB" sz="24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0799561342164574E-3"/>
              <c:y val="0.1754206893030681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83360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'Affinity v3'!$P$108</c:f>
              <c:strCache>
                <c:ptCount val="1"/>
                <c:pt idx="0">
                  <c:v>P562del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'Affinity v3'!$S$109:$S$112</c:f>
                <c:numCache>
                  <c:formatCode>General</c:formatCode>
                  <c:ptCount val="4"/>
                  <c:pt idx="0">
                    <c:v>6.3455517857446374E-3</c:v>
                  </c:pt>
                  <c:pt idx="1">
                    <c:v>9.03603462475722E-3</c:v>
                  </c:pt>
                  <c:pt idx="2">
                    <c:v>1.5630470545666079E-2</c:v>
                  </c:pt>
                  <c:pt idx="3">
                    <c:v>0.18611555668348473</c:v>
                  </c:pt>
                </c:numCache>
              </c:numRef>
            </c:plus>
            <c:minus>
              <c:numRef>
                <c:f>'Affinity v3'!$S$109:$S$112</c:f>
                <c:numCache>
                  <c:formatCode>General</c:formatCode>
                  <c:ptCount val="4"/>
                  <c:pt idx="0">
                    <c:v>6.3455517857446374E-3</c:v>
                  </c:pt>
                  <c:pt idx="1">
                    <c:v>9.03603462475722E-3</c:v>
                  </c:pt>
                  <c:pt idx="2">
                    <c:v>1.5630470545666079E-2</c:v>
                  </c:pt>
                  <c:pt idx="3">
                    <c:v>0.18611555668348473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'Affinity v3'!$O$109:$O$112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v3'!$R$109:$R$112</c:f>
              <c:numCache>
                <c:formatCode>General</c:formatCode>
                <c:ptCount val="4"/>
                <c:pt idx="0">
                  <c:v>5.801223925433802E-3</c:v>
                </c:pt>
                <c:pt idx="1">
                  <c:v>7.5460113092675144E-3</c:v>
                </c:pt>
                <c:pt idx="2">
                  <c:v>1.1826284458508151E-2</c:v>
                </c:pt>
                <c:pt idx="3">
                  <c:v>0.13881155067572351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F1-4926-A5E8-7EE2D7168533}"/>
            </c:ext>
          </c:extLst>
        </c:ser>
        <c:ser>
          <c:idx val="1"/>
          <c:order val="1"/>
          <c:tx>
            <c:strRef>
              <c:f>'Affinity v3'!$P$114</c:f>
              <c:strCache>
                <c:ptCount val="1"/>
                <c:pt idx="0">
                  <c:v>D12A-THR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'Affinity v3'!$S$115:$S$118</c:f>
                <c:numCache>
                  <c:formatCode>General</c:formatCode>
                  <c:ptCount val="4"/>
                  <c:pt idx="0">
                    <c:v>1.4077993033602285E-2</c:v>
                  </c:pt>
                  <c:pt idx="1">
                    <c:v>0.10248445149508305</c:v>
                  </c:pt>
                  <c:pt idx="2">
                    <c:v>0.1489846673805709</c:v>
                  </c:pt>
                  <c:pt idx="3">
                    <c:v>0.15979558919335651</c:v>
                  </c:pt>
                </c:numCache>
              </c:numRef>
            </c:plus>
            <c:minus>
              <c:numRef>
                <c:f>'Affinity v3'!$S$115:$S$118</c:f>
                <c:numCache>
                  <c:formatCode>General</c:formatCode>
                  <c:ptCount val="4"/>
                  <c:pt idx="0">
                    <c:v>1.4077993033602285E-2</c:v>
                  </c:pt>
                  <c:pt idx="1">
                    <c:v>0.10248445149508305</c:v>
                  </c:pt>
                  <c:pt idx="2">
                    <c:v>0.1489846673805709</c:v>
                  </c:pt>
                  <c:pt idx="3">
                    <c:v>0.15979558919335651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'Affinity v3'!$O$115:$O$118</c:f>
              <c:numCache>
                <c:formatCode>General</c:formatCode>
                <c:ptCount val="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xVal>
          <c:yVal>
            <c:numRef>
              <c:f>'Affinity v3'!$R$115:$R$118</c:f>
              <c:numCache>
                <c:formatCode>General</c:formatCode>
                <c:ptCount val="4"/>
                <c:pt idx="0">
                  <c:v>5.5573764637290982E-2</c:v>
                </c:pt>
                <c:pt idx="1">
                  <c:v>0.46508386363645382</c:v>
                </c:pt>
                <c:pt idx="2">
                  <c:v>0.48823554795813484</c:v>
                </c:pt>
                <c:pt idx="3">
                  <c:v>0.72223534684199908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F1-4926-A5E8-7EE2D7168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283360"/>
        <c:axId val="1480272128"/>
      </c:scatterChart>
      <c:valAx>
        <c:axId val="1480283360"/>
        <c:scaling>
          <c:orientation val="minMax"/>
          <c:max val="6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72128"/>
        <c:crosses val="autoZero"/>
        <c:crossBetween val="midCat"/>
        <c:majorUnit val="15"/>
      </c:valAx>
      <c:valAx>
        <c:axId val="1480272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2400">
                    <a:latin typeface="Arial" panose="020B0604020202020204" pitchFamily="34" charset="0"/>
                    <a:cs typeface="Arial" panose="020B0604020202020204" pitchFamily="34" charset="0"/>
                  </a:rPr>
                  <a:t>Fraction of stable </a:t>
                </a:r>
              </a:p>
              <a:p>
                <a:pPr>
                  <a:defRPr sz="24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GB" sz="2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complex (%)</a:t>
                </a:r>
                <a:endParaRPr lang="en-GB" sz="24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26021146639149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83360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'Fidelity v3'!$A$110</c:f>
              <c:strCache>
                <c:ptCount val="1"/>
                <c:pt idx="0">
                  <c:v>Transversions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'Fidelity v3'!$B$109:$D$109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v3'!$B$110:$D$110</c:f>
              <c:numCache>
                <c:formatCode>0.0</c:formatCode>
                <c:ptCount val="3"/>
                <c:pt idx="0">
                  <c:v>79.555719999999994</c:v>
                </c:pt>
                <c:pt idx="1">
                  <c:v>78.846125000000015</c:v>
                </c:pt>
                <c:pt idx="2">
                  <c:v>73.156140000000008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F-4FE7-947C-CA3873E1FFBA}"/>
            </c:ext>
          </c:extLst>
        </c:ser>
        <c:ser>
          <c:idx val="1"/>
          <c:order val="1"/>
          <c:tx>
            <c:strRef>
              <c:f>'Fidelity v3'!$A$111</c:f>
              <c:strCache>
                <c:ptCount val="1"/>
                <c:pt idx="0">
                  <c:v>Transitions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'Fidelity v3'!$B$109:$D$109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v3'!$B$111:$D$111</c:f>
              <c:numCache>
                <c:formatCode>0.0</c:formatCode>
                <c:ptCount val="3"/>
                <c:pt idx="0">
                  <c:v>20.444269999999999</c:v>
                </c:pt>
                <c:pt idx="1">
                  <c:v>21.153849999999998</c:v>
                </c:pt>
                <c:pt idx="2">
                  <c:v>26.843839999999997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FF-4FE7-947C-CA3873E1F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809648"/>
        <c:axId val="882807680"/>
      </c:barChart>
      <c:catAx>
        <c:axId val="882809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2807680"/>
        <c:crosses val="autoZero"/>
        <c:auto val="1"/>
        <c:lblAlgn val="ctr"/>
        <c:lblOffset val="100"/>
        <c:noMultiLvlLbl val="0"/>
      </c:catAx>
      <c:valAx>
        <c:axId val="88280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280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'Fidelity v3'!$F$125</c:f>
              <c:strCache>
                <c:ptCount val="1"/>
                <c:pt idx="0">
                  <c:v>A → C, C → A (%)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'Fidelity v3'!$E$126:$E$128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v3'!$F$126:$F$128</c:f>
              <c:numCache>
                <c:formatCode>0</c:formatCode>
                <c:ptCount val="3"/>
                <c:pt idx="0">
                  <c:v>72.110230000000001</c:v>
                </c:pt>
                <c:pt idx="1">
                  <c:v>70.499970000000005</c:v>
                </c:pt>
                <c:pt idx="2">
                  <c:v>53.329329999999999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2-4BFC-BCA8-465F37C553E3}"/>
            </c:ext>
          </c:extLst>
        </c:ser>
        <c:ser>
          <c:idx val="1"/>
          <c:order val="1"/>
          <c:tx>
            <c:strRef>
              <c:f>'Fidelity v3'!$G$125</c:f>
              <c:strCache>
                <c:ptCount val="1"/>
                <c:pt idx="0">
                  <c:v>C → T, T → C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'Fidelity v3'!$E$126:$E$128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v3'!$G$126:$G$128</c:f>
              <c:numCache>
                <c:formatCode>0</c:formatCode>
                <c:ptCount val="3"/>
                <c:pt idx="0">
                  <c:v>10.366110000000001</c:v>
                </c:pt>
                <c:pt idx="1">
                  <c:v>10.961539999999999</c:v>
                </c:pt>
                <c:pt idx="2">
                  <c:v>15.258290000000001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2-4BFC-BCA8-465F37C553E3}"/>
            </c:ext>
          </c:extLst>
        </c:ser>
        <c:ser>
          <c:idx val="2"/>
          <c:order val="2"/>
          <c:tx>
            <c:strRef>
              <c:f>'Fidelity v3'!$H$125</c:f>
              <c:strCache>
                <c:ptCount val="1"/>
                <c:pt idx="0">
                  <c:v>G → A, A → G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'Fidelity v3'!$E$126:$E$128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v3'!$H$126:$H$128</c:f>
              <c:numCache>
                <c:formatCode>0</c:formatCode>
                <c:ptCount val="3"/>
                <c:pt idx="0">
                  <c:v>10.07816</c:v>
                </c:pt>
                <c:pt idx="1">
                  <c:v>10.192309999999999</c:v>
                </c:pt>
                <c:pt idx="2">
                  <c:v>11.585550000000001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2-4BFC-BCA8-465F37C553E3}"/>
            </c:ext>
          </c:extLst>
        </c:ser>
        <c:ser>
          <c:idx val="3"/>
          <c:order val="3"/>
          <c:tx>
            <c:strRef>
              <c:f>'Fidelity v3'!$I$125</c:f>
              <c:strCache>
                <c:ptCount val="1"/>
                <c:pt idx="0">
                  <c:v>G → T, T → G (%)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'Fidelity v3'!$E$126:$E$128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v3'!$I$126:$I$128</c:f>
              <c:numCache>
                <c:formatCode>0</c:formatCode>
                <c:ptCount val="3"/>
                <c:pt idx="0">
                  <c:v>3.33196</c:v>
                </c:pt>
                <c:pt idx="1">
                  <c:v>3.5</c:v>
                </c:pt>
                <c:pt idx="2">
                  <c:v>6.4198299999999993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92-4BFC-BCA8-465F37C553E3}"/>
            </c:ext>
          </c:extLst>
        </c:ser>
        <c:ser>
          <c:idx val="4"/>
          <c:order val="4"/>
          <c:tx>
            <c:strRef>
              <c:f>'Fidelity v3'!$J$125</c:f>
              <c:strCache>
                <c:ptCount val="1"/>
                <c:pt idx="0">
                  <c:v>A → T, T → A (%)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'Fidelity v3'!$E$126:$E$128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v3'!$J$126:$J$128</c:f>
              <c:numCache>
                <c:formatCode>0</c:formatCode>
                <c:ptCount val="3"/>
                <c:pt idx="0">
                  <c:v>2.3447100000000001</c:v>
                </c:pt>
                <c:pt idx="1">
                  <c:v>3.0769200000000003</c:v>
                </c:pt>
                <c:pt idx="2">
                  <c:v>4.6879600000000003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92-4BFC-BCA8-465F37C553E3}"/>
            </c:ext>
          </c:extLst>
        </c:ser>
        <c:ser>
          <c:idx val="5"/>
          <c:order val="5"/>
          <c:tx>
            <c:strRef>
              <c:f>'Fidelity v3'!$K$125</c:f>
              <c:strCache>
                <c:ptCount val="1"/>
                <c:pt idx="0">
                  <c:v>C → G, G → C (%)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'Fidelity v3'!$E$126:$E$128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v3'!$K$126:$K$128</c:f>
              <c:numCache>
                <c:formatCode>0</c:formatCode>
                <c:ptCount val="3"/>
                <c:pt idx="0">
                  <c:v>1.7688199999999998</c:v>
                </c:pt>
                <c:pt idx="1">
                  <c:v>1.7692350000000001</c:v>
                </c:pt>
                <c:pt idx="2">
                  <c:v>8.7190200000000004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92-4BFC-BCA8-465F37C5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853600"/>
        <c:axId val="882853928"/>
      </c:barChart>
      <c:catAx>
        <c:axId val="88285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53928"/>
        <c:crosses val="autoZero"/>
        <c:auto val="1"/>
        <c:lblAlgn val="ctr"/>
        <c:lblOffset val="100"/>
        <c:noMultiLvlLbl val="0"/>
      </c:catAx>
      <c:valAx>
        <c:axId val="882853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'Fidelity v3'!$F$77</c:f>
              <c:strCache>
                <c:ptCount val="1"/>
                <c:pt idx="0">
                  <c:v>Exo+THR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'Fidelity v3'!$E$78:$E$89</c:f>
              <c:strCache>
                <c:ptCount val="12"/>
                <c:pt idx="0">
                  <c:v>A → C </c:v>
                </c:pt>
                <c:pt idx="1">
                  <c:v>C → A </c:v>
                </c:pt>
                <c:pt idx="2">
                  <c:v>G → T</c:v>
                </c:pt>
                <c:pt idx="3">
                  <c:v>T → G </c:v>
                </c:pt>
                <c:pt idx="4">
                  <c:v>A → T </c:v>
                </c:pt>
                <c:pt idx="5">
                  <c:v>T → A</c:v>
                </c:pt>
                <c:pt idx="6">
                  <c:v>C → G</c:v>
                </c:pt>
                <c:pt idx="7">
                  <c:v>G → C</c:v>
                </c:pt>
                <c:pt idx="8">
                  <c:v>C → T</c:v>
                </c:pt>
                <c:pt idx="9">
                  <c:v>G → A </c:v>
                </c:pt>
                <c:pt idx="10">
                  <c:v>T → C</c:v>
                </c:pt>
                <c:pt idx="11">
                  <c:v>A → G</c:v>
                </c:pt>
              </c:strCache>
            </c:strRef>
          </c:cat>
          <c:val>
            <c:numRef>
              <c:f>'Fidelity v3'!$F$78:$F$89</c:f>
              <c:numCache>
                <c:formatCode>0.0</c:formatCode>
                <c:ptCount val="12"/>
                <c:pt idx="0">
                  <c:v>68.695999999999998</c:v>
                </c:pt>
                <c:pt idx="1">
                  <c:v>3.4142299999999999</c:v>
                </c:pt>
                <c:pt idx="2">
                  <c:v>1.93336</c:v>
                </c:pt>
                <c:pt idx="3">
                  <c:v>1.3986000000000001</c:v>
                </c:pt>
                <c:pt idx="4">
                  <c:v>1.19292</c:v>
                </c:pt>
                <c:pt idx="5">
                  <c:v>1.1517900000000001</c:v>
                </c:pt>
                <c:pt idx="6">
                  <c:v>0.94611299999999998</c:v>
                </c:pt>
                <c:pt idx="7">
                  <c:v>0.82270699999999997</c:v>
                </c:pt>
                <c:pt idx="8">
                  <c:v>6.3759800000000002</c:v>
                </c:pt>
                <c:pt idx="9">
                  <c:v>6.3348399999999998</c:v>
                </c:pt>
                <c:pt idx="10">
                  <c:v>3.9901300000000002</c:v>
                </c:pt>
                <c:pt idx="11">
                  <c:v>3.7433200000000002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C-44DD-A9C7-57AD2E5784D7}"/>
            </c:ext>
          </c:extLst>
        </c:ser>
        <c:ser>
          <c:idx val="1"/>
          <c:order val="1"/>
          <c:tx>
            <c:strRef>
              <c:f>'Fidelity v3'!$G$77</c:f>
              <c:strCache>
                <c:ptCount val="1"/>
                <c:pt idx="0">
                  <c:v>D12A-THR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'Fidelity v3'!$E$78:$E$89</c:f>
              <c:strCache>
                <c:ptCount val="12"/>
                <c:pt idx="0">
                  <c:v>A → C </c:v>
                </c:pt>
                <c:pt idx="1">
                  <c:v>C → A </c:v>
                </c:pt>
                <c:pt idx="2">
                  <c:v>G → T</c:v>
                </c:pt>
                <c:pt idx="3">
                  <c:v>T → G </c:v>
                </c:pt>
                <c:pt idx="4">
                  <c:v>A → T </c:v>
                </c:pt>
                <c:pt idx="5">
                  <c:v>T → A</c:v>
                </c:pt>
                <c:pt idx="6">
                  <c:v>C → G</c:v>
                </c:pt>
                <c:pt idx="7">
                  <c:v>G → C</c:v>
                </c:pt>
                <c:pt idx="8">
                  <c:v>C → T</c:v>
                </c:pt>
                <c:pt idx="9">
                  <c:v>G → A </c:v>
                </c:pt>
                <c:pt idx="10">
                  <c:v>T → C</c:v>
                </c:pt>
                <c:pt idx="11">
                  <c:v>A → G</c:v>
                </c:pt>
              </c:strCache>
            </c:strRef>
          </c:cat>
          <c:val>
            <c:numRef>
              <c:f>'Fidelity v3'!$G$78:$G$89</c:f>
              <c:numCache>
                <c:formatCode>0.0</c:formatCode>
                <c:ptCount val="12"/>
                <c:pt idx="0">
                  <c:v>67.769199999999998</c:v>
                </c:pt>
                <c:pt idx="1">
                  <c:v>2.7307700000000001</c:v>
                </c:pt>
                <c:pt idx="2">
                  <c:v>2.3461500000000002</c:v>
                </c:pt>
                <c:pt idx="3">
                  <c:v>1.15385</c:v>
                </c:pt>
                <c:pt idx="4">
                  <c:v>1.11538</c:v>
                </c:pt>
                <c:pt idx="5">
                  <c:v>1.9615400000000001</c:v>
                </c:pt>
                <c:pt idx="6">
                  <c:v>1.15385</c:v>
                </c:pt>
                <c:pt idx="7">
                  <c:v>0.61538499999999996</c:v>
                </c:pt>
                <c:pt idx="8">
                  <c:v>7.0769200000000003</c:v>
                </c:pt>
                <c:pt idx="9">
                  <c:v>5.88462</c:v>
                </c:pt>
                <c:pt idx="10">
                  <c:v>3.88462</c:v>
                </c:pt>
                <c:pt idx="11">
                  <c:v>4.30769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3C-44DD-A9C7-57AD2E5784D7}"/>
            </c:ext>
          </c:extLst>
        </c:ser>
        <c:ser>
          <c:idx val="2"/>
          <c:order val="2"/>
          <c:tx>
            <c:strRef>
              <c:f>'Fidelity v3'!$H$77</c:f>
              <c:strCache>
                <c:ptCount val="1"/>
                <c:pt idx="0">
                  <c:v>P562del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'Fidelity v3'!$E$78:$E$89</c:f>
              <c:strCache>
                <c:ptCount val="12"/>
                <c:pt idx="0">
                  <c:v>A → C </c:v>
                </c:pt>
                <c:pt idx="1">
                  <c:v>C → A </c:v>
                </c:pt>
                <c:pt idx="2">
                  <c:v>G → T</c:v>
                </c:pt>
                <c:pt idx="3">
                  <c:v>T → G </c:v>
                </c:pt>
                <c:pt idx="4">
                  <c:v>A → T </c:v>
                </c:pt>
                <c:pt idx="5">
                  <c:v>T → A</c:v>
                </c:pt>
                <c:pt idx="6">
                  <c:v>C → G</c:v>
                </c:pt>
                <c:pt idx="7">
                  <c:v>G → C</c:v>
                </c:pt>
                <c:pt idx="8">
                  <c:v>C → T</c:v>
                </c:pt>
                <c:pt idx="9">
                  <c:v>G → A </c:v>
                </c:pt>
                <c:pt idx="10">
                  <c:v>T → C</c:v>
                </c:pt>
                <c:pt idx="11">
                  <c:v>A → G</c:v>
                </c:pt>
              </c:strCache>
            </c:strRef>
          </c:cat>
          <c:val>
            <c:numRef>
              <c:f>'Fidelity v3'!$H$78:$H$89</c:f>
              <c:numCache>
                <c:formatCode>0.0</c:formatCode>
                <c:ptCount val="12"/>
                <c:pt idx="0">
                  <c:v>47.058799999999998</c:v>
                </c:pt>
                <c:pt idx="1">
                  <c:v>6.2705299999999999</c:v>
                </c:pt>
                <c:pt idx="2">
                  <c:v>2.9561099999999998</c:v>
                </c:pt>
                <c:pt idx="3">
                  <c:v>3.4637199999999999</c:v>
                </c:pt>
                <c:pt idx="4">
                  <c:v>1.4034</c:v>
                </c:pt>
                <c:pt idx="5">
                  <c:v>3.2845599999999999</c:v>
                </c:pt>
                <c:pt idx="6">
                  <c:v>5.2254399999999999</c:v>
                </c:pt>
                <c:pt idx="7">
                  <c:v>3.4935800000000001</c:v>
                </c:pt>
                <c:pt idx="8">
                  <c:v>9.6745300000000007</c:v>
                </c:pt>
                <c:pt idx="9">
                  <c:v>7.3454800000000002</c:v>
                </c:pt>
                <c:pt idx="10">
                  <c:v>5.5837599999999998</c:v>
                </c:pt>
                <c:pt idx="11">
                  <c:v>4.2400700000000002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3C-44DD-A9C7-57AD2E5784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0"/>
        <c:overlap val="-20"/>
        <c:axId val="759300536"/>
        <c:axId val="759298896"/>
      </c:barChart>
      <c:catAx>
        <c:axId val="75930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298896"/>
        <c:crosses val="autoZero"/>
        <c:auto val="1"/>
        <c:lblAlgn val="ctr"/>
        <c:lblOffset val="100"/>
        <c:noMultiLvlLbl val="0"/>
      </c:catAx>
      <c:valAx>
        <c:axId val="7592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Distribution of error types (%)</a:t>
                </a:r>
              </a:p>
            </c:rich>
          </c:tx>
          <c:layout>
            <c:manualLayout>
              <c:xMode val="edge"/>
              <c:yMode val="edge"/>
              <c:x val="2.3097076010203817E-3"/>
              <c:y val="8.77569155028271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930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42105243651623"/>
          <c:y val="8.2823181783944516E-2"/>
          <c:w val="0.71807665621079553"/>
          <c:h val="0.82099122463321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38561811720480743"/>
                </c:manualLayout>
              </c:layout>
              <c:tx>
                <c:rich>
                  <a:bodyPr/>
                  <a:lstStyle/>
                  <a:p>
                    <a:fld id="{5CEFA4D5-C1EB-4498-B697-6786790637D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4CF-48CC-BD00-20A8580537C4}"/>
                </c:ext>
              </c:extLst>
            </c:dLbl>
            <c:dLbl>
              <c:idx val="1"/>
              <c:layout>
                <c:manualLayout>
                  <c:x val="0"/>
                  <c:y val="-6.4269686200801382E-2"/>
                </c:manualLayout>
              </c:layout>
              <c:tx>
                <c:rich>
                  <a:bodyPr/>
                  <a:lstStyle/>
                  <a:p>
                    <a:fld id="{CB67F80E-D9E4-449B-8FCC-F3BD7EC09FD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4CF-48CC-BD00-20A8580537C4}"/>
                </c:ext>
              </c:extLst>
            </c:dLbl>
            <c:dLbl>
              <c:idx val="2"/>
              <c:layout>
                <c:manualLayout>
                  <c:x val="0"/>
                  <c:y val="-6.4269686200801382E-2"/>
                </c:manualLayout>
              </c:layout>
              <c:tx>
                <c:rich>
                  <a:bodyPr/>
                  <a:lstStyle/>
                  <a:p>
                    <a:fld id="{56B306FC-7938-4A8D-8DCB-EC871888CE1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4CF-48CC-BD00-20A8580537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'Fidelity v3'!$B$53:$D$53</c:f>
              <c:strCache>
                <c:ptCount val="3"/>
                <c:pt idx="0">
                  <c:v>Exo+THR</c:v>
                </c:pt>
                <c:pt idx="1">
                  <c:v>D12A-THR</c:v>
                </c:pt>
                <c:pt idx="2">
                  <c:v>P562del</c:v>
                </c:pt>
              </c:strCache>
            </c:strRef>
          </c:cat>
          <c:val>
            <c:numRef>
              <c:f>'Fidelity v3'!$B$55:$D$55</c:f>
              <c:numCache>
                <c:formatCode>0.0</c:formatCode>
                <c:ptCount val="3"/>
                <c:pt idx="0">
                  <c:v>1</c:v>
                </c:pt>
                <c:pt idx="1">
                  <c:v>6.5527838812553238E-2</c:v>
                </c:pt>
                <c:pt idx="2">
                  <c:v>9.5678160101327642E-3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'Fidelity v3'!$B$56:$D$56</c15:f>
                <c15:dlblRangeCache>
                  <c:ptCount val="3"/>
                  <c:pt idx="0">
                    <c:v>1.00</c:v>
                  </c:pt>
                  <c:pt idx="1">
                    <c:v>0.07</c:v>
                  </c:pt>
                  <c:pt idx="2">
                    <c:v>0.01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4CF-48CC-BD00-20A858053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886823936"/>
        <c:axId val="886834104"/>
      </c:barChart>
      <c:catAx>
        <c:axId val="88682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6834104"/>
        <c:crosses val="autoZero"/>
        <c:auto val="1"/>
        <c:lblAlgn val="ctr"/>
        <c:lblOffset val="100"/>
        <c:noMultiLvlLbl val="0"/>
      </c:catAx>
      <c:valAx>
        <c:axId val="886834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Fidelity relative to EXo+thr</a:t>
                </a:r>
              </a:p>
            </c:rich>
          </c:tx>
          <c:layout>
            <c:manualLayout>
              <c:xMode val="edge"/>
              <c:yMode val="edge"/>
              <c:x val="1.3206700749266744E-2"/>
              <c:y val="0.18251258747646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682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600" b="0">
                <a:latin typeface="Times New Roman" panose="02020603050405020304" pitchFamily="18" charset="0"/>
                <a:cs typeface="Times New Roman" panose="02020603050405020304" pitchFamily="18" charset="0"/>
              </a:rPr>
              <a:t>Exo+THR</a:t>
            </a:r>
          </a:p>
        </c:rich>
      </c:tx>
      <c:layout>
        <c:manualLayout>
          <c:xMode val="edge"/>
          <c:yMode val="edge"/>
          <c:x val="5.7757179201755493E-2"/>
          <c:y val="5.7930714626550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768857742773875E-2"/>
          <c:y val="0.17658506985555292"/>
          <c:w val="0.91809614310570187"/>
          <c:h val="0.588438179450196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'Fidelity v3'!$O$159</c:f>
              <c:strCache>
                <c:ptCount val="1"/>
                <c:pt idx="0">
                  <c:v>Transitions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'Fidelity v3'!$A$160:$A$602</c15:sqref>
                  </c15:fullRef>
                </c:ext>
              </c:extLst>
              <c:f>'Fidelity v3'!$A$161:$A$602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434</c:v>
                </c:pt>
                <c:pt idx="359">
                  <c:v>435</c:v>
                </c:pt>
                <c:pt idx="360">
                  <c:v>436</c:v>
                </c:pt>
                <c:pt idx="361">
                  <c:v>437</c:v>
                </c:pt>
                <c:pt idx="362">
                  <c:v>438</c:v>
                </c:pt>
                <c:pt idx="363">
                  <c:v>439</c:v>
                </c:pt>
                <c:pt idx="364">
                  <c:v>440</c:v>
                </c:pt>
                <c:pt idx="365">
                  <c:v>441</c:v>
                </c:pt>
                <c:pt idx="366">
                  <c:v>442</c:v>
                </c:pt>
                <c:pt idx="367">
                  <c:v>443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'Fidelity v3'!$O$160:$O$602</c15:sqref>
                  </c15:fullRef>
                </c:ext>
              </c:extLst>
              <c:f>'Fidelity v3'!$O$161:$O$602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1.4705882352941176E-2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6.5659881812212603E-4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0.5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5-40B8-BA8F-C51A6560619A}"/>
            </c:ext>
          </c:extLst>
        </c:ser>
        <c:ser>
          <c:idx val="1"/>
          <c:order val="1"/>
          <c:tx>
            <c:strRef>
              <c:f>'Fidelity v3'!$P$159</c:f>
              <c:strCache>
                <c:ptCount val="1"/>
                <c:pt idx="0">
                  <c:v>Transversions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'Fidelity v3'!$A$160:$A$602</c15:sqref>
                  </c15:fullRef>
                </c:ext>
              </c:extLst>
              <c:f>'Fidelity v3'!$A$161:$A$602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434</c:v>
                </c:pt>
                <c:pt idx="359">
                  <c:v>435</c:v>
                </c:pt>
                <c:pt idx="360">
                  <c:v>436</c:v>
                </c:pt>
                <c:pt idx="361">
                  <c:v>437</c:v>
                </c:pt>
                <c:pt idx="362">
                  <c:v>438</c:v>
                </c:pt>
                <c:pt idx="363">
                  <c:v>439</c:v>
                </c:pt>
                <c:pt idx="364">
                  <c:v>440</c:v>
                </c:pt>
                <c:pt idx="365">
                  <c:v>441</c:v>
                </c:pt>
                <c:pt idx="366">
                  <c:v>442</c:v>
                </c:pt>
                <c:pt idx="367">
                  <c:v>443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'Fidelity v3'!$P$160:$P$602</c15:sqref>
                  </c15:fullRef>
                </c:ext>
              </c:extLst>
              <c:f>'Fidelity v3'!$P$161:$P$602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0.98529411764705876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0.99934340118187781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0.5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5-40B8-BA8F-C51A65606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26441176"/>
        <c:axId val="926449704"/>
      </c:barChart>
      <c:catAx>
        <c:axId val="92644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26449704"/>
        <c:crosses val="autoZero"/>
        <c:auto val="1"/>
        <c:lblAlgn val="ctr"/>
        <c:lblOffset val="100"/>
        <c:noMultiLvlLbl val="0"/>
      </c:catAx>
      <c:valAx>
        <c:axId val="926449704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2.0367403959835255E-3"/>
              <c:y val="0.36765946809624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441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600" b="0">
                <a:latin typeface="Times New Roman" panose="02020603050405020304" pitchFamily="18" charset="0"/>
                <a:cs typeface="Times New Roman" panose="02020603050405020304" pitchFamily="18" charset="0"/>
              </a:rPr>
              <a:t>D12A-THR</a:t>
            </a:r>
          </a:p>
        </c:rich>
      </c:tx>
      <c:layout>
        <c:manualLayout>
          <c:xMode val="edge"/>
          <c:yMode val="edge"/>
          <c:x val="5.3778622583823973E-2"/>
          <c:y val="4.58509831915593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66399651467255E-2"/>
          <c:y val="0.17342490667851959"/>
          <c:w val="0.92007295742860851"/>
          <c:h val="0.632144011839453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'Fidelity v3'!$Q$159</c:f>
              <c:strCache>
                <c:ptCount val="1"/>
                <c:pt idx="0">
                  <c:v>Transitions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'Fidelity v3'!$A$160:$A$602</c15:sqref>
                  </c15:fullRef>
                </c:ext>
              </c:extLst>
              <c:f>'Fidelity v3'!$A$161:$A$602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434</c:v>
                </c:pt>
                <c:pt idx="359">
                  <c:v>435</c:v>
                </c:pt>
                <c:pt idx="360">
                  <c:v>436</c:v>
                </c:pt>
                <c:pt idx="361">
                  <c:v>437</c:v>
                </c:pt>
                <c:pt idx="362">
                  <c:v>438</c:v>
                </c:pt>
                <c:pt idx="363">
                  <c:v>439</c:v>
                </c:pt>
                <c:pt idx="364">
                  <c:v>440</c:v>
                </c:pt>
                <c:pt idx="365">
                  <c:v>441</c:v>
                </c:pt>
                <c:pt idx="366">
                  <c:v>442</c:v>
                </c:pt>
                <c:pt idx="367">
                  <c:v>443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'Fidelity v3'!$Q$161:$Q$603</c15:sqref>
                  </c15:fullRef>
                </c:ext>
              </c:extLst>
              <c:f>'Fidelity v3'!$Q$162:$Q$603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6.3291139240506285E-3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0.30303030303030309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0.58333333333333381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2-46CA-8E15-89E05CF2FFD0}"/>
            </c:ext>
          </c:extLst>
        </c:ser>
        <c:ser>
          <c:idx val="1"/>
          <c:order val="1"/>
          <c:tx>
            <c:strRef>
              <c:f>'Fidelity v3'!$R$159</c:f>
              <c:strCache>
                <c:ptCount val="1"/>
                <c:pt idx="0">
                  <c:v>Transversions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'Fidelity v3'!$A$160:$A$602</c15:sqref>
                  </c15:fullRef>
                </c:ext>
              </c:extLst>
              <c:f>'Fidelity v3'!$A$161:$A$602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434</c:v>
                </c:pt>
                <c:pt idx="359">
                  <c:v>435</c:v>
                </c:pt>
                <c:pt idx="360">
                  <c:v>436</c:v>
                </c:pt>
                <c:pt idx="361">
                  <c:v>437</c:v>
                </c:pt>
                <c:pt idx="362">
                  <c:v>438</c:v>
                </c:pt>
                <c:pt idx="363">
                  <c:v>439</c:v>
                </c:pt>
                <c:pt idx="364">
                  <c:v>440</c:v>
                </c:pt>
                <c:pt idx="365">
                  <c:v>441</c:v>
                </c:pt>
                <c:pt idx="366">
                  <c:v>442</c:v>
                </c:pt>
                <c:pt idx="367">
                  <c:v>443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'Fidelity v3'!$R$161:$R$603</c15:sqref>
                  </c15:fullRef>
                </c:ext>
              </c:extLst>
              <c:f>'Fidelity v3'!$R$162:$R$603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0.99367088607594944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0.69696969696969702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0.41666666666666619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2-46CA-8E15-89E05CF2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26441176"/>
        <c:axId val="926449704"/>
      </c:barChart>
      <c:catAx>
        <c:axId val="92644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26449704"/>
        <c:crosses val="autoZero"/>
        <c:auto val="1"/>
        <c:lblAlgn val="ctr"/>
        <c:lblOffset val="100"/>
        <c:noMultiLvlLbl val="0"/>
      </c:catAx>
      <c:valAx>
        <c:axId val="926449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9.96722937046553E-4"/>
              <c:y val="0.36336947278592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441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600"/>
              <a:t>P562del</a:t>
            </a:r>
          </a:p>
        </c:rich>
      </c:tx>
      <c:layout>
        <c:manualLayout>
          <c:xMode val="edge"/>
          <c:yMode val="edge"/>
          <c:x val="5.1620095291893098E-2"/>
          <c:y val="2.67234981972142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341651144562274E-2"/>
          <c:y val="0.15782300523756965"/>
          <c:w val="0.91852860315699392"/>
          <c:h val="0.549771031688327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'Fidelity v3'!$S$159</c:f>
              <c:strCache>
                <c:ptCount val="1"/>
                <c:pt idx="0">
                  <c:v>Transitions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'Fidelity v3'!$A$160:$A$602</c15:sqref>
                  </c15:fullRef>
                </c:ext>
              </c:extLst>
              <c:f>'Fidelity v3'!$A$161:$A$602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434</c:v>
                </c:pt>
                <c:pt idx="359">
                  <c:v>435</c:v>
                </c:pt>
                <c:pt idx="360">
                  <c:v>436</c:v>
                </c:pt>
                <c:pt idx="361">
                  <c:v>437</c:v>
                </c:pt>
                <c:pt idx="362">
                  <c:v>438</c:v>
                </c:pt>
                <c:pt idx="363">
                  <c:v>439</c:v>
                </c:pt>
                <c:pt idx="364">
                  <c:v>440</c:v>
                </c:pt>
                <c:pt idx="365">
                  <c:v>441</c:v>
                </c:pt>
                <c:pt idx="366">
                  <c:v>442</c:v>
                </c:pt>
                <c:pt idx="367">
                  <c:v>443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'Fidelity v3'!$S$160:$S$602</c15:sqref>
                  </c15:fullRef>
                </c:ext>
              </c:extLst>
              <c:f>'Fidelity v3'!$S$161:$S$602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2.3809523809523774E-2</c:v>
                </c:pt>
                <c:pt idx="124">
                  <c:v>2.3809523809523774E-2</c:v>
                </c:pt>
                <c:pt idx="125">
                  <c:v>0</c:v>
                </c:pt>
                <c:pt idx="126">
                  <c:v>0</c:v>
                </c:pt>
                <c:pt idx="127">
                  <c:v>2.5641025641025612E-2</c:v>
                </c:pt>
                <c:pt idx="128">
                  <c:v>0.95000000000000007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2.2675736961451291E-3</c:v>
                </c:pt>
                <c:pt idx="217">
                  <c:v>0</c:v>
                </c:pt>
                <c:pt idx="218">
                  <c:v>0</c:v>
                </c:pt>
                <c:pt idx="219">
                  <c:v>4.3478260869565216E-2</c:v>
                </c:pt>
                <c:pt idx="220">
                  <c:v>0.17241379310344768</c:v>
                </c:pt>
                <c:pt idx="221">
                  <c:v>0.85185185185185186</c:v>
                </c:pt>
                <c:pt idx="222">
                  <c:v>0</c:v>
                </c:pt>
                <c:pt idx="223">
                  <c:v>0.92592592592592593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0.89285714285714279</c:v>
                </c:pt>
                <c:pt idx="231">
                  <c:v>7.9999999999999932E-2</c:v>
                </c:pt>
                <c:pt idx="232">
                  <c:v>0</c:v>
                </c:pt>
                <c:pt idx="233">
                  <c:v>0</c:v>
                </c:pt>
                <c:pt idx="234">
                  <c:v>0.19999999999999979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0.84210526315789502</c:v>
                </c:pt>
                <c:pt idx="239">
                  <c:v>0</c:v>
                </c:pt>
                <c:pt idx="240">
                  <c:v>0</c:v>
                </c:pt>
                <c:pt idx="241">
                  <c:v>0.14634146341463392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0.41304347826086968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4-41C1-8038-664E5CB15CA5}"/>
            </c:ext>
          </c:extLst>
        </c:ser>
        <c:ser>
          <c:idx val="1"/>
          <c:order val="1"/>
          <c:tx>
            <c:strRef>
              <c:f>'Fidelity v3'!$T$159</c:f>
              <c:strCache>
                <c:ptCount val="1"/>
                <c:pt idx="0">
                  <c:v>Transversions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'Fidelity v3'!$A$160:$A$602</c15:sqref>
                  </c15:fullRef>
                </c:ext>
              </c:extLst>
              <c:f>'Fidelity v3'!$A$161:$A$602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434</c:v>
                </c:pt>
                <c:pt idx="359">
                  <c:v>435</c:v>
                </c:pt>
                <c:pt idx="360">
                  <c:v>436</c:v>
                </c:pt>
                <c:pt idx="361">
                  <c:v>437</c:v>
                </c:pt>
                <c:pt idx="362">
                  <c:v>438</c:v>
                </c:pt>
                <c:pt idx="363">
                  <c:v>439</c:v>
                </c:pt>
                <c:pt idx="364">
                  <c:v>440</c:v>
                </c:pt>
                <c:pt idx="365">
                  <c:v>441</c:v>
                </c:pt>
                <c:pt idx="366">
                  <c:v>442</c:v>
                </c:pt>
                <c:pt idx="367">
                  <c:v>443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'Fidelity v3'!$T$160:$T$602</c15:sqref>
                  </c15:fullRef>
                </c:ext>
              </c:extLst>
              <c:f>'Fidelity v3'!$T$161:$T$602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0.97619047619047616</c:v>
                </c:pt>
                <c:pt idx="124">
                  <c:v>0.97619047619047616</c:v>
                </c:pt>
                <c:pt idx="125">
                  <c:v>0</c:v>
                </c:pt>
                <c:pt idx="126">
                  <c:v>0</c:v>
                </c:pt>
                <c:pt idx="127">
                  <c:v>0.97435897435897434</c:v>
                </c:pt>
                <c:pt idx="128">
                  <c:v>4.9999999999999947E-2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0.99773242630385484</c:v>
                </c:pt>
                <c:pt idx="217">
                  <c:v>0</c:v>
                </c:pt>
                <c:pt idx="218">
                  <c:v>0</c:v>
                </c:pt>
                <c:pt idx="219">
                  <c:v>0.95652173913043481</c:v>
                </c:pt>
                <c:pt idx="220">
                  <c:v>0.82758620689655227</c:v>
                </c:pt>
                <c:pt idx="221">
                  <c:v>0.14814814814814817</c:v>
                </c:pt>
                <c:pt idx="222">
                  <c:v>0</c:v>
                </c:pt>
                <c:pt idx="223">
                  <c:v>7.4074074074074014E-2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0.10714285714285719</c:v>
                </c:pt>
                <c:pt idx="231">
                  <c:v>0.92</c:v>
                </c:pt>
                <c:pt idx="232">
                  <c:v>0</c:v>
                </c:pt>
                <c:pt idx="233">
                  <c:v>0</c:v>
                </c:pt>
                <c:pt idx="234">
                  <c:v>0.80000000000000016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0.15789473684210509</c:v>
                </c:pt>
                <c:pt idx="239">
                  <c:v>0</c:v>
                </c:pt>
                <c:pt idx="240">
                  <c:v>0</c:v>
                </c:pt>
                <c:pt idx="241">
                  <c:v>0.85365853658536606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0.58695652173913038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4-41C1-8038-664E5CB15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26441176"/>
        <c:axId val="926449704"/>
      </c:barChart>
      <c:catAx>
        <c:axId val="926441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Sequence position</a:t>
                </a:r>
                <a:r>
                  <a:rPr lang="en-GB" sz="1600" baseline="0"/>
                  <a:t> </a:t>
                </a:r>
                <a:r>
                  <a:rPr lang="en-GB" sz="1600"/>
                  <a:t>(bp)</a:t>
                </a:r>
              </a:p>
            </c:rich>
          </c:tx>
          <c:layout>
            <c:manualLayout>
              <c:xMode val="edge"/>
              <c:yMode val="edge"/>
              <c:x val="0.43947198749448252"/>
              <c:y val="0.84893100828636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26449704"/>
        <c:crosses val="autoZero"/>
        <c:auto val="1"/>
        <c:lblAlgn val="ctr"/>
        <c:lblOffset val="100"/>
        <c:noMultiLvlLbl val="0"/>
      </c:catAx>
      <c:valAx>
        <c:axId val="926449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Frequency</a:t>
                </a:r>
              </a:p>
            </c:rich>
          </c:tx>
          <c:layout>
            <c:manualLayout>
              <c:xMode val="edge"/>
              <c:yMode val="edge"/>
              <c:x val="2.5299995894718068E-5"/>
              <c:y val="0.3633693040341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26441176"/>
        <c:crosses val="autoZero"/>
        <c:crossBetween val="between"/>
        <c:majorUnit val="0.2"/>
        <c:minorUnit val="4.0000000000000008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164886915383129"/>
          <c:y val="0.93731145622688472"/>
          <c:w val="0.25132291928219302"/>
          <c:h val="6.0890973607875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Times New Roman" panose="02020603050405020304" pitchFamily="18" charset="0"/>
                <a:cs typeface="Times New Roman" panose="02020603050405020304" pitchFamily="18" charset="0"/>
              </a:rPr>
              <a:t>Exo+THR</a:t>
            </a:r>
          </a:p>
        </c:rich>
      </c:tx>
      <c:layout>
        <c:manualLayout>
          <c:xMode val="edge"/>
          <c:yMode val="edge"/>
          <c:x val="3.7746143669909631E-2"/>
          <c:y val="3.69728547920240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2307447294039006E-2"/>
          <c:y val="0.18711434583866526"/>
          <c:w val="0.94626050812494533"/>
          <c:h val="0.62554283935470878"/>
        </c:manualLayout>
      </c:layout>
      <c:lineChart>
        <c:grouping val="standard"/>
        <c:varyColors val="0"/>
        <c:ser>
          <c:idx val="1"/>
          <c:order val="0"/>
          <c:tx>
            <c:strRef>
              <c:f>'Fidelity v3'!$AM$155</c:f>
              <c:strCache>
                <c:ptCount val="1"/>
                <c:pt idx="0">
                  <c:v>Exo_H</c:v>
                </c:pt>
              </c:strCache>
            </c:strRef>
          </c:tx>
          <c:marker>
            <c:symbol val="none"/>
          </c:marker>
          <c:cat>
            <c:strRef>
              <c:f>'Fidelity v3'!$AL$156:$AL$603</c:f>
              <c:strCache>
                <c:ptCount val="448"/>
                <c:pt idx="0">
                  <c:v>A</c:v>
                </c:pt>
                <c:pt idx="1">
                  <c:v>G</c:v>
                </c:pt>
                <c:pt idx="2">
                  <c:v>G</c:v>
                </c:pt>
                <c:pt idx="3">
                  <c:v>G</c:v>
                </c:pt>
                <c:pt idx="4">
                  <c:v>T</c:v>
                </c:pt>
                <c:pt idx="5">
                  <c:v>T</c:v>
                </c:pt>
                <c:pt idx="6">
                  <c:v>A</c:v>
                </c:pt>
                <c:pt idx="7">
                  <c:v>A</c:v>
                </c:pt>
                <c:pt idx="8">
                  <c:v>T</c:v>
                </c:pt>
                <c:pt idx="9">
                  <c:v>G</c:v>
                </c:pt>
                <c:pt idx="10">
                  <c:v>C</c:v>
                </c:pt>
                <c:pt idx="11">
                  <c:v>C</c:v>
                </c:pt>
                <c:pt idx="12">
                  <c:v>A</c:v>
                </c:pt>
                <c:pt idx="13">
                  <c:v>G</c:v>
                </c:pt>
                <c:pt idx="14">
                  <c:v>C</c:v>
                </c:pt>
                <c:pt idx="15">
                  <c:v>G</c:v>
                </c:pt>
                <c:pt idx="16">
                  <c:v>C</c:v>
                </c:pt>
                <c:pt idx="17">
                  <c:v>T</c:v>
                </c:pt>
                <c:pt idx="18">
                  <c:v>T</c:v>
                </c:pt>
                <c:pt idx="19">
                  <c:v>C</c:v>
                </c:pt>
                <c:pt idx="20">
                  <c:v>G</c:v>
                </c:pt>
                <c:pt idx="21">
                  <c:v>T</c:v>
                </c:pt>
                <c:pt idx="22">
                  <c:v>T</c:v>
                </c:pt>
                <c:pt idx="23">
                  <c:v>A</c:v>
                </c:pt>
                <c:pt idx="24">
                  <c:v>A</c:v>
                </c:pt>
                <c:pt idx="25">
                  <c:v>T</c:v>
                </c:pt>
                <c:pt idx="26">
                  <c:v>A</c:v>
                </c:pt>
                <c:pt idx="27">
                  <c:v>C</c:v>
                </c:pt>
                <c:pt idx="28">
                  <c:v>A</c:v>
                </c:pt>
                <c:pt idx="29">
                  <c:v>G</c:v>
                </c:pt>
                <c:pt idx="30">
                  <c:v>A</c:v>
                </c:pt>
                <c:pt idx="31">
                  <c:v>T</c:v>
                </c:pt>
                <c:pt idx="32">
                  <c:v>G</c:v>
                </c:pt>
                <c:pt idx="33">
                  <c:v>T</c:v>
                </c:pt>
                <c:pt idx="34">
                  <c:v>A</c:v>
                </c:pt>
                <c:pt idx="35">
                  <c:v>G</c:v>
                </c:pt>
                <c:pt idx="36">
                  <c:v>G</c:v>
                </c:pt>
                <c:pt idx="37">
                  <c:v>T</c:v>
                </c:pt>
                <c:pt idx="38">
                  <c:v>G</c:v>
                </c:pt>
                <c:pt idx="39">
                  <c:v>T</c:v>
                </c:pt>
                <c:pt idx="40">
                  <c:v>T</c:v>
                </c:pt>
                <c:pt idx="41">
                  <c:v>C</c:v>
                </c:pt>
                <c:pt idx="42">
                  <c:v>C</c:v>
                </c:pt>
                <c:pt idx="43">
                  <c:v>A</c:v>
                </c:pt>
                <c:pt idx="44">
                  <c:v>C</c:v>
                </c:pt>
                <c:pt idx="45">
                  <c:v>A</c:v>
                </c:pt>
                <c:pt idx="46">
                  <c:v>G</c:v>
                </c:pt>
                <c:pt idx="47">
                  <c:v>G</c:v>
                </c:pt>
                <c:pt idx="48">
                  <c:v>G</c:v>
                </c:pt>
                <c:pt idx="49">
                  <c:v>T</c:v>
                </c:pt>
                <c:pt idx="50">
                  <c:v>A</c:v>
                </c:pt>
                <c:pt idx="51">
                  <c:v>G</c:v>
                </c:pt>
                <c:pt idx="52">
                  <c:v>C</c:v>
                </c:pt>
                <c:pt idx="53">
                  <c:v>C</c:v>
                </c:pt>
                <c:pt idx="54">
                  <c:v>A</c:v>
                </c:pt>
                <c:pt idx="55">
                  <c:v>G</c:v>
                </c:pt>
                <c:pt idx="56">
                  <c:v>C</c:v>
                </c:pt>
                <c:pt idx="57">
                  <c:v>A</c:v>
                </c:pt>
                <c:pt idx="58">
                  <c:v>G</c:v>
                </c:pt>
                <c:pt idx="59">
                  <c:v>C</c:v>
                </c:pt>
                <c:pt idx="60">
                  <c:v>A</c:v>
                </c:pt>
                <c:pt idx="61">
                  <c:v>T</c:v>
                </c:pt>
                <c:pt idx="62">
                  <c:v>A</c:v>
                </c:pt>
                <c:pt idx="63">
                  <c:v>T</c:v>
                </c:pt>
                <c:pt idx="64">
                  <c:v>G</c:v>
                </c:pt>
                <c:pt idx="65">
                  <c:v>G</c:v>
                </c:pt>
                <c:pt idx="66">
                  <c:v>T</c:v>
                </c:pt>
                <c:pt idx="67">
                  <c:v>G</c:v>
                </c:pt>
                <c:pt idx="68">
                  <c:v>C</c:v>
                </c:pt>
                <c:pt idx="69">
                  <c:v>A</c:v>
                </c:pt>
                <c:pt idx="70">
                  <c:v>G</c:v>
                </c:pt>
                <c:pt idx="71">
                  <c:v>G</c:v>
                </c:pt>
                <c:pt idx="72">
                  <c:v>G</c:v>
                </c:pt>
                <c:pt idx="73">
                  <c:v>C</c:v>
                </c:pt>
                <c:pt idx="74">
                  <c:v>G</c:v>
                </c:pt>
                <c:pt idx="75">
                  <c:v>C</c:v>
                </c:pt>
                <c:pt idx="76">
                  <c:v>T</c:v>
                </c:pt>
                <c:pt idx="77">
                  <c:v>G</c:v>
                </c:pt>
                <c:pt idx="78">
                  <c:v>A</c:v>
                </c:pt>
                <c:pt idx="79">
                  <c:v>C</c:v>
                </c:pt>
                <c:pt idx="80">
                  <c:v>T</c:v>
                </c:pt>
                <c:pt idx="81">
                  <c:v>T</c:v>
                </c:pt>
                <c:pt idx="82">
                  <c:v>C</c:v>
                </c:pt>
                <c:pt idx="83">
                  <c:v>C</c:v>
                </c:pt>
                <c:pt idx="84">
                  <c:v>G</c:v>
                </c:pt>
                <c:pt idx="85">
                  <c:v>C</c:v>
                </c:pt>
                <c:pt idx="86">
                  <c:v>G</c:v>
                </c:pt>
                <c:pt idx="87">
                  <c:v>T</c:v>
                </c:pt>
                <c:pt idx="88">
                  <c:v>T</c:v>
                </c:pt>
                <c:pt idx="89">
                  <c:v>T</c:v>
                </c:pt>
                <c:pt idx="90">
                  <c:v>-</c:v>
                </c:pt>
                <c:pt idx="91">
                  <c:v>C</c:v>
                </c:pt>
                <c:pt idx="92">
                  <c:v>C</c:v>
                </c:pt>
                <c:pt idx="93">
                  <c:v>A</c:v>
                </c:pt>
                <c:pt idx="94">
                  <c:v>G</c:v>
                </c:pt>
                <c:pt idx="95">
                  <c:v>A</c:v>
                </c:pt>
                <c:pt idx="96">
                  <c:v>C</c:v>
                </c:pt>
                <c:pt idx="97">
                  <c:v>T</c:v>
                </c:pt>
                <c:pt idx="98">
                  <c:v>T</c:v>
                </c:pt>
                <c:pt idx="99">
                  <c:v>T</c:v>
                </c:pt>
                <c:pt idx="100">
                  <c:v>A</c:v>
                </c:pt>
                <c:pt idx="101">
                  <c:v>C</c:v>
                </c:pt>
                <c:pt idx="102">
                  <c:v>G</c:v>
                </c:pt>
                <c:pt idx="103">
                  <c:v>A</c:v>
                </c:pt>
                <c:pt idx="104">
                  <c:v>A</c:v>
                </c:pt>
                <c:pt idx="105">
                  <c:v>A</c:v>
                </c:pt>
                <c:pt idx="106">
                  <c:v>C</c:v>
                </c:pt>
                <c:pt idx="107">
                  <c:v>A</c:v>
                </c:pt>
                <c:pt idx="108">
                  <c:v>C</c:v>
                </c:pt>
                <c:pt idx="109">
                  <c:v>G</c:v>
                </c:pt>
                <c:pt idx="110">
                  <c:v>G</c:v>
                </c:pt>
                <c:pt idx="111">
                  <c:v>A</c:v>
                </c:pt>
                <c:pt idx="112">
                  <c:v>A</c:v>
                </c:pt>
                <c:pt idx="113">
                  <c:v>A</c:v>
                </c:pt>
                <c:pt idx="114">
                  <c:v>C</c:v>
                </c:pt>
                <c:pt idx="115">
                  <c:v>C</c:v>
                </c:pt>
                <c:pt idx="116">
                  <c:v>G</c:v>
                </c:pt>
                <c:pt idx="117">
                  <c:v>A</c:v>
                </c:pt>
                <c:pt idx="118">
                  <c:v>A</c:v>
                </c:pt>
                <c:pt idx="119">
                  <c:v>G</c:v>
                </c:pt>
                <c:pt idx="120">
                  <c:v>A</c:v>
                </c:pt>
                <c:pt idx="121">
                  <c:v>C</c:v>
                </c:pt>
                <c:pt idx="122">
                  <c:v>C</c:v>
                </c:pt>
                <c:pt idx="123">
                  <c:v>A</c:v>
                </c:pt>
                <c:pt idx="124">
                  <c:v>T</c:v>
                </c:pt>
                <c:pt idx="125">
                  <c:v>T</c:v>
                </c:pt>
                <c:pt idx="126">
                  <c:v>C</c:v>
                </c:pt>
                <c:pt idx="127">
                  <c:v>A</c:v>
                </c:pt>
                <c:pt idx="128">
                  <c:v>T</c:v>
                </c:pt>
                <c:pt idx="129">
                  <c:v>G</c:v>
                </c:pt>
                <c:pt idx="130">
                  <c:v>T</c:v>
                </c:pt>
                <c:pt idx="131">
                  <c:v>T</c:v>
                </c:pt>
                <c:pt idx="132">
                  <c:v>G</c:v>
                </c:pt>
                <c:pt idx="133">
                  <c:v>T</c:v>
                </c:pt>
                <c:pt idx="134">
                  <c:v>T</c:v>
                </c:pt>
                <c:pt idx="135">
                  <c:v>G</c:v>
                </c:pt>
                <c:pt idx="136">
                  <c:v>C</c:v>
                </c:pt>
                <c:pt idx="137">
                  <c:v>T</c:v>
                </c:pt>
                <c:pt idx="138">
                  <c:v>C</c:v>
                </c:pt>
                <c:pt idx="139">
                  <c:v>A</c:v>
                </c:pt>
                <c:pt idx="140">
                  <c:v>G</c:v>
                </c:pt>
                <c:pt idx="141">
                  <c:v>G</c:v>
                </c:pt>
                <c:pt idx="142">
                  <c:v>T</c:v>
                </c:pt>
                <c:pt idx="143">
                  <c:v>C</c:v>
                </c:pt>
                <c:pt idx="144">
                  <c:v>G</c:v>
                </c:pt>
                <c:pt idx="145">
                  <c:v>C</c:v>
                </c:pt>
                <c:pt idx="146">
                  <c:v>A</c:v>
                </c:pt>
                <c:pt idx="147">
                  <c:v>G</c:v>
                </c:pt>
                <c:pt idx="148">
                  <c:v>A</c:v>
                </c:pt>
                <c:pt idx="149">
                  <c:v>C</c:v>
                </c:pt>
                <c:pt idx="150">
                  <c:v>G</c:v>
                </c:pt>
                <c:pt idx="151">
                  <c:v>T</c:v>
                </c:pt>
                <c:pt idx="152">
                  <c:v>T</c:v>
                </c:pt>
                <c:pt idx="153">
                  <c:v>T</c:v>
                </c:pt>
                <c:pt idx="154">
                  <c:v>T</c:v>
                </c:pt>
                <c:pt idx="155">
                  <c:v>G</c:v>
                </c:pt>
                <c:pt idx="156">
                  <c:v>C</c:v>
                </c:pt>
                <c:pt idx="157">
                  <c:v>A</c:v>
                </c:pt>
                <c:pt idx="158">
                  <c:v>G</c:v>
                </c:pt>
                <c:pt idx="159">
                  <c:v>C</c:v>
                </c:pt>
                <c:pt idx="160">
                  <c:v>A</c:v>
                </c:pt>
                <c:pt idx="161">
                  <c:v>G</c:v>
                </c:pt>
                <c:pt idx="162">
                  <c:v>C</c:v>
                </c:pt>
                <c:pt idx="163">
                  <c:v>A</c:v>
                </c:pt>
                <c:pt idx="164">
                  <c:v>G</c:v>
                </c:pt>
                <c:pt idx="165">
                  <c:v>T</c:v>
                </c:pt>
                <c:pt idx="166">
                  <c:v>C</c:v>
                </c:pt>
                <c:pt idx="167">
                  <c:v>G</c:v>
                </c:pt>
                <c:pt idx="168">
                  <c:v>C</c:v>
                </c:pt>
                <c:pt idx="169">
                  <c:v>T</c:v>
                </c:pt>
                <c:pt idx="170">
                  <c:v>T</c:v>
                </c:pt>
                <c:pt idx="171">
                  <c:v>C</c:v>
                </c:pt>
                <c:pt idx="172">
                  <c:v>A</c:v>
                </c:pt>
                <c:pt idx="173">
                  <c:v>C</c:v>
                </c:pt>
                <c:pt idx="174">
                  <c:v>G</c:v>
                </c:pt>
                <c:pt idx="175">
                  <c:v>T</c:v>
                </c:pt>
                <c:pt idx="176">
                  <c:v>T</c:v>
                </c:pt>
                <c:pt idx="177">
                  <c:v>C</c:v>
                </c:pt>
                <c:pt idx="178">
                  <c:v>G</c:v>
                </c:pt>
                <c:pt idx="179">
                  <c:v>C</c:v>
                </c:pt>
                <c:pt idx="180">
                  <c:v>T</c:v>
                </c:pt>
                <c:pt idx="181">
                  <c:v>C</c:v>
                </c:pt>
                <c:pt idx="182">
                  <c:v>G</c:v>
                </c:pt>
                <c:pt idx="183">
                  <c:v>C</c:v>
                </c:pt>
                <c:pt idx="184">
                  <c:v>G</c:v>
                </c:pt>
                <c:pt idx="185">
                  <c:v>T</c:v>
                </c:pt>
                <c:pt idx="186">
                  <c:v>A</c:v>
                </c:pt>
                <c:pt idx="187">
                  <c:v>T</c:v>
                </c:pt>
                <c:pt idx="188">
                  <c:v>C</c:v>
                </c:pt>
                <c:pt idx="189">
                  <c:v>G</c:v>
                </c:pt>
                <c:pt idx="190">
                  <c:v>G</c:v>
                </c:pt>
                <c:pt idx="191">
                  <c:v>T</c:v>
                </c:pt>
                <c:pt idx="192">
                  <c:v>G</c:v>
                </c:pt>
                <c:pt idx="193">
                  <c:v>A</c:v>
                </c:pt>
                <c:pt idx="194">
                  <c:v>T</c:v>
                </c:pt>
                <c:pt idx="195">
                  <c:v>T</c:v>
                </c:pt>
                <c:pt idx="196">
                  <c:v>C</c:v>
                </c:pt>
                <c:pt idx="197">
                  <c:v>A</c:v>
                </c:pt>
                <c:pt idx="198">
                  <c:v>T</c:v>
                </c:pt>
                <c:pt idx="199">
                  <c:v>T</c:v>
                </c:pt>
                <c:pt idx="200">
                  <c:v>C</c:v>
                </c:pt>
                <c:pt idx="201">
                  <c:v>T</c:v>
                </c:pt>
                <c:pt idx="202">
                  <c:v>G</c:v>
                </c:pt>
                <c:pt idx="203">
                  <c:v>C</c:v>
                </c:pt>
                <c:pt idx="204">
                  <c:v>T</c:v>
                </c:pt>
                <c:pt idx="205">
                  <c:v>A</c:v>
                </c:pt>
                <c:pt idx="206">
                  <c:v>A</c:v>
                </c:pt>
                <c:pt idx="207">
                  <c:v>C</c:v>
                </c:pt>
                <c:pt idx="208">
                  <c:v>C</c:v>
                </c:pt>
                <c:pt idx="209">
                  <c:v>A</c:v>
                </c:pt>
                <c:pt idx="210">
                  <c:v>G</c:v>
                </c:pt>
                <c:pt idx="211">
                  <c:v>T</c:v>
                </c:pt>
                <c:pt idx="212">
                  <c:v>A</c:v>
                </c:pt>
                <c:pt idx="213">
                  <c:v>A</c:v>
                </c:pt>
                <c:pt idx="214">
                  <c:v>G</c:v>
                </c:pt>
                <c:pt idx="215">
                  <c:v>G</c:v>
                </c:pt>
                <c:pt idx="216">
                  <c:v>C</c:v>
                </c:pt>
                <c:pt idx="217">
                  <c:v>A</c:v>
                </c:pt>
                <c:pt idx="218">
                  <c:v>A</c:v>
                </c:pt>
                <c:pt idx="219">
                  <c:v>-</c:v>
                </c:pt>
                <c:pt idx="220">
                  <c:v>C</c:v>
                </c:pt>
                <c:pt idx="221">
                  <c:v>C</c:v>
                </c:pt>
                <c:pt idx="222">
                  <c:v>C</c:v>
                </c:pt>
                <c:pt idx="223">
                  <c:v>C</c:v>
                </c:pt>
                <c:pt idx="224">
                  <c:v>G</c:v>
                </c:pt>
                <c:pt idx="225">
                  <c:v>C</c:v>
                </c:pt>
                <c:pt idx="226">
                  <c:v>C</c:v>
                </c:pt>
                <c:pt idx="227">
                  <c:v>A</c:v>
                </c:pt>
                <c:pt idx="228">
                  <c:v>G</c:v>
                </c:pt>
                <c:pt idx="229">
                  <c:v>C</c:v>
                </c:pt>
                <c:pt idx="230">
                  <c:v>C</c:v>
                </c:pt>
                <c:pt idx="231">
                  <c:v>T</c:v>
                </c:pt>
                <c:pt idx="232">
                  <c:v>A</c:v>
                </c:pt>
                <c:pt idx="233">
                  <c:v>G</c:v>
                </c:pt>
                <c:pt idx="234">
                  <c:v>C</c:v>
                </c:pt>
                <c:pt idx="235">
                  <c:v>C</c:v>
                </c:pt>
                <c:pt idx="236">
                  <c:v>G</c:v>
                </c:pt>
                <c:pt idx="237">
                  <c:v>G</c:v>
                </c:pt>
                <c:pt idx="238">
                  <c:v>G</c:v>
                </c:pt>
                <c:pt idx="239">
                  <c:v>T</c:v>
                </c:pt>
                <c:pt idx="240">
                  <c:v>C</c:v>
                </c:pt>
                <c:pt idx="241">
                  <c:v>C</c:v>
                </c:pt>
                <c:pt idx="242">
                  <c:v>T</c:v>
                </c:pt>
                <c:pt idx="243">
                  <c:v>C</c:v>
                </c:pt>
                <c:pt idx="244">
                  <c:v>A</c:v>
                </c:pt>
                <c:pt idx="245">
                  <c:v>A</c:v>
                </c:pt>
                <c:pt idx="246">
                  <c:v>C</c:v>
                </c:pt>
                <c:pt idx="247">
                  <c:v>G</c:v>
                </c:pt>
                <c:pt idx="248">
                  <c:v>A</c:v>
                </c:pt>
                <c:pt idx="249">
                  <c:v>C</c:v>
                </c:pt>
                <c:pt idx="250">
                  <c:v>A</c:v>
                </c:pt>
                <c:pt idx="251">
                  <c:v>G</c:v>
                </c:pt>
                <c:pt idx="252">
                  <c:v>G</c:v>
                </c:pt>
                <c:pt idx="253">
                  <c:v>A</c:v>
                </c:pt>
                <c:pt idx="254">
                  <c:v>G</c:v>
                </c:pt>
                <c:pt idx="255">
                  <c:v>C</c:v>
                </c:pt>
                <c:pt idx="256">
                  <c:v>A</c:v>
                </c:pt>
                <c:pt idx="257">
                  <c:v>C</c:v>
                </c:pt>
                <c:pt idx="258">
                  <c:v>G</c:v>
                </c:pt>
                <c:pt idx="259">
                  <c:v>A</c:v>
                </c:pt>
                <c:pt idx="260">
                  <c:v>T</c:v>
                </c:pt>
                <c:pt idx="261">
                  <c:v>C</c:v>
                </c:pt>
                <c:pt idx="262">
                  <c:v>A</c:v>
                </c:pt>
                <c:pt idx="263">
                  <c:v>T</c:v>
                </c:pt>
                <c:pt idx="264">
                  <c:v>G</c:v>
                </c:pt>
                <c:pt idx="265">
                  <c:v>C</c:v>
                </c:pt>
                <c:pt idx="266">
                  <c:v>G</c:v>
                </c:pt>
                <c:pt idx="267">
                  <c:v>C</c:v>
                </c:pt>
                <c:pt idx="268">
                  <c:v>A</c:v>
                </c:pt>
                <c:pt idx="269">
                  <c:v>C</c:v>
                </c:pt>
                <c:pt idx="270">
                  <c:v>C</c:v>
                </c:pt>
                <c:pt idx="271">
                  <c:v>C</c:v>
                </c:pt>
                <c:pt idx="272">
                  <c:v>G</c:v>
                </c:pt>
                <c:pt idx="273">
                  <c:v>T</c:v>
                </c:pt>
                <c:pt idx="274">
                  <c:v>G</c:v>
                </c:pt>
                <c:pt idx="275">
                  <c:v>G</c:v>
                </c:pt>
                <c:pt idx="276">
                  <c:v>C</c:v>
                </c:pt>
                <c:pt idx="277">
                  <c:v>C</c:v>
                </c:pt>
                <c:pt idx="278">
                  <c:v>A</c:v>
                </c:pt>
                <c:pt idx="279">
                  <c:v>G</c:v>
                </c:pt>
                <c:pt idx="280">
                  <c:v>G</c:v>
                </c:pt>
                <c:pt idx="281">
                  <c:v>A</c:v>
                </c:pt>
                <c:pt idx="282">
                  <c:v>C</c:v>
                </c:pt>
                <c:pt idx="283">
                  <c:v>C</c:v>
                </c:pt>
                <c:pt idx="284">
                  <c:v>C</c:v>
                </c:pt>
                <c:pt idx="285">
                  <c:v>A</c:v>
                </c:pt>
                <c:pt idx="286">
                  <c:v>A</c:v>
                </c:pt>
                <c:pt idx="287">
                  <c:v>C</c:v>
                </c:pt>
                <c:pt idx="288">
                  <c:v>G</c:v>
                </c:pt>
                <c:pt idx="289">
                  <c:v>C</c:v>
                </c:pt>
                <c:pt idx="290">
                  <c:v>T</c:v>
                </c:pt>
                <c:pt idx="291">
                  <c:v>G</c:v>
                </c:pt>
                <c:pt idx="292">
                  <c:v>C</c:v>
                </c:pt>
                <c:pt idx="293">
                  <c:v>C</c:v>
                </c:pt>
                <c:pt idx="294">
                  <c:v>C</c:v>
                </c:pt>
                <c:pt idx="295">
                  <c:v>G</c:v>
                </c:pt>
                <c:pt idx="296">
                  <c:v>A</c:v>
                </c:pt>
                <c:pt idx="297">
                  <c:v>G</c:v>
                </c:pt>
                <c:pt idx="298">
                  <c:v>A</c:v>
                </c:pt>
                <c:pt idx="299">
                  <c:v>T</c:v>
                </c:pt>
                <c:pt idx="300">
                  <c:v>C</c:v>
                </c:pt>
                <c:pt idx="301">
                  <c:v>T</c:v>
                </c:pt>
                <c:pt idx="302">
                  <c:v>C</c:v>
                </c:pt>
                <c:pt idx="303">
                  <c:v>G</c:v>
                </c:pt>
                <c:pt idx="304">
                  <c:v>A</c:v>
                </c:pt>
                <c:pt idx="305">
                  <c:v>-</c:v>
                </c:pt>
                <c:pt idx="306">
                  <c:v>-</c:v>
                </c:pt>
                <c:pt idx="307">
                  <c:v>-</c:v>
                </c:pt>
                <c:pt idx="308">
                  <c:v>T</c:v>
                </c:pt>
                <c:pt idx="309">
                  <c:v>C</c:v>
                </c:pt>
                <c:pt idx="310">
                  <c:v>C</c:v>
                </c:pt>
                <c:pt idx="311">
                  <c:v>C</c:v>
                </c:pt>
                <c:pt idx="312">
                  <c:v>G</c:v>
                </c:pt>
                <c:pt idx="313">
                  <c:v>C</c:v>
                </c:pt>
                <c:pt idx="314">
                  <c:v>G</c:v>
                </c:pt>
                <c:pt idx="315">
                  <c:v>A</c:v>
                </c:pt>
                <c:pt idx="316">
                  <c:v>A</c:v>
                </c:pt>
                <c:pt idx="317">
                  <c:v>A</c:v>
                </c:pt>
                <c:pt idx="318">
                  <c:v>T</c:v>
                </c:pt>
                <c:pt idx="319">
                  <c:v>T</c:v>
                </c:pt>
                <c:pt idx="320">
                  <c:v>A</c:v>
                </c:pt>
                <c:pt idx="321">
                  <c:v>A</c:v>
                </c:pt>
                <c:pt idx="322">
                  <c:v>T</c:v>
                </c:pt>
                <c:pt idx="323">
                  <c:v>A</c:v>
                </c:pt>
                <c:pt idx="324">
                  <c:v>C</c:v>
                </c:pt>
                <c:pt idx="325">
                  <c:v>G</c:v>
                </c:pt>
                <c:pt idx="326">
                  <c:v>A</c:v>
                </c:pt>
                <c:pt idx="327">
                  <c:v>C</c:v>
                </c:pt>
                <c:pt idx="328">
                  <c:v>T</c:v>
                </c:pt>
                <c:pt idx="329">
                  <c:v>C</c:v>
                </c:pt>
                <c:pt idx="330">
                  <c:v>A</c:v>
                </c:pt>
                <c:pt idx="331">
                  <c:v>C</c:v>
                </c:pt>
                <c:pt idx="332">
                  <c:v>T</c:v>
                </c:pt>
                <c:pt idx="333">
                  <c:v>A</c:v>
                </c:pt>
                <c:pt idx="334">
                  <c:v>T</c:v>
                </c:pt>
                <c:pt idx="335">
                  <c:v>A</c:v>
                </c:pt>
                <c:pt idx="336">
                  <c:v>G</c:v>
                </c:pt>
                <c:pt idx="337">
                  <c:v>G</c:v>
                </c:pt>
                <c:pt idx="338">
                  <c:v>G</c:v>
                </c:pt>
                <c:pt idx="339">
                  <c:v>A</c:v>
                </c:pt>
                <c:pt idx="340">
                  <c:v>G</c:v>
                </c:pt>
                <c:pt idx="341">
                  <c:v>A</c:v>
                </c:pt>
                <c:pt idx="342">
                  <c:v>C</c:v>
                </c:pt>
                <c:pt idx="343">
                  <c:v>C</c:v>
                </c:pt>
                <c:pt idx="344">
                  <c:v>A</c:v>
                </c:pt>
                <c:pt idx="345">
                  <c:v>C</c:v>
                </c:pt>
                <c:pt idx="346">
                  <c:v>A</c:v>
                </c:pt>
                <c:pt idx="347">
                  <c:v>A</c:v>
                </c:pt>
                <c:pt idx="348">
                  <c:v>C</c:v>
                </c:pt>
                <c:pt idx="349">
                  <c:v>G</c:v>
                </c:pt>
                <c:pt idx="350">
                  <c:v>G</c:v>
                </c:pt>
                <c:pt idx="351">
                  <c:v>T</c:v>
                </c:pt>
                <c:pt idx="352">
                  <c:v>T</c:v>
                </c:pt>
                <c:pt idx="353">
                  <c:v>T</c:v>
                </c:pt>
                <c:pt idx="354">
                  <c:v>C</c:v>
                </c:pt>
                <c:pt idx="355">
                  <c:v>C</c:v>
                </c:pt>
                <c:pt idx="356">
                  <c:v>C</c:v>
                </c:pt>
                <c:pt idx="357">
                  <c:v>T</c:v>
                </c:pt>
                <c:pt idx="358">
                  <c:v>C</c:v>
                </c:pt>
                <c:pt idx="359">
                  <c:v>T</c:v>
                </c:pt>
                <c:pt idx="360">
                  <c:v>A</c:v>
                </c:pt>
                <c:pt idx="361">
                  <c:v>G</c:v>
                </c:pt>
                <c:pt idx="362">
                  <c:v>A</c:v>
                </c:pt>
                <c:pt idx="363">
                  <c:v>A</c:v>
                </c:pt>
                <c:pt idx="364">
                  <c:v>A</c:v>
                </c:pt>
                <c:pt idx="365">
                  <c:v>T</c:v>
                </c:pt>
                <c:pt idx="366">
                  <c:v>A</c:v>
                </c:pt>
                <c:pt idx="367">
                  <c:v>A</c:v>
                </c:pt>
                <c:pt idx="368">
                  <c:v>T</c:v>
                </c:pt>
                <c:pt idx="369">
                  <c:v>T</c:v>
                </c:pt>
                <c:pt idx="370">
                  <c:v>T</c:v>
                </c:pt>
                <c:pt idx="371">
                  <c:v>T</c:v>
                </c:pt>
                <c:pt idx="372">
                  <c:v>G</c:v>
                </c:pt>
                <c:pt idx="373">
                  <c:v>T</c:v>
                </c:pt>
                <c:pt idx="374">
                  <c:v>T</c:v>
                </c:pt>
                <c:pt idx="375">
                  <c:v>T</c:v>
                </c:pt>
                <c:pt idx="376">
                  <c:v>A</c:v>
                </c:pt>
                <c:pt idx="377">
                  <c:v>A</c:v>
                </c:pt>
                <c:pt idx="378">
                  <c:v>C</c:v>
                </c:pt>
                <c:pt idx="379">
                  <c:v>T</c:v>
                </c:pt>
                <c:pt idx="380">
                  <c:v>T</c:v>
                </c:pt>
                <c:pt idx="381">
                  <c:v>T</c:v>
                </c:pt>
                <c:pt idx="382">
                  <c:v>A</c:v>
                </c:pt>
                <c:pt idx="383">
                  <c:v>A</c:v>
                </c:pt>
                <c:pt idx="384">
                  <c:v>G</c:v>
                </c:pt>
                <c:pt idx="385">
                  <c:v>A</c:v>
                </c:pt>
                <c:pt idx="386">
                  <c:v>A</c:v>
                </c:pt>
                <c:pt idx="387">
                  <c:v>G</c:v>
                </c:pt>
                <c:pt idx="388">
                  <c:v>G</c:v>
                </c:pt>
                <c:pt idx="389">
                  <c:v>A</c:v>
                </c:pt>
                <c:pt idx="390">
                  <c:v>G</c:v>
                </c:pt>
                <c:pt idx="391">
                  <c:v>A</c:v>
                </c:pt>
                <c:pt idx="392">
                  <c:v>T</c:v>
                </c:pt>
                <c:pt idx="393">
                  <c:v>A</c:v>
                </c:pt>
                <c:pt idx="394">
                  <c:v>T</c:v>
                </c:pt>
                <c:pt idx="395">
                  <c:v>A</c:v>
                </c:pt>
                <c:pt idx="396">
                  <c:v>C</c:v>
                </c:pt>
                <c:pt idx="397">
                  <c:v>C</c:v>
                </c:pt>
                <c:pt idx="398">
                  <c:v>A</c:v>
                </c:pt>
                <c:pt idx="399">
                  <c:v>T</c:v>
                </c:pt>
                <c:pt idx="400">
                  <c:v>G</c:v>
                </c:pt>
                <c:pt idx="401">
                  <c:v>G</c:v>
                </c:pt>
                <c:pt idx="402">
                  <c:v>A</c:v>
                </c:pt>
                <c:pt idx="403">
                  <c:v>T</c:v>
                </c:pt>
                <c:pt idx="404">
                  <c:v>C</c:v>
                </c:pt>
                <c:pt idx="405">
                  <c:v>C</c:v>
                </c:pt>
                <c:pt idx="406">
                  <c:v>T</c:v>
                </c:pt>
                <c:pt idx="407">
                  <c:v>C</c:v>
                </c:pt>
                <c:pt idx="408">
                  <c:v>T</c:v>
                </c:pt>
                <c:pt idx="409">
                  <c:v>A</c:v>
                </c:pt>
                <c:pt idx="410">
                  <c:v>G</c:v>
                </c:pt>
                <c:pt idx="411">
                  <c:v>A</c:v>
                </c:pt>
                <c:pt idx="412">
                  <c:v>G</c:v>
                </c:pt>
                <c:pt idx="413">
                  <c:v>T</c:v>
                </c:pt>
                <c:pt idx="414">
                  <c:v>C</c:v>
                </c:pt>
                <c:pt idx="415">
                  <c:v>G</c:v>
                </c:pt>
                <c:pt idx="416">
                  <c:v>A</c:v>
                </c:pt>
                <c:pt idx="417">
                  <c:v>C</c:v>
                </c:pt>
                <c:pt idx="418">
                  <c:v>C</c:v>
                </c:pt>
                <c:pt idx="419">
                  <c:v>T</c:v>
                </c:pt>
                <c:pt idx="420">
                  <c:v>G</c:v>
                </c:pt>
                <c:pt idx="421">
                  <c:v>C</c:v>
                </c:pt>
                <c:pt idx="422">
                  <c:v>A</c:v>
                </c:pt>
                <c:pt idx="423">
                  <c:v>G</c:v>
                </c:pt>
                <c:pt idx="424">
                  <c:v>G</c:v>
                </c:pt>
                <c:pt idx="425">
                  <c:v>C</c:v>
                </c:pt>
                <c:pt idx="426">
                  <c:v>A</c:v>
                </c:pt>
                <c:pt idx="427">
                  <c:v>T</c:v>
                </c:pt>
                <c:pt idx="428">
                  <c:v>G</c:v>
                </c:pt>
                <c:pt idx="429">
                  <c:v>C</c:v>
                </c:pt>
                <c:pt idx="430">
                  <c:v>A</c:v>
                </c:pt>
                <c:pt idx="431">
                  <c:v>A</c:v>
                </c:pt>
                <c:pt idx="432">
                  <c:v>G</c:v>
                </c:pt>
                <c:pt idx="433">
                  <c:v>C</c:v>
                </c:pt>
                <c:pt idx="434">
                  <c:v>T</c:v>
                </c:pt>
                <c:pt idx="435">
                  <c:v>T</c:v>
                </c:pt>
                <c:pt idx="436">
                  <c:v>G</c:v>
                </c:pt>
                <c:pt idx="437">
                  <c:v>C</c:v>
                </c:pt>
                <c:pt idx="438">
                  <c:v>G</c:v>
                </c:pt>
                <c:pt idx="439">
                  <c:v>G</c:v>
                </c:pt>
                <c:pt idx="440">
                  <c:v>C</c:v>
                </c:pt>
                <c:pt idx="441">
                  <c:v>C</c:v>
                </c:pt>
                <c:pt idx="442">
                  <c:v>A</c:v>
                </c:pt>
                <c:pt idx="443">
                  <c:v>C</c:v>
                </c:pt>
                <c:pt idx="444">
                  <c:v>A</c:v>
                </c:pt>
                <c:pt idx="445">
                  <c:v>C</c:v>
                </c:pt>
                <c:pt idx="446">
                  <c:v>A</c:v>
                </c:pt>
                <c:pt idx="447">
                  <c:v>G</c:v>
                </c:pt>
              </c:strCache>
            </c:strRef>
          </c:cat>
          <c:val>
            <c:numRef>
              <c:f>'Fidelity v3'!$AM$156:$AM$603</c:f>
              <c:numCache>
                <c:formatCode>General</c:formatCode>
                <c:ptCount val="4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0.189519342903395</c:v>
                </c:pt>
                <c:pt idx="10">
                  <c:v>0.189519342903395</c:v>
                </c:pt>
                <c:pt idx="11">
                  <c:v>0.189519342903395</c:v>
                </c:pt>
                <c:pt idx="12">
                  <c:v>0.19079609396068301</c:v>
                </c:pt>
                <c:pt idx="13">
                  <c:v>0.19079609396068301</c:v>
                </c:pt>
                <c:pt idx="14">
                  <c:v>0.19079609396068301</c:v>
                </c:pt>
                <c:pt idx="15">
                  <c:v>0.19079609396068301</c:v>
                </c:pt>
                <c:pt idx="16">
                  <c:v>0.19460704611249599</c:v>
                </c:pt>
                <c:pt idx="17">
                  <c:v>0.208527103644079</c:v>
                </c:pt>
                <c:pt idx="18">
                  <c:v>0.19924132152447899</c:v>
                </c:pt>
                <c:pt idx="19">
                  <c:v>0.202106607505109</c:v>
                </c:pt>
                <c:pt idx="20">
                  <c:v>0.19924132152447899</c:v>
                </c:pt>
                <c:pt idx="21">
                  <c:v>0.19838959571272</c:v>
                </c:pt>
                <c:pt idx="22">
                  <c:v>0.207994730304462</c:v>
                </c:pt>
                <c:pt idx="23">
                  <c:v>0.20462480602363201</c:v>
                </c:pt>
                <c:pt idx="24">
                  <c:v>0.19838959571272</c:v>
                </c:pt>
                <c:pt idx="25">
                  <c:v>0.201759709817636</c:v>
                </c:pt>
                <c:pt idx="26">
                  <c:v>0.20512972902287499</c:v>
                </c:pt>
                <c:pt idx="27">
                  <c:v>0.201759709817636</c:v>
                </c:pt>
                <c:pt idx="28">
                  <c:v>0.201759709817636</c:v>
                </c:pt>
                <c:pt idx="29">
                  <c:v>0.207299227274378</c:v>
                </c:pt>
                <c:pt idx="30">
                  <c:v>0.41629401755279899</c:v>
                </c:pt>
                <c:pt idx="31">
                  <c:v>0.201759709817636</c:v>
                </c:pt>
                <c:pt idx="32">
                  <c:v>0.210859636636895</c:v>
                </c:pt>
                <c:pt idx="33">
                  <c:v>0.201759709817636</c:v>
                </c:pt>
                <c:pt idx="34">
                  <c:v>0.201759709817636</c:v>
                </c:pt>
                <c:pt idx="35">
                  <c:v>0.19838959571272</c:v>
                </c:pt>
                <c:pt idx="36">
                  <c:v>0.201759709817636</c:v>
                </c:pt>
                <c:pt idx="37">
                  <c:v>0.19838959571272</c:v>
                </c:pt>
                <c:pt idx="38">
                  <c:v>0.201759709817636</c:v>
                </c:pt>
                <c:pt idx="39">
                  <c:v>0.19838959571272</c:v>
                </c:pt>
                <c:pt idx="40">
                  <c:v>0.20462480602363201</c:v>
                </c:pt>
                <c:pt idx="41">
                  <c:v>0.19838959571272</c:v>
                </c:pt>
                <c:pt idx="42">
                  <c:v>0.19838959571272</c:v>
                </c:pt>
                <c:pt idx="43">
                  <c:v>0.201759709817636</c:v>
                </c:pt>
                <c:pt idx="44">
                  <c:v>0.20462480602363201</c:v>
                </c:pt>
                <c:pt idx="45">
                  <c:v>0.201759709817636</c:v>
                </c:pt>
                <c:pt idx="46">
                  <c:v>0.20512972902287499</c:v>
                </c:pt>
                <c:pt idx="47">
                  <c:v>0.19838959571272</c:v>
                </c:pt>
                <c:pt idx="48">
                  <c:v>0.207299227274378</c:v>
                </c:pt>
                <c:pt idx="49">
                  <c:v>0.20462480602363201</c:v>
                </c:pt>
                <c:pt idx="50">
                  <c:v>0.20512972902287499</c:v>
                </c:pt>
                <c:pt idx="51">
                  <c:v>2.7584443436876702E-2</c:v>
                </c:pt>
                <c:pt idx="52">
                  <c:v>3.3840422572413598E-2</c:v>
                </c:pt>
                <c:pt idx="53">
                  <c:v>2.7584443436876702E-2</c:v>
                </c:pt>
                <c:pt idx="54">
                  <c:v>2.7584443436876702E-2</c:v>
                </c:pt>
                <c:pt idx="55">
                  <c:v>3.09649406203664E-2</c:v>
                </c:pt>
                <c:pt idx="56">
                  <c:v>3.3840422572413598E-2</c:v>
                </c:pt>
                <c:pt idx="57">
                  <c:v>3.09649406203664E-2</c:v>
                </c:pt>
                <c:pt idx="58">
                  <c:v>2.7584443436876702E-2</c:v>
                </c:pt>
                <c:pt idx="59">
                  <c:v>3.09649406203664E-2</c:v>
                </c:pt>
                <c:pt idx="60">
                  <c:v>3.09649406203664E-2</c:v>
                </c:pt>
                <c:pt idx="61">
                  <c:v>2.97112667492117E-2</c:v>
                </c:pt>
                <c:pt idx="62">
                  <c:v>2.97112667492117E-2</c:v>
                </c:pt>
                <c:pt idx="63">
                  <c:v>3.30916717005015E-2</c:v>
                </c:pt>
                <c:pt idx="64">
                  <c:v>4.2031906898167701E-2</c:v>
                </c:pt>
                <c:pt idx="65">
                  <c:v>2.97112667492117E-2</c:v>
                </c:pt>
                <c:pt idx="66">
                  <c:v>3.30916717005015E-2</c:v>
                </c:pt>
                <c:pt idx="67">
                  <c:v>4.1212640930524E-2</c:v>
                </c:pt>
                <c:pt idx="68">
                  <c:v>3.30916717005015E-2</c:v>
                </c:pt>
                <c:pt idx="69">
                  <c:v>3.5967061396987E-2</c:v>
                </c:pt>
                <c:pt idx="70">
                  <c:v>3.6471984396229597E-2</c:v>
                </c:pt>
                <c:pt idx="71">
                  <c:v>3.5187923217946303E-2</c:v>
                </c:pt>
                <c:pt idx="72">
                  <c:v>3.1807610522218199E-2</c:v>
                </c:pt>
                <c:pt idx="73">
                  <c:v>3.5187923217946303E-2</c:v>
                </c:pt>
                <c:pt idx="74">
                  <c:v>3.5187923217946303E-2</c:v>
                </c:pt>
                <c:pt idx="75">
                  <c:v>4.07478457198844E-2</c:v>
                </c:pt>
                <c:pt idx="76">
                  <c:v>3.8568143634739101E-2</c:v>
                </c:pt>
                <c:pt idx="77">
                  <c:v>4.4127881508638597E-2</c:v>
                </c:pt>
                <c:pt idx="78">
                  <c:v>3.5187923217946303E-2</c:v>
                </c:pt>
                <c:pt idx="79">
                  <c:v>3.5187923217946303E-2</c:v>
                </c:pt>
                <c:pt idx="80">
                  <c:v>3.1807610522218199E-2</c:v>
                </c:pt>
                <c:pt idx="81">
                  <c:v>3.1807610522218199E-2</c:v>
                </c:pt>
                <c:pt idx="82">
                  <c:v>3.5187923217946303E-2</c:v>
                </c:pt>
                <c:pt idx="83">
                  <c:v>4.3511278360239498E-2</c:v>
                </c:pt>
                <c:pt idx="84">
                  <c:v>5.9873931884560999E-2</c:v>
                </c:pt>
                <c:pt idx="85">
                  <c:v>3.72560374562559E-2</c:v>
                </c:pt>
                <c:pt idx="86">
                  <c:v>3.3875817039462998E-2</c:v>
                </c:pt>
                <c:pt idx="87">
                  <c:v>4.0131242571485301E-2</c:v>
                </c:pt>
                <c:pt idx="88">
                  <c:v>4.0636165570727897E-2</c:v>
                </c:pt>
                <c:pt idx="89">
                  <c:v>5.31294832496099E-2</c:v>
                </c:pt>
                <c:pt idx="90">
                  <c:v>1.48869390066033E-2</c:v>
                </c:pt>
                <c:pt idx="91">
                  <c:v>3.5917893041885397E-2</c:v>
                </c:pt>
                <c:pt idx="92">
                  <c:v>4.2678056945111599E-2</c:v>
                </c:pt>
                <c:pt idx="93">
                  <c:v>4.5553077385496098E-2</c:v>
                </c:pt>
                <c:pt idx="94">
                  <c:v>4.82374254224908E-2</c:v>
                </c:pt>
                <c:pt idx="95">
                  <c:v>3.7935577059949398E-2</c:v>
                </c:pt>
                <c:pt idx="96">
                  <c:v>3.7935577059949398E-2</c:v>
                </c:pt>
                <c:pt idx="97">
                  <c:v>4.9565020027705201E-2</c:v>
                </c:pt>
                <c:pt idx="98">
                  <c:v>4.4190633289088101E-2</c:v>
                </c:pt>
                <c:pt idx="99">
                  <c:v>3.7935577059949398E-2</c:v>
                </c:pt>
                <c:pt idx="100">
                  <c:v>4.4695556288330697E-2</c:v>
                </c:pt>
                <c:pt idx="101">
                  <c:v>4.1315612848703602E-2</c:v>
                </c:pt>
                <c:pt idx="102">
                  <c:v>4.1315612848703602E-2</c:v>
                </c:pt>
                <c:pt idx="103">
                  <c:v>4.1315612848703602E-2</c:v>
                </c:pt>
                <c:pt idx="104">
                  <c:v>4.7570484356167002E-2</c:v>
                </c:pt>
                <c:pt idx="105">
                  <c:v>3.7935577059949398E-2</c:v>
                </c:pt>
                <c:pt idx="106">
                  <c:v>3.7935577059949398E-2</c:v>
                </c:pt>
                <c:pt idx="107">
                  <c:v>4.1315612848703602E-2</c:v>
                </c:pt>
                <c:pt idx="108">
                  <c:v>4.1315612848703602E-2</c:v>
                </c:pt>
                <c:pt idx="109">
                  <c:v>3.7935577059949398E-2</c:v>
                </c:pt>
                <c:pt idx="110">
                  <c:v>4.1315612848703602E-2</c:v>
                </c:pt>
                <c:pt idx="111">
                  <c:v>3.7935577059949398E-2</c:v>
                </c:pt>
                <c:pt idx="112">
                  <c:v>4.1315612848703602E-2</c:v>
                </c:pt>
                <c:pt idx="113">
                  <c:v>4.1315612848703602E-2</c:v>
                </c:pt>
                <c:pt idx="114">
                  <c:v>3.7935577059949398E-2</c:v>
                </c:pt>
                <c:pt idx="115">
                  <c:v>4.1315612848703602E-2</c:v>
                </c:pt>
                <c:pt idx="116">
                  <c:v>4.1315612848703602E-2</c:v>
                </c:pt>
                <c:pt idx="117">
                  <c:v>4.1315612848703602E-2</c:v>
                </c:pt>
                <c:pt idx="118">
                  <c:v>4.7570484356167002E-2</c:v>
                </c:pt>
                <c:pt idx="119">
                  <c:v>4.9435474029536901E-2</c:v>
                </c:pt>
                <c:pt idx="120">
                  <c:v>4.1315612848703602E-2</c:v>
                </c:pt>
                <c:pt idx="121">
                  <c:v>4.4190633289088101E-2</c:v>
                </c:pt>
                <c:pt idx="122">
                  <c:v>3.7935577059949398E-2</c:v>
                </c:pt>
                <c:pt idx="123">
                  <c:v>3.7935577059949398E-2</c:v>
                </c:pt>
                <c:pt idx="124">
                  <c:v>4.4695556288330697E-2</c:v>
                </c:pt>
                <c:pt idx="125">
                  <c:v>4.1315612848703602E-2</c:v>
                </c:pt>
                <c:pt idx="126">
                  <c:v>4.1315612848703602E-2</c:v>
                </c:pt>
                <c:pt idx="127">
                  <c:v>3.7935577059949398E-2</c:v>
                </c:pt>
                <c:pt idx="128">
                  <c:v>3.9930389849144002E-2</c:v>
                </c:pt>
                <c:pt idx="129">
                  <c:v>4.6874981326082803E-2</c:v>
                </c:pt>
                <c:pt idx="130">
                  <c:v>4.4190633289088101E-2</c:v>
                </c:pt>
                <c:pt idx="131">
                  <c:v>4.7570484356167002E-2</c:v>
                </c:pt>
                <c:pt idx="132">
                  <c:v>4.4695556288330697E-2</c:v>
                </c:pt>
                <c:pt idx="133">
                  <c:v>4.4695556288330697E-2</c:v>
                </c:pt>
                <c:pt idx="134">
                  <c:v>3.7935577059949398E-2</c:v>
                </c:pt>
                <c:pt idx="135">
                  <c:v>4.1315612848703602E-2</c:v>
                </c:pt>
                <c:pt idx="136">
                  <c:v>4.4190633289088101E-2</c:v>
                </c:pt>
                <c:pt idx="137">
                  <c:v>4.7570484356167002E-2</c:v>
                </c:pt>
                <c:pt idx="138">
                  <c:v>4.4190633289088101E-2</c:v>
                </c:pt>
                <c:pt idx="139">
                  <c:v>4.1315612848703602E-2</c:v>
                </c:pt>
                <c:pt idx="140">
                  <c:v>5.0254739997180602E-2</c:v>
                </c:pt>
                <c:pt idx="141">
                  <c:v>5.0445320028022198E-2</c:v>
                </c:pt>
                <c:pt idx="142">
                  <c:v>4.6185261356607298E-2</c:v>
                </c:pt>
                <c:pt idx="143">
                  <c:v>4.3310333288771E-2</c:v>
                </c:pt>
                <c:pt idx="144">
                  <c:v>5.1429917281649203E-2</c:v>
                </c:pt>
                <c:pt idx="145">
                  <c:v>4.6185261356607298E-2</c:v>
                </c:pt>
                <c:pt idx="146">
                  <c:v>5.2944686279377103E-2</c:v>
                </c:pt>
                <c:pt idx="147">
                  <c:v>4.6690184355849901E-2</c:v>
                </c:pt>
                <c:pt idx="148">
                  <c:v>6.21247790084705E-2</c:v>
                </c:pt>
                <c:pt idx="149">
                  <c:v>4.72363771460661E-2</c:v>
                </c:pt>
                <c:pt idx="150">
                  <c:v>4.3856618474968301E-2</c:v>
                </c:pt>
                <c:pt idx="151">
                  <c:v>5.6365252550480097E-2</c:v>
                </c:pt>
                <c:pt idx="152">
                  <c:v>5.0111120398495398E-2</c:v>
                </c:pt>
                <c:pt idx="153">
                  <c:v>8.7443901476254901E-2</c:v>
                </c:pt>
                <c:pt idx="154">
                  <c:v>5.5424091444113199E-2</c:v>
                </c:pt>
                <c:pt idx="155">
                  <c:v>5.25495331009177E-2</c:v>
                </c:pt>
                <c:pt idx="156">
                  <c:v>4.9169959292128501E-2</c:v>
                </c:pt>
                <c:pt idx="157">
                  <c:v>6.0668007638273902E-2</c:v>
                </c:pt>
                <c:pt idx="158">
                  <c:v>0.10565747177050901</c:v>
                </c:pt>
                <c:pt idx="159">
                  <c:v>6.0982350606674902E-2</c:v>
                </c:pt>
                <c:pt idx="160">
                  <c:v>4.9169959292128501E-2</c:v>
                </c:pt>
                <c:pt idx="161">
                  <c:v>5.3959788495209701E-2</c:v>
                </c:pt>
                <c:pt idx="162">
                  <c:v>5.4728588414029E-2</c:v>
                </c:pt>
                <c:pt idx="163">
                  <c:v>4.9169959292128501E-2</c:v>
                </c:pt>
                <c:pt idx="164">
                  <c:v>5.0111120398495398E-2</c:v>
                </c:pt>
                <c:pt idx="165">
                  <c:v>4.3856618474968301E-2</c:v>
                </c:pt>
                <c:pt idx="166">
                  <c:v>4.72363771460661E-2</c:v>
                </c:pt>
                <c:pt idx="167">
                  <c:v>4.72363771460661E-2</c:v>
                </c:pt>
                <c:pt idx="168">
                  <c:v>4.72363771460661E-2</c:v>
                </c:pt>
                <c:pt idx="169">
                  <c:v>4.3856618474968301E-2</c:v>
                </c:pt>
                <c:pt idx="170">
                  <c:v>5.3490694207284598E-2</c:v>
                </c:pt>
                <c:pt idx="171">
                  <c:v>4.3856618474968301E-2</c:v>
                </c:pt>
                <c:pt idx="172">
                  <c:v>4.19036729189892E-2</c:v>
                </c:pt>
                <c:pt idx="173">
                  <c:v>4.19036729189892E-2</c:v>
                </c:pt>
                <c:pt idx="174">
                  <c:v>5.1538025909595199E-2</c:v>
                </c:pt>
                <c:pt idx="175">
                  <c:v>4.5283523986068101E-2</c:v>
                </c:pt>
                <c:pt idx="176">
                  <c:v>4.19036729189892E-2</c:v>
                </c:pt>
                <c:pt idx="177">
                  <c:v>4.19036729189892E-2</c:v>
                </c:pt>
                <c:pt idx="178">
                  <c:v>4.8158359657923297E-2</c:v>
                </c:pt>
                <c:pt idx="179">
                  <c:v>4.19036729189892E-2</c:v>
                </c:pt>
                <c:pt idx="180">
                  <c:v>4.5283523986068101E-2</c:v>
                </c:pt>
                <c:pt idx="181">
                  <c:v>4.8158359657923297E-2</c:v>
                </c:pt>
                <c:pt idx="182">
                  <c:v>5.3402830720656602E-2</c:v>
                </c:pt>
                <c:pt idx="183">
                  <c:v>4.86632826571659E-2</c:v>
                </c:pt>
                <c:pt idx="184">
                  <c:v>5.1538025909595199E-2</c:v>
                </c:pt>
                <c:pt idx="185">
                  <c:v>4.86632826571659E-2</c:v>
                </c:pt>
                <c:pt idx="186">
                  <c:v>4.5790293040456599E-2</c:v>
                </c:pt>
                <c:pt idx="187">
                  <c:v>4.5790293040456599E-2</c:v>
                </c:pt>
                <c:pt idx="188">
                  <c:v>4.5790293040456599E-2</c:v>
                </c:pt>
                <c:pt idx="189">
                  <c:v>5.4728588414029E-2</c:v>
                </c:pt>
                <c:pt idx="190">
                  <c:v>5.2044610101675097E-2</c:v>
                </c:pt>
                <c:pt idx="191">
                  <c:v>6.9001403212902601E-2</c:v>
                </c:pt>
                <c:pt idx="192">
                  <c:v>4.9169959292128501E-2</c:v>
                </c:pt>
                <c:pt idx="193">
                  <c:v>5.4728588414029E-2</c:v>
                </c:pt>
                <c:pt idx="194">
                  <c:v>5.7288711298991699E-2</c:v>
                </c:pt>
                <c:pt idx="195">
                  <c:v>5.8107977266635399E-2</c:v>
                </c:pt>
                <c:pt idx="196">
                  <c:v>5.1085230152014202E-2</c:v>
                </c:pt>
                <c:pt idx="197">
                  <c:v>4.7705656343225003E-2</c:v>
                </c:pt>
                <c:pt idx="198">
                  <c:v>4.9603576596935602E-2</c:v>
                </c:pt>
                <c:pt idx="199">
                  <c:v>5.3959788495209701E-2</c:v>
                </c:pt>
                <c:pt idx="200">
                  <c:v>5.1085230152014202E-2</c:v>
                </c:pt>
                <c:pt idx="201">
                  <c:v>5.3959788495209701E-2</c:v>
                </c:pt>
                <c:pt idx="202">
                  <c:v>5.1085230152014202E-2</c:v>
                </c:pt>
                <c:pt idx="203">
                  <c:v>5.3959788495209701E-2</c:v>
                </c:pt>
                <c:pt idx="204">
                  <c:v>5.1085230152014202E-2</c:v>
                </c:pt>
                <c:pt idx="205">
                  <c:v>5.1085230152014202E-2</c:v>
                </c:pt>
                <c:pt idx="206">
                  <c:v>5.1085230152014202E-2</c:v>
                </c:pt>
                <c:pt idx="207">
                  <c:v>5.1085230152014202E-2</c:v>
                </c:pt>
                <c:pt idx="208">
                  <c:v>4.7705656343225003E-2</c:v>
                </c:pt>
                <c:pt idx="209">
                  <c:v>5.4464711494452298E-2</c:v>
                </c:pt>
                <c:pt idx="210">
                  <c:v>5.73391773478161E-2</c:v>
                </c:pt>
                <c:pt idx="211">
                  <c:v>4.7705656343225003E-2</c:v>
                </c:pt>
                <c:pt idx="212">
                  <c:v>5.3959788495209701E-2</c:v>
                </c:pt>
                <c:pt idx="213">
                  <c:v>5.2983057939373697E-2</c:v>
                </c:pt>
                <c:pt idx="214">
                  <c:v>5.85413171019354E-2</c:v>
                </c:pt>
                <c:pt idx="215">
                  <c:v>6.4847114095537103E-2</c:v>
                </c:pt>
                <c:pt idx="216">
                  <c:v>5.9603753192921202E-2</c:v>
                </c:pt>
                <c:pt idx="217">
                  <c:v>6.2982864435029803E-2</c:v>
                </c:pt>
                <c:pt idx="218">
                  <c:v>1.0163151068188101</c:v>
                </c:pt>
                <c:pt idx="219">
                  <c:v>3.3815101991894699E-3</c:v>
                </c:pt>
                <c:pt idx="220">
                  <c:v>7.4946123911411394E-2</c:v>
                </c:pt>
                <c:pt idx="221">
                  <c:v>6.7516069878945595E-2</c:v>
                </c:pt>
                <c:pt idx="222">
                  <c:v>6.4832646858207998E-2</c:v>
                </c:pt>
                <c:pt idx="223">
                  <c:v>7.2543082849213805E-2</c:v>
                </c:pt>
                <c:pt idx="224">
                  <c:v>7.1242716153719896E-2</c:v>
                </c:pt>
                <c:pt idx="225">
                  <c:v>5.2044610101675097E-2</c:v>
                </c:pt>
                <c:pt idx="226">
                  <c:v>7.6489289227667401E-2</c:v>
                </c:pt>
                <c:pt idx="227">
                  <c:v>4.9169959292128501E-2</c:v>
                </c:pt>
                <c:pt idx="228">
                  <c:v>5.8107977266635399E-2</c:v>
                </c:pt>
                <c:pt idx="229">
                  <c:v>5.25495331009177E-2</c:v>
                </c:pt>
                <c:pt idx="230">
                  <c:v>4.5790293040456599E-2</c:v>
                </c:pt>
                <c:pt idx="231">
                  <c:v>3.9930389849144002E-2</c:v>
                </c:pt>
                <c:pt idx="232">
                  <c:v>4.3310333288771E-2</c:v>
                </c:pt>
                <c:pt idx="233">
                  <c:v>4.6690184355849901E-2</c:v>
                </c:pt>
                <c:pt idx="234">
                  <c:v>4.6690184355849901E-2</c:v>
                </c:pt>
                <c:pt idx="235">
                  <c:v>5.2439763280134499E-2</c:v>
                </c:pt>
                <c:pt idx="236">
                  <c:v>4.7570484356167002E-2</c:v>
                </c:pt>
                <c:pt idx="237">
                  <c:v>4.1315612848703602E-2</c:v>
                </c:pt>
                <c:pt idx="238">
                  <c:v>4.86632826571659E-2</c:v>
                </c:pt>
                <c:pt idx="239">
                  <c:v>4.4190633289088101E-2</c:v>
                </c:pt>
                <c:pt idx="240">
                  <c:v>4.1315612848703602E-2</c:v>
                </c:pt>
                <c:pt idx="241">
                  <c:v>4.4695556288330697E-2</c:v>
                </c:pt>
                <c:pt idx="242">
                  <c:v>4.1315612848703602E-2</c:v>
                </c:pt>
                <c:pt idx="243">
                  <c:v>4.3310333288771E-2</c:v>
                </c:pt>
                <c:pt idx="244">
                  <c:v>4.6185261356607298E-2</c:v>
                </c:pt>
                <c:pt idx="245">
                  <c:v>4.6690184355849901E-2</c:v>
                </c:pt>
                <c:pt idx="246">
                  <c:v>4.9565020027705103E-2</c:v>
                </c:pt>
                <c:pt idx="247">
                  <c:v>4.3310333288771E-2</c:v>
                </c:pt>
                <c:pt idx="248">
                  <c:v>4.3310333288771E-2</c:v>
                </c:pt>
                <c:pt idx="249">
                  <c:v>4.3310333288771E-2</c:v>
                </c:pt>
                <c:pt idx="250">
                  <c:v>4.3310333288771E-2</c:v>
                </c:pt>
                <c:pt idx="251">
                  <c:v>4.3310333288771E-2</c:v>
                </c:pt>
                <c:pt idx="252">
                  <c:v>3.9930389849144002E-2</c:v>
                </c:pt>
                <c:pt idx="253">
                  <c:v>3.9930389849144002E-2</c:v>
                </c:pt>
                <c:pt idx="254">
                  <c:v>4.6185261356607298E-2</c:v>
                </c:pt>
                <c:pt idx="255">
                  <c:v>5.5819337088923601E-2</c:v>
                </c:pt>
                <c:pt idx="256">
                  <c:v>3.9930389849144002E-2</c:v>
                </c:pt>
                <c:pt idx="257">
                  <c:v>4.3310333288771E-2</c:v>
                </c:pt>
                <c:pt idx="258">
                  <c:v>4.3310333288771E-2</c:v>
                </c:pt>
                <c:pt idx="259">
                  <c:v>5.2249183249292903E-2</c:v>
                </c:pt>
                <c:pt idx="260">
                  <c:v>4.6690184355849901E-2</c:v>
                </c:pt>
                <c:pt idx="261">
                  <c:v>4.6690184355849901E-2</c:v>
                </c:pt>
                <c:pt idx="262">
                  <c:v>4.3310333288771E-2</c:v>
                </c:pt>
                <c:pt idx="263">
                  <c:v>4.3310333288771E-2</c:v>
                </c:pt>
                <c:pt idx="264">
                  <c:v>4.3310333288771E-2</c:v>
                </c:pt>
                <c:pt idx="265">
                  <c:v>5.3402830720656602E-2</c:v>
                </c:pt>
                <c:pt idx="266">
                  <c:v>5.5871016815824598E-2</c:v>
                </c:pt>
                <c:pt idx="267">
                  <c:v>4.5283523986068101E-2</c:v>
                </c:pt>
                <c:pt idx="268">
                  <c:v>4.8158359657923297E-2</c:v>
                </c:pt>
                <c:pt idx="269">
                  <c:v>4.5283523986068101E-2</c:v>
                </c:pt>
                <c:pt idx="270">
                  <c:v>4.19036729189892E-2</c:v>
                </c:pt>
                <c:pt idx="271">
                  <c:v>0.10071564916328</c:v>
                </c:pt>
                <c:pt idx="272">
                  <c:v>4.5283523986068101E-2</c:v>
                </c:pt>
                <c:pt idx="273">
                  <c:v>4.19036729189892E-2</c:v>
                </c:pt>
                <c:pt idx="274">
                  <c:v>4.5283523986068101E-2</c:v>
                </c:pt>
                <c:pt idx="275">
                  <c:v>4.8158359657923297E-2</c:v>
                </c:pt>
                <c:pt idx="276">
                  <c:v>4.5283523986068101E-2</c:v>
                </c:pt>
                <c:pt idx="277">
                  <c:v>4.86632826571659E-2</c:v>
                </c:pt>
                <c:pt idx="278">
                  <c:v>4.1315612848703602E-2</c:v>
                </c:pt>
                <c:pt idx="279">
                  <c:v>5.0254739997180602E-2</c:v>
                </c:pt>
                <c:pt idx="280">
                  <c:v>4.4190633289088101E-2</c:v>
                </c:pt>
                <c:pt idx="281">
                  <c:v>4.1315612848703602E-2</c:v>
                </c:pt>
                <c:pt idx="282">
                  <c:v>4.4695556288330697E-2</c:v>
                </c:pt>
                <c:pt idx="283">
                  <c:v>4.2678056945111599E-2</c:v>
                </c:pt>
                <c:pt idx="284">
                  <c:v>4.0636165570727897E-2</c:v>
                </c:pt>
                <c:pt idx="285">
                  <c:v>3.72560374562559E-2</c:v>
                </c:pt>
                <c:pt idx="286">
                  <c:v>3.72560374562559E-2</c:v>
                </c:pt>
                <c:pt idx="287">
                  <c:v>4.6195718769782401E-2</c:v>
                </c:pt>
                <c:pt idx="288">
                  <c:v>3.3875817039462998E-2</c:v>
                </c:pt>
                <c:pt idx="289">
                  <c:v>4.0636165570727897E-2</c:v>
                </c:pt>
                <c:pt idx="290">
                  <c:v>4.3511278360239498E-2</c:v>
                </c:pt>
                <c:pt idx="291">
                  <c:v>4.53764528021387E-2</c:v>
                </c:pt>
                <c:pt idx="292">
                  <c:v>4.0636165570727897E-2</c:v>
                </c:pt>
                <c:pt idx="293">
                  <c:v>4.3511278360239498E-2</c:v>
                </c:pt>
                <c:pt idx="294">
                  <c:v>3.72560374562559E-2</c:v>
                </c:pt>
                <c:pt idx="295">
                  <c:v>3.5187923217946303E-2</c:v>
                </c:pt>
                <c:pt idx="296">
                  <c:v>4.1443348749968502E-2</c:v>
                </c:pt>
                <c:pt idx="297">
                  <c:v>3.5187923217946303E-2</c:v>
                </c:pt>
                <c:pt idx="298">
                  <c:v>3.72560374562559E-2</c:v>
                </c:pt>
                <c:pt idx="299">
                  <c:v>4.0131242571485301E-2</c:v>
                </c:pt>
                <c:pt idx="300">
                  <c:v>4.0131242571485301E-2</c:v>
                </c:pt>
                <c:pt idx="301">
                  <c:v>4.0131242571485301E-2</c:v>
                </c:pt>
                <c:pt idx="302">
                  <c:v>4.2815775330155299E-2</c:v>
                </c:pt>
                <c:pt idx="303">
                  <c:v>4.2815775330155299E-2</c:v>
                </c:pt>
                <c:pt idx="304">
                  <c:v>3.72560374562559E-2</c:v>
                </c:pt>
                <c:pt idx="305">
                  <c:v>3.3815101991894699E-3</c:v>
                </c:pt>
                <c:pt idx="306">
                  <c:v>3.3815101991894699E-3</c:v>
                </c:pt>
                <c:pt idx="307">
                  <c:v>3.3815101991894699E-3</c:v>
                </c:pt>
                <c:pt idx="308">
                  <c:v>3.9298021156357402E-2</c:v>
                </c:pt>
                <c:pt idx="309">
                  <c:v>3.5917893041885397E-2</c:v>
                </c:pt>
                <c:pt idx="310">
                  <c:v>4.8428005453332403E-2</c:v>
                </c:pt>
                <c:pt idx="311">
                  <c:v>4.2173133945869003E-2</c:v>
                </c:pt>
                <c:pt idx="312">
                  <c:v>4.6058000384738701E-2</c:v>
                </c:pt>
                <c:pt idx="313">
                  <c:v>4.3511278360239498E-2</c:v>
                </c:pt>
                <c:pt idx="314">
                  <c:v>4.2815775330155299E-2</c:v>
                </c:pt>
                <c:pt idx="315">
                  <c:v>3.72560374562559E-2</c:v>
                </c:pt>
                <c:pt idx="316">
                  <c:v>3.1807610522218199E-2</c:v>
                </c:pt>
                <c:pt idx="317">
                  <c:v>3.8568143634739101E-2</c:v>
                </c:pt>
                <c:pt idx="318">
                  <c:v>2.7584443436876702E-2</c:v>
                </c:pt>
                <c:pt idx="319">
                  <c:v>2.7584443436876702E-2</c:v>
                </c:pt>
                <c:pt idx="320">
                  <c:v>2.7584443436876702E-2</c:v>
                </c:pt>
                <c:pt idx="321">
                  <c:v>2.7584443436876702E-2</c:v>
                </c:pt>
                <c:pt idx="322">
                  <c:v>3.09649406203664E-2</c:v>
                </c:pt>
                <c:pt idx="323">
                  <c:v>3.5967061396987E-2</c:v>
                </c:pt>
                <c:pt idx="324">
                  <c:v>3.9347281813779902E-2</c:v>
                </c:pt>
                <c:pt idx="325">
                  <c:v>3.8651778783695703E-2</c:v>
                </c:pt>
                <c:pt idx="326">
                  <c:v>3.30916717005015E-2</c:v>
                </c:pt>
                <c:pt idx="327">
                  <c:v>3.30916717005015E-2</c:v>
                </c:pt>
                <c:pt idx="328">
                  <c:v>3.30916717005015E-2</c:v>
                </c:pt>
                <c:pt idx="329">
                  <c:v>2.97112667492117E-2</c:v>
                </c:pt>
                <c:pt idx="330">
                  <c:v>2.97112667492117E-2</c:v>
                </c:pt>
                <c:pt idx="331">
                  <c:v>3.5967061396987E-2</c:v>
                </c:pt>
                <c:pt idx="332">
                  <c:v>3.5967061396987E-2</c:v>
                </c:pt>
                <c:pt idx="333">
                  <c:v>3.5967061396987E-2</c:v>
                </c:pt>
                <c:pt idx="334">
                  <c:v>2.97112667492117E-2</c:v>
                </c:pt>
                <c:pt idx="335">
                  <c:v>3.30916717005015E-2</c:v>
                </c:pt>
                <c:pt idx="336">
                  <c:v>4.1443348749968502E-2</c:v>
                </c:pt>
                <c:pt idx="337">
                  <c:v>2.97112667492117E-2</c:v>
                </c:pt>
                <c:pt idx="338">
                  <c:v>3.5967061396987E-2</c:v>
                </c:pt>
                <c:pt idx="339">
                  <c:v>3.8651778783695703E-2</c:v>
                </c:pt>
                <c:pt idx="340">
                  <c:v>3.09649406203664E-2</c:v>
                </c:pt>
                <c:pt idx="341">
                  <c:v>3.4345345571656201E-2</c:v>
                </c:pt>
                <c:pt idx="342">
                  <c:v>3.6525232238057502E-2</c:v>
                </c:pt>
                <c:pt idx="343">
                  <c:v>3.09649406203664E-2</c:v>
                </c:pt>
                <c:pt idx="344">
                  <c:v>3.4345345571656201E-2</c:v>
                </c:pt>
                <c:pt idx="345">
                  <c:v>2.7584443436876702E-2</c:v>
                </c:pt>
                <c:pt idx="346">
                  <c:v>3.3840422572413598E-2</c:v>
                </c:pt>
                <c:pt idx="347">
                  <c:v>3.6525232238057502E-2</c:v>
                </c:pt>
                <c:pt idx="348">
                  <c:v>3.09649406203664E-2</c:v>
                </c:pt>
                <c:pt idx="349">
                  <c:v>2.7584443436876702E-2</c:v>
                </c:pt>
                <c:pt idx="350">
                  <c:v>3.3840422572413598E-2</c:v>
                </c:pt>
                <c:pt idx="351">
                  <c:v>3.2185457372736197E-2</c:v>
                </c:pt>
                <c:pt idx="352">
                  <c:v>2.8804960189246501E-2</c:v>
                </c:pt>
                <c:pt idx="353">
                  <c:v>3.3840422572413598E-2</c:v>
                </c:pt>
                <c:pt idx="354">
                  <c:v>3.8929782299160602E-2</c:v>
                </c:pt>
                <c:pt idx="355">
                  <c:v>2.9484070498737198E-2</c:v>
                </c:pt>
                <c:pt idx="356">
                  <c:v>2.3227722527788802E-2</c:v>
                </c:pt>
                <c:pt idx="357">
                  <c:v>3.2169064652142698E-2</c:v>
                </c:pt>
                <c:pt idx="358">
                  <c:v>2.3227722527788802E-2</c:v>
                </c:pt>
                <c:pt idx="359">
                  <c:v>2.9484070498737198E-2</c:v>
                </c:pt>
                <c:pt idx="360">
                  <c:v>3.1680534373493503E-2</c:v>
                </c:pt>
                <c:pt idx="361">
                  <c:v>3.4365436294699098E-2</c:v>
                </c:pt>
                <c:pt idx="362">
                  <c:v>2.8804960189246501E-2</c:v>
                </c:pt>
                <c:pt idx="363">
                  <c:v>2.8804960189246501E-2</c:v>
                </c:pt>
                <c:pt idx="364">
                  <c:v>2.54243707969069E-2</c:v>
                </c:pt>
                <c:pt idx="365">
                  <c:v>2.54243707969069E-2</c:v>
                </c:pt>
                <c:pt idx="366">
                  <c:v>2.54243707969069E-2</c:v>
                </c:pt>
                <c:pt idx="367">
                  <c:v>2.8804960189246501E-2</c:v>
                </c:pt>
                <c:pt idx="368">
                  <c:v>2.66084041056402E-2</c:v>
                </c:pt>
                <c:pt idx="369">
                  <c:v>2.3227722527788802E-2</c:v>
                </c:pt>
                <c:pt idx="370">
                  <c:v>2.66084041056402E-2</c:v>
                </c:pt>
                <c:pt idx="371">
                  <c:v>2.9988993497979899E-2</c:v>
                </c:pt>
                <c:pt idx="372">
                  <c:v>2.3227722527788802E-2</c:v>
                </c:pt>
                <c:pt idx="373">
                  <c:v>2.3227722527788802E-2</c:v>
                </c:pt>
                <c:pt idx="374">
                  <c:v>2.43712027128383E-2</c:v>
                </c:pt>
                <c:pt idx="375">
                  <c:v>3.4008047867276299E-2</c:v>
                </c:pt>
                <c:pt idx="376">
                  <c:v>2.66084041056402E-2</c:v>
                </c:pt>
                <c:pt idx="377">
                  <c:v>2.43712027128383E-2</c:v>
                </c:pt>
                <c:pt idx="378">
                  <c:v>2.7246961291446999E-2</c:v>
                </c:pt>
                <c:pt idx="379">
                  <c:v>2.66084041056402E-2</c:v>
                </c:pt>
                <c:pt idx="380">
                  <c:v>2.0990428972801199E-2</c:v>
                </c:pt>
                <c:pt idx="381">
                  <c:v>2.43712027128383E-2</c:v>
                </c:pt>
                <c:pt idx="382">
                  <c:v>2.43712027128383E-2</c:v>
                </c:pt>
                <c:pt idx="383">
                  <c:v>2.7751884290689598E-2</c:v>
                </c:pt>
                <c:pt idx="384">
                  <c:v>2.43712027128383E-2</c:v>
                </c:pt>
                <c:pt idx="385">
                  <c:v>2.66084041056402E-2</c:v>
                </c:pt>
                <c:pt idx="386">
                  <c:v>2.0990428972801199E-2</c:v>
                </c:pt>
                <c:pt idx="387">
                  <c:v>3.1132473683029301E-2</c:v>
                </c:pt>
                <c:pt idx="388">
                  <c:v>3.0627550683786701E-2</c:v>
                </c:pt>
                <c:pt idx="389">
                  <c:v>2.43712027128383E-2</c:v>
                </c:pt>
                <c:pt idx="390">
                  <c:v>2.0990428972801199E-2</c:v>
                </c:pt>
                <c:pt idx="391">
                  <c:v>2.0990428972801199E-2</c:v>
                </c:pt>
                <c:pt idx="392">
                  <c:v>2.43712027128383E-2</c:v>
                </c:pt>
                <c:pt idx="393">
                  <c:v>2.43712027128383E-2</c:v>
                </c:pt>
                <c:pt idx="394">
                  <c:v>2.0990428972801199E-2</c:v>
                </c:pt>
                <c:pt idx="395">
                  <c:v>2.7751884290689598E-2</c:v>
                </c:pt>
                <c:pt idx="396">
                  <c:v>2.0990428972801199E-2</c:v>
                </c:pt>
                <c:pt idx="397">
                  <c:v>2.7246961291446999E-2</c:v>
                </c:pt>
                <c:pt idx="398">
                  <c:v>2.43712027128383E-2</c:v>
                </c:pt>
                <c:pt idx="399">
                  <c:v>2.7246961291446999E-2</c:v>
                </c:pt>
                <c:pt idx="400">
                  <c:v>2.7246961291446999E-2</c:v>
                </c:pt>
                <c:pt idx="401">
                  <c:v>1.8707395849660899E-2</c:v>
                </c:pt>
                <c:pt idx="402">
                  <c:v>1.8707395849660899E-2</c:v>
                </c:pt>
                <c:pt idx="403">
                  <c:v>1.8707395849660899E-2</c:v>
                </c:pt>
                <c:pt idx="404">
                  <c:v>2.54690354686062E-2</c:v>
                </c:pt>
                <c:pt idx="405">
                  <c:v>2.49641124693636E-2</c:v>
                </c:pt>
                <c:pt idx="406">
                  <c:v>1.8707395849660899E-2</c:v>
                </c:pt>
                <c:pt idx="407">
                  <c:v>2.0990428972801199E-2</c:v>
                </c:pt>
                <c:pt idx="408">
                  <c:v>5.1946519774295798E-2</c:v>
                </c:pt>
                <c:pt idx="409">
                  <c:v>1.8707395849660899E-2</c:v>
                </c:pt>
                <c:pt idx="410">
                  <c:v>2.2088261728569099E-2</c:v>
                </c:pt>
                <c:pt idx="411">
                  <c:v>2.2088261728569099E-2</c:v>
                </c:pt>
                <c:pt idx="412">
                  <c:v>2.54690354686062E-2</c:v>
                </c:pt>
                <c:pt idx="413">
                  <c:v>2.49641124693636E-2</c:v>
                </c:pt>
                <c:pt idx="414">
                  <c:v>2.2088261728569099E-2</c:v>
                </c:pt>
                <c:pt idx="415">
                  <c:v>2.2088261728569099E-2</c:v>
                </c:pt>
                <c:pt idx="416">
                  <c:v>1.8707395849660899E-2</c:v>
                </c:pt>
                <c:pt idx="417">
                  <c:v>1.8707395849660899E-2</c:v>
                </c:pt>
                <c:pt idx="418">
                  <c:v>1.8707395849660899E-2</c:v>
                </c:pt>
                <c:pt idx="419">
                  <c:v>1.6372060033946399E-2</c:v>
                </c:pt>
                <c:pt idx="420">
                  <c:v>2.0232728841321199E-2</c:v>
                </c:pt>
                <c:pt idx="421">
                  <c:v>2.54795994625387E-2</c:v>
                </c:pt>
                <c:pt idx="422">
                  <c:v>1.48869390066033E-2</c:v>
                </c:pt>
                <c:pt idx="423">
                  <c:v>1.48869390066033E-2</c:v>
                </c:pt>
                <c:pt idx="424">
                  <c:v>1.48869390066033E-2</c:v>
                </c:pt>
                <c:pt idx="425">
                  <c:v>2.0448521058507099E-2</c:v>
                </c:pt>
                <c:pt idx="426">
                  <c:v>8.9438286170114793E-3</c:v>
                </c:pt>
                <c:pt idx="427">
                  <c:v>1.23250628184946E-2</c:v>
                </c:pt>
                <c:pt idx="428">
                  <c:v>6.7629284223796101E-3</c:v>
                </c:pt>
                <c:pt idx="429">
                  <c:v>0.108772959173749</c:v>
                </c:pt>
                <c:pt idx="430">
                  <c:v>9.6393316470956697E-3</c:v>
                </c:pt>
                <c:pt idx="431">
                  <c:v>6.2580054231369999E-3</c:v>
                </c:pt>
                <c:pt idx="432">
                  <c:v>3.3815101991894699E-3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45-4ED1-B818-05C1A9BD7624}"/>
            </c:ext>
          </c:extLst>
        </c:ser>
        <c:ser>
          <c:idx val="0"/>
          <c:order val="1"/>
          <c:tx>
            <c:strRef>
              <c:f>'Fidelity v3'!$AM$155</c:f>
              <c:strCache>
                <c:ptCount val="1"/>
                <c:pt idx="0">
                  <c:v>Exo_H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'Fidelity v3'!$AL$156:$AL$603</c:f>
              <c:strCache>
                <c:ptCount val="448"/>
                <c:pt idx="0">
                  <c:v>A</c:v>
                </c:pt>
                <c:pt idx="1">
                  <c:v>G</c:v>
                </c:pt>
                <c:pt idx="2">
                  <c:v>G</c:v>
                </c:pt>
                <c:pt idx="3">
                  <c:v>G</c:v>
                </c:pt>
                <c:pt idx="4">
                  <c:v>T</c:v>
                </c:pt>
                <c:pt idx="5">
                  <c:v>T</c:v>
                </c:pt>
                <c:pt idx="6">
                  <c:v>A</c:v>
                </c:pt>
                <c:pt idx="7">
                  <c:v>A</c:v>
                </c:pt>
                <c:pt idx="8">
                  <c:v>T</c:v>
                </c:pt>
                <c:pt idx="9">
                  <c:v>G</c:v>
                </c:pt>
                <c:pt idx="10">
                  <c:v>C</c:v>
                </c:pt>
                <c:pt idx="11">
                  <c:v>C</c:v>
                </c:pt>
                <c:pt idx="12">
                  <c:v>A</c:v>
                </c:pt>
                <c:pt idx="13">
                  <c:v>G</c:v>
                </c:pt>
                <c:pt idx="14">
                  <c:v>C</c:v>
                </c:pt>
                <c:pt idx="15">
                  <c:v>G</c:v>
                </c:pt>
                <c:pt idx="16">
                  <c:v>C</c:v>
                </c:pt>
                <c:pt idx="17">
                  <c:v>T</c:v>
                </c:pt>
                <c:pt idx="18">
                  <c:v>T</c:v>
                </c:pt>
                <c:pt idx="19">
                  <c:v>C</c:v>
                </c:pt>
                <c:pt idx="20">
                  <c:v>G</c:v>
                </c:pt>
                <c:pt idx="21">
                  <c:v>T</c:v>
                </c:pt>
                <c:pt idx="22">
                  <c:v>T</c:v>
                </c:pt>
                <c:pt idx="23">
                  <c:v>A</c:v>
                </c:pt>
                <c:pt idx="24">
                  <c:v>A</c:v>
                </c:pt>
                <c:pt idx="25">
                  <c:v>T</c:v>
                </c:pt>
                <c:pt idx="26">
                  <c:v>A</c:v>
                </c:pt>
                <c:pt idx="27">
                  <c:v>C</c:v>
                </c:pt>
                <c:pt idx="28">
                  <c:v>A</c:v>
                </c:pt>
                <c:pt idx="29">
                  <c:v>G</c:v>
                </c:pt>
                <c:pt idx="30">
                  <c:v>A</c:v>
                </c:pt>
                <c:pt idx="31">
                  <c:v>T</c:v>
                </c:pt>
                <c:pt idx="32">
                  <c:v>G</c:v>
                </c:pt>
                <c:pt idx="33">
                  <c:v>T</c:v>
                </c:pt>
                <c:pt idx="34">
                  <c:v>A</c:v>
                </c:pt>
                <c:pt idx="35">
                  <c:v>G</c:v>
                </c:pt>
                <c:pt idx="36">
                  <c:v>G</c:v>
                </c:pt>
                <c:pt idx="37">
                  <c:v>T</c:v>
                </c:pt>
                <c:pt idx="38">
                  <c:v>G</c:v>
                </c:pt>
                <c:pt idx="39">
                  <c:v>T</c:v>
                </c:pt>
                <c:pt idx="40">
                  <c:v>T</c:v>
                </c:pt>
                <c:pt idx="41">
                  <c:v>C</c:v>
                </c:pt>
                <c:pt idx="42">
                  <c:v>C</c:v>
                </c:pt>
                <c:pt idx="43">
                  <c:v>A</c:v>
                </c:pt>
                <c:pt idx="44">
                  <c:v>C</c:v>
                </c:pt>
                <c:pt idx="45">
                  <c:v>A</c:v>
                </c:pt>
                <c:pt idx="46">
                  <c:v>G</c:v>
                </c:pt>
                <c:pt idx="47">
                  <c:v>G</c:v>
                </c:pt>
                <c:pt idx="48">
                  <c:v>G</c:v>
                </c:pt>
                <c:pt idx="49">
                  <c:v>T</c:v>
                </c:pt>
                <c:pt idx="50">
                  <c:v>A</c:v>
                </c:pt>
                <c:pt idx="51">
                  <c:v>G</c:v>
                </c:pt>
                <c:pt idx="52">
                  <c:v>C</c:v>
                </c:pt>
                <c:pt idx="53">
                  <c:v>C</c:v>
                </c:pt>
                <c:pt idx="54">
                  <c:v>A</c:v>
                </c:pt>
                <c:pt idx="55">
                  <c:v>G</c:v>
                </c:pt>
                <c:pt idx="56">
                  <c:v>C</c:v>
                </c:pt>
                <c:pt idx="57">
                  <c:v>A</c:v>
                </c:pt>
                <c:pt idx="58">
                  <c:v>G</c:v>
                </c:pt>
                <c:pt idx="59">
                  <c:v>C</c:v>
                </c:pt>
                <c:pt idx="60">
                  <c:v>A</c:v>
                </c:pt>
                <c:pt idx="61">
                  <c:v>T</c:v>
                </c:pt>
                <c:pt idx="62">
                  <c:v>A</c:v>
                </c:pt>
                <c:pt idx="63">
                  <c:v>T</c:v>
                </c:pt>
                <c:pt idx="64">
                  <c:v>G</c:v>
                </c:pt>
                <c:pt idx="65">
                  <c:v>G</c:v>
                </c:pt>
                <c:pt idx="66">
                  <c:v>T</c:v>
                </c:pt>
                <c:pt idx="67">
                  <c:v>G</c:v>
                </c:pt>
                <c:pt idx="68">
                  <c:v>C</c:v>
                </c:pt>
                <c:pt idx="69">
                  <c:v>A</c:v>
                </c:pt>
                <c:pt idx="70">
                  <c:v>G</c:v>
                </c:pt>
                <c:pt idx="71">
                  <c:v>G</c:v>
                </c:pt>
                <c:pt idx="72">
                  <c:v>G</c:v>
                </c:pt>
                <c:pt idx="73">
                  <c:v>C</c:v>
                </c:pt>
                <c:pt idx="74">
                  <c:v>G</c:v>
                </c:pt>
                <c:pt idx="75">
                  <c:v>C</c:v>
                </c:pt>
                <c:pt idx="76">
                  <c:v>T</c:v>
                </c:pt>
                <c:pt idx="77">
                  <c:v>G</c:v>
                </c:pt>
                <c:pt idx="78">
                  <c:v>A</c:v>
                </c:pt>
                <c:pt idx="79">
                  <c:v>C</c:v>
                </c:pt>
                <c:pt idx="80">
                  <c:v>T</c:v>
                </c:pt>
                <c:pt idx="81">
                  <c:v>T</c:v>
                </c:pt>
                <c:pt idx="82">
                  <c:v>C</c:v>
                </c:pt>
                <c:pt idx="83">
                  <c:v>C</c:v>
                </c:pt>
                <c:pt idx="84">
                  <c:v>G</c:v>
                </c:pt>
                <c:pt idx="85">
                  <c:v>C</c:v>
                </c:pt>
                <c:pt idx="86">
                  <c:v>G</c:v>
                </c:pt>
                <c:pt idx="87">
                  <c:v>T</c:v>
                </c:pt>
                <c:pt idx="88">
                  <c:v>T</c:v>
                </c:pt>
                <c:pt idx="89">
                  <c:v>T</c:v>
                </c:pt>
                <c:pt idx="90">
                  <c:v>-</c:v>
                </c:pt>
                <c:pt idx="91">
                  <c:v>C</c:v>
                </c:pt>
                <c:pt idx="92">
                  <c:v>C</c:v>
                </c:pt>
                <c:pt idx="93">
                  <c:v>A</c:v>
                </c:pt>
                <c:pt idx="94">
                  <c:v>G</c:v>
                </c:pt>
                <c:pt idx="95">
                  <c:v>A</c:v>
                </c:pt>
                <c:pt idx="96">
                  <c:v>C</c:v>
                </c:pt>
                <c:pt idx="97">
                  <c:v>T</c:v>
                </c:pt>
                <c:pt idx="98">
                  <c:v>T</c:v>
                </c:pt>
                <c:pt idx="99">
                  <c:v>T</c:v>
                </c:pt>
                <c:pt idx="100">
                  <c:v>A</c:v>
                </c:pt>
                <c:pt idx="101">
                  <c:v>C</c:v>
                </c:pt>
                <c:pt idx="102">
                  <c:v>G</c:v>
                </c:pt>
                <c:pt idx="103">
                  <c:v>A</c:v>
                </c:pt>
                <c:pt idx="104">
                  <c:v>A</c:v>
                </c:pt>
                <c:pt idx="105">
                  <c:v>A</c:v>
                </c:pt>
                <c:pt idx="106">
                  <c:v>C</c:v>
                </c:pt>
                <c:pt idx="107">
                  <c:v>A</c:v>
                </c:pt>
                <c:pt idx="108">
                  <c:v>C</c:v>
                </c:pt>
                <c:pt idx="109">
                  <c:v>G</c:v>
                </c:pt>
                <c:pt idx="110">
                  <c:v>G</c:v>
                </c:pt>
                <c:pt idx="111">
                  <c:v>A</c:v>
                </c:pt>
                <c:pt idx="112">
                  <c:v>A</c:v>
                </c:pt>
                <c:pt idx="113">
                  <c:v>A</c:v>
                </c:pt>
                <c:pt idx="114">
                  <c:v>C</c:v>
                </c:pt>
                <c:pt idx="115">
                  <c:v>C</c:v>
                </c:pt>
                <c:pt idx="116">
                  <c:v>G</c:v>
                </c:pt>
                <c:pt idx="117">
                  <c:v>A</c:v>
                </c:pt>
                <c:pt idx="118">
                  <c:v>A</c:v>
                </c:pt>
                <c:pt idx="119">
                  <c:v>G</c:v>
                </c:pt>
                <c:pt idx="120">
                  <c:v>A</c:v>
                </c:pt>
                <c:pt idx="121">
                  <c:v>C</c:v>
                </c:pt>
                <c:pt idx="122">
                  <c:v>C</c:v>
                </c:pt>
                <c:pt idx="123">
                  <c:v>A</c:v>
                </c:pt>
                <c:pt idx="124">
                  <c:v>T</c:v>
                </c:pt>
                <c:pt idx="125">
                  <c:v>T</c:v>
                </c:pt>
                <c:pt idx="126">
                  <c:v>C</c:v>
                </c:pt>
                <c:pt idx="127">
                  <c:v>A</c:v>
                </c:pt>
                <c:pt idx="128">
                  <c:v>T</c:v>
                </c:pt>
                <c:pt idx="129">
                  <c:v>G</c:v>
                </c:pt>
                <c:pt idx="130">
                  <c:v>T</c:v>
                </c:pt>
                <c:pt idx="131">
                  <c:v>T</c:v>
                </c:pt>
                <c:pt idx="132">
                  <c:v>G</c:v>
                </c:pt>
                <c:pt idx="133">
                  <c:v>T</c:v>
                </c:pt>
                <c:pt idx="134">
                  <c:v>T</c:v>
                </c:pt>
                <c:pt idx="135">
                  <c:v>G</c:v>
                </c:pt>
                <c:pt idx="136">
                  <c:v>C</c:v>
                </c:pt>
                <c:pt idx="137">
                  <c:v>T</c:v>
                </c:pt>
                <c:pt idx="138">
                  <c:v>C</c:v>
                </c:pt>
                <c:pt idx="139">
                  <c:v>A</c:v>
                </c:pt>
                <c:pt idx="140">
                  <c:v>G</c:v>
                </c:pt>
                <c:pt idx="141">
                  <c:v>G</c:v>
                </c:pt>
                <c:pt idx="142">
                  <c:v>T</c:v>
                </c:pt>
                <c:pt idx="143">
                  <c:v>C</c:v>
                </c:pt>
                <c:pt idx="144">
                  <c:v>G</c:v>
                </c:pt>
                <c:pt idx="145">
                  <c:v>C</c:v>
                </c:pt>
                <c:pt idx="146">
                  <c:v>A</c:v>
                </c:pt>
                <c:pt idx="147">
                  <c:v>G</c:v>
                </c:pt>
                <c:pt idx="148">
                  <c:v>A</c:v>
                </c:pt>
                <c:pt idx="149">
                  <c:v>C</c:v>
                </c:pt>
                <c:pt idx="150">
                  <c:v>G</c:v>
                </c:pt>
                <c:pt idx="151">
                  <c:v>T</c:v>
                </c:pt>
                <c:pt idx="152">
                  <c:v>T</c:v>
                </c:pt>
                <c:pt idx="153">
                  <c:v>T</c:v>
                </c:pt>
                <c:pt idx="154">
                  <c:v>T</c:v>
                </c:pt>
                <c:pt idx="155">
                  <c:v>G</c:v>
                </c:pt>
                <c:pt idx="156">
                  <c:v>C</c:v>
                </c:pt>
                <c:pt idx="157">
                  <c:v>A</c:v>
                </c:pt>
                <c:pt idx="158">
                  <c:v>G</c:v>
                </c:pt>
                <c:pt idx="159">
                  <c:v>C</c:v>
                </c:pt>
                <c:pt idx="160">
                  <c:v>A</c:v>
                </c:pt>
                <c:pt idx="161">
                  <c:v>G</c:v>
                </c:pt>
                <c:pt idx="162">
                  <c:v>C</c:v>
                </c:pt>
                <c:pt idx="163">
                  <c:v>A</c:v>
                </c:pt>
                <c:pt idx="164">
                  <c:v>G</c:v>
                </c:pt>
                <c:pt idx="165">
                  <c:v>T</c:v>
                </c:pt>
                <c:pt idx="166">
                  <c:v>C</c:v>
                </c:pt>
                <c:pt idx="167">
                  <c:v>G</c:v>
                </c:pt>
                <c:pt idx="168">
                  <c:v>C</c:v>
                </c:pt>
                <c:pt idx="169">
                  <c:v>T</c:v>
                </c:pt>
                <c:pt idx="170">
                  <c:v>T</c:v>
                </c:pt>
                <c:pt idx="171">
                  <c:v>C</c:v>
                </c:pt>
                <c:pt idx="172">
                  <c:v>A</c:v>
                </c:pt>
                <c:pt idx="173">
                  <c:v>C</c:v>
                </c:pt>
                <c:pt idx="174">
                  <c:v>G</c:v>
                </c:pt>
                <c:pt idx="175">
                  <c:v>T</c:v>
                </c:pt>
                <c:pt idx="176">
                  <c:v>T</c:v>
                </c:pt>
                <c:pt idx="177">
                  <c:v>C</c:v>
                </c:pt>
                <c:pt idx="178">
                  <c:v>G</c:v>
                </c:pt>
                <c:pt idx="179">
                  <c:v>C</c:v>
                </c:pt>
                <c:pt idx="180">
                  <c:v>T</c:v>
                </c:pt>
                <c:pt idx="181">
                  <c:v>C</c:v>
                </c:pt>
                <c:pt idx="182">
                  <c:v>G</c:v>
                </c:pt>
                <c:pt idx="183">
                  <c:v>C</c:v>
                </c:pt>
                <c:pt idx="184">
                  <c:v>G</c:v>
                </c:pt>
                <c:pt idx="185">
                  <c:v>T</c:v>
                </c:pt>
                <c:pt idx="186">
                  <c:v>A</c:v>
                </c:pt>
                <c:pt idx="187">
                  <c:v>T</c:v>
                </c:pt>
                <c:pt idx="188">
                  <c:v>C</c:v>
                </c:pt>
                <c:pt idx="189">
                  <c:v>G</c:v>
                </c:pt>
                <c:pt idx="190">
                  <c:v>G</c:v>
                </c:pt>
                <c:pt idx="191">
                  <c:v>T</c:v>
                </c:pt>
                <c:pt idx="192">
                  <c:v>G</c:v>
                </c:pt>
                <c:pt idx="193">
                  <c:v>A</c:v>
                </c:pt>
                <c:pt idx="194">
                  <c:v>T</c:v>
                </c:pt>
                <c:pt idx="195">
                  <c:v>T</c:v>
                </c:pt>
                <c:pt idx="196">
                  <c:v>C</c:v>
                </c:pt>
                <c:pt idx="197">
                  <c:v>A</c:v>
                </c:pt>
                <c:pt idx="198">
                  <c:v>T</c:v>
                </c:pt>
                <c:pt idx="199">
                  <c:v>T</c:v>
                </c:pt>
                <c:pt idx="200">
                  <c:v>C</c:v>
                </c:pt>
                <c:pt idx="201">
                  <c:v>T</c:v>
                </c:pt>
                <c:pt idx="202">
                  <c:v>G</c:v>
                </c:pt>
                <c:pt idx="203">
                  <c:v>C</c:v>
                </c:pt>
                <c:pt idx="204">
                  <c:v>T</c:v>
                </c:pt>
                <c:pt idx="205">
                  <c:v>A</c:v>
                </c:pt>
                <c:pt idx="206">
                  <c:v>A</c:v>
                </c:pt>
                <c:pt idx="207">
                  <c:v>C</c:v>
                </c:pt>
                <c:pt idx="208">
                  <c:v>C</c:v>
                </c:pt>
                <c:pt idx="209">
                  <c:v>A</c:v>
                </c:pt>
                <c:pt idx="210">
                  <c:v>G</c:v>
                </c:pt>
                <c:pt idx="211">
                  <c:v>T</c:v>
                </c:pt>
                <c:pt idx="212">
                  <c:v>A</c:v>
                </c:pt>
                <c:pt idx="213">
                  <c:v>A</c:v>
                </c:pt>
                <c:pt idx="214">
                  <c:v>G</c:v>
                </c:pt>
                <c:pt idx="215">
                  <c:v>G</c:v>
                </c:pt>
                <c:pt idx="216">
                  <c:v>C</c:v>
                </c:pt>
                <c:pt idx="217">
                  <c:v>A</c:v>
                </c:pt>
                <c:pt idx="218">
                  <c:v>A</c:v>
                </c:pt>
                <c:pt idx="219">
                  <c:v>-</c:v>
                </c:pt>
                <c:pt idx="220">
                  <c:v>C</c:v>
                </c:pt>
                <c:pt idx="221">
                  <c:v>C</c:v>
                </c:pt>
                <c:pt idx="222">
                  <c:v>C</c:v>
                </c:pt>
                <c:pt idx="223">
                  <c:v>C</c:v>
                </c:pt>
                <c:pt idx="224">
                  <c:v>G</c:v>
                </c:pt>
                <c:pt idx="225">
                  <c:v>C</c:v>
                </c:pt>
                <c:pt idx="226">
                  <c:v>C</c:v>
                </c:pt>
                <c:pt idx="227">
                  <c:v>A</c:v>
                </c:pt>
                <c:pt idx="228">
                  <c:v>G</c:v>
                </c:pt>
                <c:pt idx="229">
                  <c:v>C</c:v>
                </c:pt>
                <c:pt idx="230">
                  <c:v>C</c:v>
                </c:pt>
                <c:pt idx="231">
                  <c:v>T</c:v>
                </c:pt>
                <c:pt idx="232">
                  <c:v>A</c:v>
                </c:pt>
                <c:pt idx="233">
                  <c:v>G</c:v>
                </c:pt>
                <c:pt idx="234">
                  <c:v>C</c:v>
                </c:pt>
                <c:pt idx="235">
                  <c:v>C</c:v>
                </c:pt>
                <c:pt idx="236">
                  <c:v>G</c:v>
                </c:pt>
                <c:pt idx="237">
                  <c:v>G</c:v>
                </c:pt>
                <c:pt idx="238">
                  <c:v>G</c:v>
                </c:pt>
                <c:pt idx="239">
                  <c:v>T</c:v>
                </c:pt>
                <c:pt idx="240">
                  <c:v>C</c:v>
                </c:pt>
                <c:pt idx="241">
                  <c:v>C</c:v>
                </c:pt>
                <c:pt idx="242">
                  <c:v>T</c:v>
                </c:pt>
                <c:pt idx="243">
                  <c:v>C</c:v>
                </c:pt>
                <c:pt idx="244">
                  <c:v>A</c:v>
                </c:pt>
                <c:pt idx="245">
                  <c:v>A</c:v>
                </c:pt>
                <c:pt idx="246">
                  <c:v>C</c:v>
                </c:pt>
                <c:pt idx="247">
                  <c:v>G</c:v>
                </c:pt>
                <c:pt idx="248">
                  <c:v>A</c:v>
                </c:pt>
                <c:pt idx="249">
                  <c:v>C</c:v>
                </c:pt>
                <c:pt idx="250">
                  <c:v>A</c:v>
                </c:pt>
                <c:pt idx="251">
                  <c:v>G</c:v>
                </c:pt>
                <c:pt idx="252">
                  <c:v>G</c:v>
                </c:pt>
                <c:pt idx="253">
                  <c:v>A</c:v>
                </c:pt>
                <c:pt idx="254">
                  <c:v>G</c:v>
                </c:pt>
                <c:pt idx="255">
                  <c:v>C</c:v>
                </c:pt>
                <c:pt idx="256">
                  <c:v>A</c:v>
                </c:pt>
                <c:pt idx="257">
                  <c:v>C</c:v>
                </c:pt>
                <c:pt idx="258">
                  <c:v>G</c:v>
                </c:pt>
                <c:pt idx="259">
                  <c:v>A</c:v>
                </c:pt>
                <c:pt idx="260">
                  <c:v>T</c:v>
                </c:pt>
                <c:pt idx="261">
                  <c:v>C</c:v>
                </c:pt>
                <c:pt idx="262">
                  <c:v>A</c:v>
                </c:pt>
                <c:pt idx="263">
                  <c:v>T</c:v>
                </c:pt>
                <c:pt idx="264">
                  <c:v>G</c:v>
                </c:pt>
                <c:pt idx="265">
                  <c:v>C</c:v>
                </c:pt>
                <c:pt idx="266">
                  <c:v>G</c:v>
                </c:pt>
                <c:pt idx="267">
                  <c:v>C</c:v>
                </c:pt>
                <c:pt idx="268">
                  <c:v>A</c:v>
                </c:pt>
                <c:pt idx="269">
                  <c:v>C</c:v>
                </c:pt>
                <c:pt idx="270">
                  <c:v>C</c:v>
                </c:pt>
                <c:pt idx="271">
                  <c:v>C</c:v>
                </c:pt>
                <c:pt idx="272">
                  <c:v>G</c:v>
                </c:pt>
                <c:pt idx="273">
                  <c:v>T</c:v>
                </c:pt>
                <c:pt idx="274">
                  <c:v>G</c:v>
                </c:pt>
                <c:pt idx="275">
                  <c:v>G</c:v>
                </c:pt>
                <c:pt idx="276">
                  <c:v>C</c:v>
                </c:pt>
                <c:pt idx="277">
                  <c:v>C</c:v>
                </c:pt>
                <c:pt idx="278">
                  <c:v>A</c:v>
                </c:pt>
                <c:pt idx="279">
                  <c:v>G</c:v>
                </c:pt>
                <c:pt idx="280">
                  <c:v>G</c:v>
                </c:pt>
                <c:pt idx="281">
                  <c:v>A</c:v>
                </c:pt>
                <c:pt idx="282">
                  <c:v>C</c:v>
                </c:pt>
                <c:pt idx="283">
                  <c:v>C</c:v>
                </c:pt>
                <c:pt idx="284">
                  <c:v>C</c:v>
                </c:pt>
                <c:pt idx="285">
                  <c:v>A</c:v>
                </c:pt>
                <c:pt idx="286">
                  <c:v>A</c:v>
                </c:pt>
                <c:pt idx="287">
                  <c:v>C</c:v>
                </c:pt>
                <c:pt idx="288">
                  <c:v>G</c:v>
                </c:pt>
                <c:pt idx="289">
                  <c:v>C</c:v>
                </c:pt>
                <c:pt idx="290">
                  <c:v>T</c:v>
                </c:pt>
                <c:pt idx="291">
                  <c:v>G</c:v>
                </c:pt>
                <c:pt idx="292">
                  <c:v>C</c:v>
                </c:pt>
                <c:pt idx="293">
                  <c:v>C</c:v>
                </c:pt>
                <c:pt idx="294">
                  <c:v>C</c:v>
                </c:pt>
                <c:pt idx="295">
                  <c:v>G</c:v>
                </c:pt>
                <c:pt idx="296">
                  <c:v>A</c:v>
                </c:pt>
                <c:pt idx="297">
                  <c:v>G</c:v>
                </c:pt>
                <c:pt idx="298">
                  <c:v>A</c:v>
                </c:pt>
                <c:pt idx="299">
                  <c:v>T</c:v>
                </c:pt>
                <c:pt idx="300">
                  <c:v>C</c:v>
                </c:pt>
                <c:pt idx="301">
                  <c:v>T</c:v>
                </c:pt>
                <c:pt idx="302">
                  <c:v>C</c:v>
                </c:pt>
                <c:pt idx="303">
                  <c:v>G</c:v>
                </c:pt>
                <c:pt idx="304">
                  <c:v>A</c:v>
                </c:pt>
                <c:pt idx="305">
                  <c:v>-</c:v>
                </c:pt>
                <c:pt idx="306">
                  <c:v>-</c:v>
                </c:pt>
                <c:pt idx="307">
                  <c:v>-</c:v>
                </c:pt>
                <c:pt idx="308">
                  <c:v>T</c:v>
                </c:pt>
                <c:pt idx="309">
                  <c:v>C</c:v>
                </c:pt>
                <c:pt idx="310">
                  <c:v>C</c:v>
                </c:pt>
                <c:pt idx="311">
                  <c:v>C</c:v>
                </c:pt>
                <c:pt idx="312">
                  <c:v>G</c:v>
                </c:pt>
                <c:pt idx="313">
                  <c:v>C</c:v>
                </c:pt>
                <c:pt idx="314">
                  <c:v>G</c:v>
                </c:pt>
                <c:pt idx="315">
                  <c:v>A</c:v>
                </c:pt>
                <c:pt idx="316">
                  <c:v>A</c:v>
                </c:pt>
                <c:pt idx="317">
                  <c:v>A</c:v>
                </c:pt>
                <c:pt idx="318">
                  <c:v>T</c:v>
                </c:pt>
                <c:pt idx="319">
                  <c:v>T</c:v>
                </c:pt>
                <c:pt idx="320">
                  <c:v>A</c:v>
                </c:pt>
                <c:pt idx="321">
                  <c:v>A</c:v>
                </c:pt>
                <c:pt idx="322">
                  <c:v>T</c:v>
                </c:pt>
                <c:pt idx="323">
                  <c:v>A</c:v>
                </c:pt>
                <c:pt idx="324">
                  <c:v>C</c:v>
                </c:pt>
                <c:pt idx="325">
                  <c:v>G</c:v>
                </c:pt>
                <c:pt idx="326">
                  <c:v>A</c:v>
                </c:pt>
                <c:pt idx="327">
                  <c:v>C</c:v>
                </c:pt>
                <c:pt idx="328">
                  <c:v>T</c:v>
                </c:pt>
                <c:pt idx="329">
                  <c:v>C</c:v>
                </c:pt>
                <c:pt idx="330">
                  <c:v>A</c:v>
                </c:pt>
                <c:pt idx="331">
                  <c:v>C</c:v>
                </c:pt>
                <c:pt idx="332">
                  <c:v>T</c:v>
                </c:pt>
                <c:pt idx="333">
                  <c:v>A</c:v>
                </c:pt>
                <c:pt idx="334">
                  <c:v>T</c:v>
                </c:pt>
                <c:pt idx="335">
                  <c:v>A</c:v>
                </c:pt>
                <c:pt idx="336">
                  <c:v>G</c:v>
                </c:pt>
                <c:pt idx="337">
                  <c:v>G</c:v>
                </c:pt>
                <c:pt idx="338">
                  <c:v>G</c:v>
                </c:pt>
                <c:pt idx="339">
                  <c:v>A</c:v>
                </c:pt>
                <c:pt idx="340">
                  <c:v>G</c:v>
                </c:pt>
                <c:pt idx="341">
                  <c:v>A</c:v>
                </c:pt>
                <c:pt idx="342">
                  <c:v>C</c:v>
                </c:pt>
                <c:pt idx="343">
                  <c:v>C</c:v>
                </c:pt>
                <c:pt idx="344">
                  <c:v>A</c:v>
                </c:pt>
                <c:pt idx="345">
                  <c:v>C</c:v>
                </c:pt>
                <c:pt idx="346">
                  <c:v>A</c:v>
                </c:pt>
                <c:pt idx="347">
                  <c:v>A</c:v>
                </c:pt>
                <c:pt idx="348">
                  <c:v>C</c:v>
                </c:pt>
                <c:pt idx="349">
                  <c:v>G</c:v>
                </c:pt>
                <c:pt idx="350">
                  <c:v>G</c:v>
                </c:pt>
                <c:pt idx="351">
                  <c:v>T</c:v>
                </c:pt>
                <c:pt idx="352">
                  <c:v>T</c:v>
                </c:pt>
                <c:pt idx="353">
                  <c:v>T</c:v>
                </c:pt>
                <c:pt idx="354">
                  <c:v>C</c:v>
                </c:pt>
                <c:pt idx="355">
                  <c:v>C</c:v>
                </c:pt>
                <c:pt idx="356">
                  <c:v>C</c:v>
                </c:pt>
                <c:pt idx="357">
                  <c:v>T</c:v>
                </c:pt>
                <c:pt idx="358">
                  <c:v>C</c:v>
                </c:pt>
                <c:pt idx="359">
                  <c:v>T</c:v>
                </c:pt>
                <c:pt idx="360">
                  <c:v>A</c:v>
                </c:pt>
                <c:pt idx="361">
                  <c:v>G</c:v>
                </c:pt>
                <c:pt idx="362">
                  <c:v>A</c:v>
                </c:pt>
                <c:pt idx="363">
                  <c:v>A</c:v>
                </c:pt>
                <c:pt idx="364">
                  <c:v>A</c:v>
                </c:pt>
                <c:pt idx="365">
                  <c:v>T</c:v>
                </c:pt>
                <c:pt idx="366">
                  <c:v>A</c:v>
                </c:pt>
                <c:pt idx="367">
                  <c:v>A</c:v>
                </c:pt>
                <c:pt idx="368">
                  <c:v>T</c:v>
                </c:pt>
                <c:pt idx="369">
                  <c:v>T</c:v>
                </c:pt>
                <c:pt idx="370">
                  <c:v>T</c:v>
                </c:pt>
                <c:pt idx="371">
                  <c:v>T</c:v>
                </c:pt>
                <c:pt idx="372">
                  <c:v>G</c:v>
                </c:pt>
                <c:pt idx="373">
                  <c:v>T</c:v>
                </c:pt>
                <c:pt idx="374">
                  <c:v>T</c:v>
                </c:pt>
                <c:pt idx="375">
                  <c:v>T</c:v>
                </c:pt>
                <c:pt idx="376">
                  <c:v>A</c:v>
                </c:pt>
                <c:pt idx="377">
                  <c:v>A</c:v>
                </c:pt>
                <c:pt idx="378">
                  <c:v>C</c:v>
                </c:pt>
                <c:pt idx="379">
                  <c:v>T</c:v>
                </c:pt>
                <c:pt idx="380">
                  <c:v>T</c:v>
                </c:pt>
                <c:pt idx="381">
                  <c:v>T</c:v>
                </c:pt>
                <c:pt idx="382">
                  <c:v>A</c:v>
                </c:pt>
                <c:pt idx="383">
                  <c:v>A</c:v>
                </c:pt>
                <c:pt idx="384">
                  <c:v>G</c:v>
                </c:pt>
                <c:pt idx="385">
                  <c:v>A</c:v>
                </c:pt>
                <c:pt idx="386">
                  <c:v>A</c:v>
                </c:pt>
                <c:pt idx="387">
                  <c:v>G</c:v>
                </c:pt>
                <c:pt idx="388">
                  <c:v>G</c:v>
                </c:pt>
                <c:pt idx="389">
                  <c:v>A</c:v>
                </c:pt>
                <c:pt idx="390">
                  <c:v>G</c:v>
                </c:pt>
                <c:pt idx="391">
                  <c:v>A</c:v>
                </c:pt>
                <c:pt idx="392">
                  <c:v>T</c:v>
                </c:pt>
                <c:pt idx="393">
                  <c:v>A</c:v>
                </c:pt>
                <c:pt idx="394">
                  <c:v>T</c:v>
                </c:pt>
                <c:pt idx="395">
                  <c:v>A</c:v>
                </c:pt>
                <c:pt idx="396">
                  <c:v>C</c:v>
                </c:pt>
                <c:pt idx="397">
                  <c:v>C</c:v>
                </c:pt>
                <c:pt idx="398">
                  <c:v>A</c:v>
                </c:pt>
                <c:pt idx="399">
                  <c:v>T</c:v>
                </c:pt>
                <c:pt idx="400">
                  <c:v>G</c:v>
                </c:pt>
                <c:pt idx="401">
                  <c:v>G</c:v>
                </c:pt>
                <c:pt idx="402">
                  <c:v>A</c:v>
                </c:pt>
                <c:pt idx="403">
                  <c:v>T</c:v>
                </c:pt>
                <c:pt idx="404">
                  <c:v>C</c:v>
                </c:pt>
                <c:pt idx="405">
                  <c:v>C</c:v>
                </c:pt>
                <c:pt idx="406">
                  <c:v>T</c:v>
                </c:pt>
                <c:pt idx="407">
                  <c:v>C</c:v>
                </c:pt>
                <c:pt idx="408">
                  <c:v>T</c:v>
                </c:pt>
                <c:pt idx="409">
                  <c:v>A</c:v>
                </c:pt>
                <c:pt idx="410">
                  <c:v>G</c:v>
                </c:pt>
                <c:pt idx="411">
                  <c:v>A</c:v>
                </c:pt>
                <c:pt idx="412">
                  <c:v>G</c:v>
                </c:pt>
                <c:pt idx="413">
                  <c:v>T</c:v>
                </c:pt>
                <c:pt idx="414">
                  <c:v>C</c:v>
                </c:pt>
                <c:pt idx="415">
                  <c:v>G</c:v>
                </c:pt>
                <c:pt idx="416">
                  <c:v>A</c:v>
                </c:pt>
                <c:pt idx="417">
                  <c:v>C</c:v>
                </c:pt>
                <c:pt idx="418">
                  <c:v>C</c:v>
                </c:pt>
                <c:pt idx="419">
                  <c:v>T</c:v>
                </c:pt>
                <c:pt idx="420">
                  <c:v>G</c:v>
                </c:pt>
                <c:pt idx="421">
                  <c:v>C</c:v>
                </c:pt>
                <c:pt idx="422">
                  <c:v>A</c:v>
                </c:pt>
                <c:pt idx="423">
                  <c:v>G</c:v>
                </c:pt>
                <c:pt idx="424">
                  <c:v>G</c:v>
                </c:pt>
                <c:pt idx="425">
                  <c:v>C</c:v>
                </c:pt>
                <c:pt idx="426">
                  <c:v>A</c:v>
                </c:pt>
                <c:pt idx="427">
                  <c:v>T</c:v>
                </c:pt>
                <c:pt idx="428">
                  <c:v>G</c:v>
                </c:pt>
                <c:pt idx="429">
                  <c:v>C</c:v>
                </c:pt>
                <c:pt idx="430">
                  <c:v>A</c:v>
                </c:pt>
                <c:pt idx="431">
                  <c:v>A</c:v>
                </c:pt>
                <c:pt idx="432">
                  <c:v>G</c:v>
                </c:pt>
                <c:pt idx="433">
                  <c:v>C</c:v>
                </c:pt>
                <c:pt idx="434">
                  <c:v>T</c:v>
                </c:pt>
                <c:pt idx="435">
                  <c:v>T</c:v>
                </c:pt>
                <c:pt idx="436">
                  <c:v>G</c:v>
                </c:pt>
                <c:pt idx="437">
                  <c:v>C</c:v>
                </c:pt>
                <c:pt idx="438">
                  <c:v>G</c:v>
                </c:pt>
                <c:pt idx="439">
                  <c:v>G</c:v>
                </c:pt>
                <c:pt idx="440">
                  <c:v>C</c:v>
                </c:pt>
                <c:pt idx="441">
                  <c:v>C</c:v>
                </c:pt>
                <c:pt idx="442">
                  <c:v>A</c:v>
                </c:pt>
                <c:pt idx="443">
                  <c:v>C</c:v>
                </c:pt>
                <c:pt idx="444">
                  <c:v>A</c:v>
                </c:pt>
                <c:pt idx="445">
                  <c:v>C</c:v>
                </c:pt>
                <c:pt idx="446">
                  <c:v>A</c:v>
                </c:pt>
                <c:pt idx="447">
                  <c:v>G</c:v>
                </c:pt>
              </c:strCache>
            </c:strRef>
          </c:cat>
          <c:val>
            <c:numRef>
              <c:f>'Fidelity v3'!$AM$156:$AM$603</c:f>
              <c:numCache>
                <c:formatCode>General</c:formatCode>
                <c:ptCount val="4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0.189519342903395</c:v>
                </c:pt>
                <c:pt idx="10">
                  <c:v>0.189519342903395</c:v>
                </c:pt>
                <c:pt idx="11">
                  <c:v>0.189519342903395</c:v>
                </c:pt>
                <c:pt idx="12">
                  <c:v>0.19079609396068301</c:v>
                </c:pt>
                <c:pt idx="13">
                  <c:v>0.19079609396068301</c:v>
                </c:pt>
                <c:pt idx="14">
                  <c:v>0.19079609396068301</c:v>
                </c:pt>
                <c:pt idx="15">
                  <c:v>0.19079609396068301</c:v>
                </c:pt>
                <c:pt idx="16">
                  <c:v>0.19460704611249599</c:v>
                </c:pt>
                <c:pt idx="17">
                  <c:v>0.208527103644079</c:v>
                </c:pt>
                <c:pt idx="18">
                  <c:v>0.19924132152447899</c:v>
                </c:pt>
                <c:pt idx="19">
                  <c:v>0.202106607505109</c:v>
                </c:pt>
                <c:pt idx="20">
                  <c:v>0.19924132152447899</c:v>
                </c:pt>
                <c:pt idx="21">
                  <c:v>0.19838959571272</c:v>
                </c:pt>
                <c:pt idx="22">
                  <c:v>0.207994730304462</c:v>
                </c:pt>
                <c:pt idx="23">
                  <c:v>0.20462480602363201</c:v>
                </c:pt>
                <c:pt idx="24">
                  <c:v>0.19838959571272</c:v>
                </c:pt>
                <c:pt idx="25">
                  <c:v>0.201759709817636</c:v>
                </c:pt>
                <c:pt idx="26">
                  <c:v>0.20512972902287499</c:v>
                </c:pt>
                <c:pt idx="27">
                  <c:v>0.201759709817636</c:v>
                </c:pt>
                <c:pt idx="28">
                  <c:v>0.201759709817636</c:v>
                </c:pt>
                <c:pt idx="29">
                  <c:v>0.207299227274378</c:v>
                </c:pt>
                <c:pt idx="30">
                  <c:v>0.41629401755279899</c:v>
                </c:pt>
                <c:pt idx="31">
                  <c:v>0.201759709817636</c:v>
                </c:pt>
                <c:pt idx="32">
                  <c:v>0.210859636636895</c:v>
                </c:pt>
                <c:pt idx="33">
                  <c:v>0.201759709817636</c:v>
                </c:pt>
                <c:pt idx="34">
                  <c:v>0.201759709817636</c:v>
                </c:pt>
                <c:pt idx="35">
                  <c:v>0.19838959571272</c:v>
                </c:pt>
                <c:pt idx="36">
                  <c:v>0.201759709817636</c:v>
                </c:pt>
                <c:pt idx="37">
                  <c:v>0.19838959571272</c:v>
                </c:pt>
                <c:pt idx="38">
                  <c:v>0.201759709817636</c:v>
                </c:pt>
                <c:pt idx="39">
                  <c:v>0.19838959571272</c:v>
                </c:pt>
                <c:pt idx="40">
                  <c:v>0.20462480602363201</c:v>
                </c:pt>
                <c:pt idx="41">
                  <c:v>0.19838959571272</c:v>
                </c:pt>
                <c:pt idx="42">
                  <c:v>0.19838959571272</c:v>
                </c:pt>
                <c:pt idx="43">
                  <c:v>0.201759709817636</c:v>
                </c:pt>
                <c:pt idx="44">
                  <c:v>0.20462480602363201</c:v>
                </c:pt>
                <c:pt idx="45">
                  <c:v>0.201759709817636</c:v>
                </c:pt>
                <c:pt idx="46">
                  <c:v>0.20512972902287499</c:v>
                </c:pt>
                <c:pt idx="47">
                  <c:v>0.19838959571272</c:v>
                </c:pt>
                <c:pt idx="48">
                  <c:v>0.207299227274378</c:v>
                </c:pt>
                <c:pt idx="49">
                  <c:v>0.20462480602363201</c:v>
                </c:pt>
                <c:pt idx="50">
                  <c:v>0.20512972902287499</c:v>
                </c:pt>
                <c:pt idx="51">
                  <c:v>2.7584443436876702E-2</c:v>
                </c:pt>
                <c:pt idx="52">
                  <c:v>3.3840422572413598E-2</c:v>
                </c:pt>
                <c:pt idx="53">
                  <c:v>2.7584443436876702E-2</c:v>
                </c:pt>
                <c:pt idx="54">
                  <c:v>2.7584443436876702E-2</c:v>
                </c:pt>
                <c:pt idx="55">
                  <c:v>3.09649406203664E-2</c:v>
                </c:pt>
                <c:pt idx="56">
                  <c:v>3.3840422572413598E-2</c:v>
                </c:pt>
                <c:pt idx="57">
                  <c:v>3.09649406203664E-2</c:v>
                </c:pt>
                <c:pt idx="58">
                  <c:v>2.7584443436876702E-2</c:v>
                </c:pt>
                <c:pt idx="59">
                  <c:v>3.09649406203664E-2</c:v>
                </c:pt>
                <c:pt idx="60">
                  <c:v>3.09649406203664E-2</c:v>
                </c:pt>
                <c:pt idx="61">
                  <c:v>2.97112667492117E-2</c:v>
                </c:pt>
                <c:pt idx="62">
                  <c:v>2.97112667492117E-2</c:v>
                </c:pt>
                <c:pt idx="63">
                  <c:v>3.30916717005015E-2</c:v>
                </c:pt>
                <c:pt idx="64">
                  <c:v>4.2031906898167701E-2</c:v>
                </c:pt>
                <c:pt idx="65">
                  <c:v>2.97112667492117E-2</c:v>
                </c:pt>
                <c:pt idx="66">
                  <c:v>3.30916717005015E-2</c:v>
                </c:pt>
                <c:pt idx="67">
                  <c:v>4.1212640930524E-2</c:v>
                </c:pt>
                <c:pt idx="68">
                  <c:v>3.30916717005015E-2</c:v>
                </c:pt>
                <c:pt idx="69">
                  <c:v>3.5967061396987E-2</c:v>
                </c:pt>
                <c:pt idx="70">
                  <c:v>3.6471984396229597E-2</c:v>
                </c:pt>
                <c:pt idx="71">
                  <c:v>3.5187923217946303E-2</c:v>
                </c:pt>
                <c:pt idx="72">
                  <c:v>3.1807610522218199E-2</c:v>
                </c:pt>
                <c:pt idx="73">
                  <c:v>3.5187923217946303E-2</c:v>
                </c:pt>
                <c:pt idx="74">
                  <c:v>3.5187923217946303E-2</c:v>
                </c:pt>
                <c:pt idx="75">
                  <c:v>4.07478457198844E-2</c:v>
                </c:pt>
                <c:pt idx="76">
                  <c:v>3.8568143634739101E-2</c:v>
                </c:pt>
                <c:pt idx="77">
                  <c:v>4.4127881508638597E-2</c:v>
                </c:pt>
                <c:pt idx="78">
                  <c:v>3.5187923217946303E-2</c:v>
                </c:pt>
                <c:pt idx="79">
                  <c:v>3.5187923217946303E-2</c:v>
                </c:pt>
                <c:pt idx="80">
                  <c:v>3.1807610522218199E-2</c:v>
                </c:pt>
                <c:pt idx="81">
                  <c:v>3.1807610522218199E-2</c:v>
                </c:pt>
                <c:pt idx="82">
                  <c:v>3.5187923217946303E-2</c:v>
                </c:pt>
                <c:pt idx="83">
                  <c:v>4.3511278360239498E-2</c:v>
                </c:pt>
                <c:pt idx="84">
                  <c:v>5.9873931884560999E-2</c:v>
                </c:pt>
                <c:pt idx="85">
                  <c:v>3.72560374562559E-2</c:v>
                </c:pt>
                <c:pt idx="86">
                  <c:v>3.3875817039462998E-2</c:v>
                </c:pt>
                <c:pt idx="87">
                  <c:v>4.0131242571485301E-2</c:v>
                </c:pt>
                <c:pt idx="88">
                  <c:v>4.0636165570727897E-2</c:v>
                </c:pt>
                <c:pt idx="89">
                  <c:v>5.31294832496099E-2</c:v>
                </c:pt>
                <c:pt idx="90">
                  <c:v>1.48869390066033E-2</c:v>
                </c:pt>
                <c:pt idx="91">
                  <c:v>3.5917893041885397E-2</c:v>
                </c:pt>
                <c:pt idx="92">
                  <c:v>4.2678056945111599E-2</c:v>
                </c:pt>
                <c:pt idx="93">
                  <c:v>4.5553077385496098E-2</c:v>
                </c:pt>
                <c:pt idx="94">
                  <c:v>4.82374254224908E-2</c:v>
                </c:pt>
                <c:pt idx="95">
                  <c:v>3.7935577059949398E-2</c:v>
                </c:pt>
                <c:pt idx="96">
                  <c:v>3.7935577059949398E-2</c:v>
                </c:pt>
                <c:pt idx="97">
                  <c:v>4.9565020027705201E-2</c:v>
                </c:pt>
                <c:pt idx="98">
                  <c:v>4.4190633289088101E-2</c:v>
                </c:pt>
                <c:pt idx="99">
                  <c:v>3.7935577059949398E-2</c:v>
                </c:pt>
                <c:pt idx="100">
                  <c:v>4.4695556288330697E-2</c:v>
                </c:pt>
                <c:pt idx="101">
                  <c:v>4.1315612848703602E-2</c:v>
                </c:pt>
                <c:pt idx="102">
                  <c:v>4.1315612848703602E-2</c:v>
                </c:pt>
                <c:pt idx="103">
                  <c:v>4.1315612848703602E-2</c:v>
                </c:pt>
                <c:pt idx="104">
                  <c:v>4.7570484356167002E-2</c:v>
                </c:pt>
                <c:pt idx="105">
                  <c:v>3.7935577059949398E-2</c:v>
                </c:pt>
                <c:pt idx="106">
                  <c:v>3.7935577059949398E-2</c:v>
                </c:pt>
                <c:pt idx="107">
                  <c:v>4.1315612848703602E-2</c:v>
                </c:pt>
                <c:pt idx="108">
                  <c:v>4.1315612848703602E-2</c:v>
                </c:pt>
                <c:pt idx="109">
                  <c:v>3.7935577059949398E-2</c:v>
                </c:pt>
                <c:pt idx="110">
                  <c:v>4.1315612848703602E-2</c:v>
                </c:pt>
                <c:pt idx="111">
                  <c:v>3.7935577059949398E-2</c:v>
                </c:pt>
                <c:pt idx="112">
                  <c:v>4.1315612848703602E-2</c:v>
                </c:pt>
                <c:pt idx="113">
                  <c:v>4.1315612848703602E-2</c:v>
                </c:pt>
                <c:pt idx="114">
                  <c:v>3.7935577059949398E-2</c:v>
                </c:pt>
                <c:pt idx="115">
                  <c:v>4.1315612848703602E-2</c:v>
                </c:pt>
                <c:pt idx="116">
                  <c:v>4.1315612848703602E-2</c:v>
                </c:pt>
                <c:pt idx="117">
                  <c:v>4.1315612848703602E-2</c:v>
                </c:pt>
                <c:pt idx="118">
                  <c:v>4.7570484356167002E-2</c:v>
                </c:pt>
                <c:pt idx="119">
                  <c:v>4.9435474029536901E-2</c:v>
                </c:pt>
                <c:pt idx="120">
                  <c:v>4.1315612848703602E-2</c:v>
                </c:pt>
                <c:pt idx="121">
                  <c:v>4.4190633289088101E-2</c:v>
                </c:pt>
                <c:pt idx="122">
                  <c:v>3.7935577059949398E-2</c:v>
                </c:pt>
                <c:pt idx="123">
                  <c:v>3.7935577059949398E-2</c:v>
                </c:pt>
                <c:pt idx="124">
                  <c:v>4.4695556288330697E-2</c:v>
                </c:pt>
                <c:pt idx="125">
                  <c:v>4.1315612848703602E-2</c:v>
                </c:pt>
                <c:pt idx="126">
                  <c:v>4.1315612848703602E-2</c:v>
                </c:pt>
                <c:pt idx="127">
                  <c:v>3.7935577059949398E-2</c:v>
                </c:pt>
                <c:pt idx="128">
                  <c:v>3.9930389849144002E-2</c:v>
                </c:pt>
                <c:pt idx="129">
                  <c:v>4.6874981326082803E-2</c:v>
                </c:pt>
                <c:pt idx="130">
                  <c:v>4.4190633289088101E-2</c:v>
                </c:pt>
                <c:pt idx="131">
                  <c:v>4.7570484356167002E-2</c:v>
                </c:pt>
                <c:pt idx="132">
                  <c:v>4.4695556288330697E-2</c:v>
                </c:pt>
                <c:pt idx="133">
                  <c:v>4.4695556288330697E-2</c:v>
                </c:pt>
                <c:pt idx="134">
                  <c:v>3.7935577059949398E-2</c:v>
                </c:pt>
                <c:pt idx="135">
                  <c:v>4.1315612848703602E-2</c:v>
                </c:pt>
                <c:pt idx="136">
                  <c:v>4.4190633289088101E-2</c:v>
                </c:pt>
                <c:pt idx="137">
                  <c:v>4.7570484356167002E-2</c:v>
                </c:pt>
                <c:pt idx="138">
                  <c:v>4.4190633289088101E-2</c:v>
                </c:pt>
                <c:pt idx="139">
                  <c:v>4.1315612848703602E-2</c:v>
                </c:pt>
                <c:pt idx="140">
                  <c:v>5.0254739997180602E-2</c:v>
                </c:pt>
                <c:pt idx="141">
                  <c:v>5.0445320028022198E-2</c:v>
                </c:pt>
                <c:pt idx="142">
                  <c:v>4.6185261356607298E-2</c:v>
                </c:pt>
                <c:pt idx="143">
                  <c:v>4.3310333288771E-2</c:v>
                </c:pt>
                <c:pt idx="144">
                  <c:v>5.1429917281649203E-2</c:v>
                </c:pt>
                <c:pt idx="145">
                  <c:v>4.6185261356607298E-2</c:v>
                </c:pt>
                <c:pt idx="146">
                  <c:v>5.2944686279377103E-2</c:v>
                </c:pt>
                <c:pt idx="147">
                  <c:v>4.6690184355849901E-2</c:v>
                </c:pt>
                <c:pt idx="148">
                  <c:v>6.21247790084705E-2</c:v>
                </c:pt>
                <c:pt idx="149">
                  <c:v>4.72363771460661E-2</c:v>
                </c:pt>
                <c:pt idx="150">
                  <c:v>4.3856618474968301E-2</c:v>
                </c:pt>
                <c:pt idx="151">
                  <c:v>5.6365252550480097E-2</c:v>
                </c:pt>
                <c:pt idx="152">
                  <c:v>5.0111120398495398E-2</c:v>
                </c:pt>
                <c:pt idx="153">
                  <c:v>8.7443901476254901E-2</c:v>
                </c:pt>
                <c:pt idx="154">
                  <c:v>5.5424091444113199E-2</c:v>
                </c:pt>
                <c:pt idx="155">
                  <c:v>5.25495331009177E-2</c:v>
                </c:pt>
                <c:pt idx="156">
                  <c:v>4.9169959292128501E-2</c:v>
                </c:pt>
                <c:pt idx="157">
                  <c:v>6.0668007638273902E-2</c:v>
                </c:pt>
                <c:pt idx="158">
                  <c:v>0.10565747177050901</c:v>
                </c:pt>
                <c:pt idx="159">
                  <c:v>6.0982350606674902E-2</c:v>
                </c:pt>
                <c:pt idx="160">
                  <c:v>4.9169959292128501E-2</c:v>
                </c:pt>
                <c:pt idx="161">
                  <c:v>5.3959788495209701E-2</c:v>
                </c:pt>
                <c:pt idx="162">
                  <c:v>5.4728588414029E-2</c:v>
                </c:pt>
                <c:pt idx="163">
                  <c:v>4.9169959292128501E-2</c:v>
                </c:pt>
                <c:pt idx="164">
                  <c:v>5.0111120398495398E-2</c:v>
                </c:pt>
                <c:pt idx="165">
                  <c:v>4.3856618474968301E-2</c:v>
                </c:pt>
                <c:pt idx="166">
                  <c:v>4.72363771460661E-2</c:v>
                </c:pt>
                <c:pt idx="167">
                  <c:v>4.72363771460661E-2</c:v>
                </c:pt>
                <c:pt idx="168">
                  <c:v>4.72363771460661E-2</c:v>
                </c:pt>
                <c:pt idx="169">
                  <c:v>4.3856618474968301E-2</c:v>
                </c:pt>
                <c:pt idx="170">
                  <c:v>5.3490694207284598E-2</c:v>
                </c:pt>
                <c:pt idx="171">
                  <c:v>4.3856618474968301E-2</c:v>
                </c:pt>
                <c:pt idx="172">
                  <c:v>4.19036729189892E-2</c:v>
                </c:pt>
                <c:pt idx="173">
                  <c:v>4.19036729189892E-2</c:v>
                </c:pt>
                <c:pt idx="174">
                  <c:v>5.1538025909595199E-2</c:v>
                </c:pt>
                <c:pt idx="175">
                  <c:v>4.5283523986068101E-2</c:v>
                </c:pt>
                <c:pt idx="176">
                  <c:v>4.19036729189892E-2</c:v>
                </c:pt>
                <c:pt idx="177">
                  <c:v>4.19036729189892E-2</c:v>
                </c:pt>
                <c:pt idx="178">
                  <c:v>4.8158359657923297E-2</c:v>
                </c:pt>
                <c:pt idx="179">
                  <c:v>4.19036729189892E-2</c:v>
                </c:pt>
                <c:pt idx="180">
                  <c:v>4.5283523986068101E-2</c:v>
                </c:pt>
                <c:pt idx="181">
                  <c:v>4.8158359657923297E-2</c:v>
                </c:pt>
                <c:pt idx="182">
                  <c:v>5.3402830720656602E-2</c:v>
                </c:pt>
                <c:pt idx="183">
                  <c:v>4.86632826571659E-2</c:v>
                </c:pt>
                <c:pt idx="184">
                  <c:v>5.1538025909595199E-2</c:v>
                </c:pt>
                <c:pt idx="185">
                  <c:v>4.86632826571659E-2</c:v>
                </c:pt>
                <c:pt idx="186">
                  <c:v>4.5790293040456599E-2</c:v>
                </c:pt>
                <c:pt idx="187">
                  <c:v>4.5790293040456599E-2</c:v>
                </c:pt>
                <c:pt idx="188">
                  <c:v>4.5790293040456599E-2</c:v>
                </c:pt>
                <c:pt idx="189">
                  <c:v>5.4728588414029E-2</c:v>
                </c:pt>
                <c:pt idx="190">
                  <c:v>5.2044610101675097E-2</c:v>
                </c:pt>
                <c:pt idx="191">
                  <c:v>6.9001403212902601E-2</c:v>
                </c:pt>
                <c:pt idx="192">
                  <c:v>4.9169959292128501E-2</c:v>
                </c:pt>
                <c:pt idx="193">
                  <c:v>5.4728588414029E-2</c:v>
                </c:pt>
                <c:pt idx="194">
                  <c:v>5.7288711298991699E-2</c:v>
                </c:pt>
                <c:pt idx="195">
                  <c:v>5.8107977266635399E-2</c:v>
                </c:pt>
                <c:pt idx="196">
                  <c:v>5.1085230152014202E-2</c:v>
                </c:pt>
                <c:pt idx="197">
                  <c:v>4.7705656343225003E-2</c:v>
                </c:pt>
                <c:pt idx="198">
                  <c:v>4.9603576596935602E-2</c:v>
                </c:pt>
                <c:pt idx="199">
                  <c:v>5.3959788495209701E-2</c:v>
                </c:pt>
                <c:pt idx="200">
                  <c:v>5.1085230152014202E-2</c:v>
                </c:pt>
                <c:pt idx="201">
                  <c:v>5.3959788495209701E-2</c:v>
                </c:pt>
                <c:pt idx="202">
                  <c:v>5.1085230152014202E-2</c:v>
                </c:pt>
                <c:pt idx="203">
                  <c:v>5.3959788495209701E-2</c:v>
                </c:pt>
                <c:pt idx="204">
                  <c:v>5.1085230152014202E-2</c:v>
                </c:pt>
                <c:pt idx="205">
                  <c:v>5.1085230152014202E-2</c:v>
                </c:pt>
                <c:pt idx="206">
                  <c:v>5.1085230152014202E-2</c:v>
                </c:pt>
                <c:pt idx="207">
                  <c:v>5.1085230152014202E-2</c:v>
                </c:pt>
                <c:pt idx="208">
                  <c:v>4.7705656343225003E-2</c:v>
                </c:pt>
                <c:pt idx="209">
                  <c:v>5.4464711494452298E-2</c:v>
                </c:pt>
                <c:pt idx="210">
                  <c:v>5.73391773478161E-2</c:v>
                </c:pt>
                <c:pt idx="211">
                  <c:v>4.7705656343225003E-2</c:v>
                </c:pt>
                <c:pt idx="212">
                  <c:v>5.3959788495209701E-2</c:v>
                </c:pt>
                <c:pt idx="213">
                  <c:v>5.2983057939373697E-2</c:v>
                </c:pt>
                <c:pt idx="214">
                  <c:v>5.85413171019354E-2</c:v>
                </c:pt>
                <c:pt idx="215">
                  <c:v>6.4847114095537103E-2</c:v>
                </c:pt>
                <c:pt idx="216">
                  <c:v>5.9603753192921202E-2</c:v>
                </c:pt>
                <c:pt idx="217">
                  <c:v>6.2982864435029803E-2</c:v>
                </c:pt>
                <c:pt idx="218">
                  <c:v>1.0163151068188101</c:v>
                </c:pt>
                <c:pt idx="219">
                  <c:v>3.3815101991894699E-3</c:v>
                </c:pt>
                <c:pt idx="220">
                  <c:v>7.4946123911411394E-2</c:v>
                </c:pt>
                <c:pt idx="221">
                  <c:v>6.7516069878945595E-2</c:v>
                </c:pt>
                <c:pt idx="222">
                  <c:v>6.4832646858207998E-2</c:v>
                </c:pt>
                <c:pt idx="223">
                  <c:v>7.2543082849213805E-2</c:v>
                </c:pt>
                <c:pt idx="224">
                  <c:v>7.1242716153719896E-2</c:v>
                </c:pt>
                <c:pt idx="225">
                  <c:v>5.2044610101675097E-2</c:v>
                </c:pt>
                <c:pt idx="226">
                  <c:v>7.6489289227667401E-2</c:v>
                </c:pt>
                <c:pt idx="227">
                  <c:v>4.9169959292128501E-2</c:v>
                </c:pt>
                <c:pt idx="228">
                  <c:v>5.8107977266635399E-2</c:v>
                </c:pt>
                <c:pt idx="229">
                  <c:v>5.25495331009177E-2</c:v>
                </c:pt>
                <c:pt idx="230">
                  <c:v>4.5790293040456599E-2</c:v>
                </c:pt>
                <c:pt idx="231">
                  <c:v>3.9930389849144002E-2</c:v>
                </c:pt>
                <c:pt idx="232">
                  <c:v>4.3310333288771E-2</c:v>
                </c:pt>
                <c:pt idx="233">
                  <c:v>4.6690184355849901E-2</c:v>
                </c:pt>
                <c:pt idx="234">
                  <c:v>4.6690184355849901E-2</c:v>
                </c:pt>
                <c:pt idx="235">
                  <c:v>5.2439763280134499E-2</c:v>
                </c:pt>
                <c:pt idx="236">
                  <c:v>4.7570484356167002E-2</c:v>
                </c:pt>
                <c:pt idx="237">
                  <c:v>4.1315612848703602E-2</c:v>
                </c:pt>
                <c:pt idx="238">
                  <c:v>4.86632826571659E-2</c:v>
                </c:pt>
                <c:pt idx="239">
                  <c:v>4.4190633289088101E-2</c:v>
                </c:pt>
                <c:pt idx="240">
                  <c:v>4.1315612848703602E-2</c:v>
                </c:pt>
                <c:pt idx="241">
                  <c:v>4.4695556288330697E-2</c:v>
                </c:pt>
                <c:pt idx="242">
                  <c:v>4.1315612848703602E-2</c:v>
                </c:pt>
                <c:pt idx="243">
                  <c:v>4.3310333288771E-2</c:v>
                </c:pt>
                <c:pt idx="244">
                  <c:v>4.6185261356607298E-2</c:v>
                </c:pt>
                <c:pt idx="245">
                  <c:v>4.6690184355849901E-2</c:v>
                </c:pt>
                <c:pt idx="246">
                  <c:v>4.9565020027705103E-2</c:v>
                </c:pt>
                <c:pt idx="247">
                  <c:v>4.3310333288771E-2</c:v>
                </c:pt>
                <c:pt idx="248">
                  <c:v>4.3310333288771E-2</c:v>
                </c:pt>
                <c:pt idx="249">
                  <c:v>4.3310333288771E-2</c:v>
                </c:pt>
                <c:pt idx="250">
                  <c:v>4.3310333288771E-2</c:v>
                </c:pt>
                <c:pt idx="251">
                  <c:v>4.3310333288771E-2</c:v>
                </c:pt>
                <c:pt idx="252">
                  <c:v>3.9930389849144002E-2</c:v>
                </c:pt>
                <c:pt idx="253">
                  <c:v>3.9930389849144002E-2</c:v>
                </c:pt>
                <c:pt idx="254">
                  <c:v>4.6185261356607298E-2</c:v>
                </c:pt>
                <c:pt idx="255">
                  <c:v>5.5819337088923601E-2</c:v>
                </c:pt>
                <c:pt idx="256">
                  <c:v>3.9930389849144002E-2</c:v>
                </c:pt>
                <c:pt idx="257">
                  <c:v>4.3310333288771E-2</c:v>
                </c:pt>
                <c:pt idx="258">
                  <c:v>4.3310333288771E-2</c:v>
                </c:pt>
                <c:pt idx="259">
                  <c:v>5.2249183249292903E-2</c:v>
                </c:pt>
                <c:pt idx="260">
                  <c:v>4.6690184355849901E-2</c:v>
                </c:pt>
                <c:pt idx="261">
                  <c:v>4.6690184355849901E-2</c:v>
                </c:pt>
                <c:pt idx="262">
                  <c:v>4.3310333288771E-2</c:v>
                </c:pt>
                <c:pt idx="263">
                  <c:v>4.3310333288771E-2</c:v>
                </c:pt>
                <c:pt idx="264">
                  <c:v>4.3310333288771E-2</c:v>
                </c:pt>
                <c:pt idx="265">
                  <c:v>5.3402830720656602E-2</c:v>
                </c:pt>
                <c:pt idx="266">
                  <c:v>5.5871016815824598E-2</c:v>
                </c:pt>
                <c:pt idx="267">
                  <c:v>4.5283523986068101E-2</c:v>
                </c:pt>
                <c:pt idx="268">
                  <c:v>4.8158359657923297E-2</c:v>
                </c:pt>
                <c:pt idx="269">
                  <c:v>4.5283523986068101E-2</c:v>
                </c:pt>
                <c:pt idx="270">
                  <c:v>4.19036729189892E-2</c:v>
                </c:pt>
                <c:pt idx="271">
                  <c:v>0.10071564916328</c:v>
                </c:pt>
                <c:pt idx="272">
                  <c:v>4.5283523986068101E-2</c:v>
                </c:pt>
                <c:pt idx="273">
                  <c:v>4.19036729189892E-2</c:v>
                </c:pt>
                <c:pt idx="274">
                  <c:v>4.5283523986068101E-2</c:v>
                </c:pt>
                <c:pt idx="275">
                  <c:v>4.8158359657923297E-2</c:v>
                </c:pt>
                <c:pt idx="276">
                  <c:v>4.5283523986068101E-2</c:v>
                </c:pt>
                <c:pt idx="277">
                  <c:v>4.86632826571659E-2</c:v>
                </c:pt>
                <c:pt idx="278">
                  <c:v>4.1315612848703602E-2</c:v>
                </c:pt>
                <c:pt idx="279">
                  <c:v>5.0254739997180602E-2</c:v>
                </c:pt>
                <c:pt idx="280">
                  <c:v>4.4190633289088101E-2</c:v>
                </c:pt>
                <c:pt idx="281">
                  <c:v>4.1315612848703602E-2</c:v>
                </c:pt>
                <c:pt idx="282">
                  <c:v>4.4695556288330697E-2</c:v>
                </c:pt>
                <c:pt idx="283">
                  <c:v>4.2678056945111599E-2</c:v>
                </c:pt>
                <c:pt idx="284">
                  <c:v>4.0636165570727897E-2</c:v>
                </c:pt>
                <c:pt idx="285">
                  <c:v>3.72560374562559E-2</c:v>
                </c:pt>
                <c:pt idx="286">
                  <c:v>3.72560374562559E-2</c:v>
                </c:pt>
                <c:pt idx="287">
                  <c:v>4.6195718769782401E-2</c:v>
                </c:pt>
                <c:pt idx="288">
                  <c:v>3.3875817039462998E-2</c:v>
                </c:pt>
                <c:pt idx="289">
                  <c:v>4.0636165570727897E-2</c:v>
                </c:pt>
                <c:pt idx="290">
                  <c:v>4.3511278360239498E-2</c:v>
                </c:pt>
                <c:pt idx="291">
                  <c:v>4.53764528021387E-2</c:v>
                </c:pt>
                <c:pt idx="292">
                  <c:v>4.0636165570727897E-2</c:v>
                </c:pt>
                <c:pt idx="293">
                  <c:v>4.3511278360239498E-2</c:v>
                </c:pt>
                <c:pt idx="294">
                  <c:v>3.72560374562559E-2</c:v>
                </c:pt>
                <c:pt idx="295">
                  <c:v>3.5187923217946303E-2</c:v>
                </c:pt>
                <c:pt idx="296">
                  <c:v>4.1443348749968502E-2</c:v>
                </c:pt>
                <c:pt idx="297">
                  <c:v>3.5187923217946303E-2</c:v>
                </c:pt>
                <c:pt idx="298">
                  <c:v>3.72560374562559E-2</c:v>
                </c:pt>
                <c:pt idx="299">
                  <c:v>4.0131242571485301E-2</c:v>
                </c:pt>
                <c:pt idx="300">
                  <c:v>4.0131242571485301E-2</c:v>
                </c:pt>
                <c:pt idx="301">
                  <c:v>4.0131242571485301E-2</c:v>
                </c:pt>
                <c:pt idx="302">
                  <c:v>4.2815775330155299E-2</c:v>
                </c:pt>
                <c:pt idx="303">
                  <c:v>4.2815775330155299E-2</c:v>
                </c:pt>
                <c:pt idx="304">
                  <c:v>3.72560374562559E-2</c:v>
                </c:pt>
                <c:pt idx="305">
                  <c:v>3.3815101991894699E-3</c:v>
                </c:pt>
                <c:pt idx="306">
                  <c:v>3.3815101991894699E-3</c:v>
                </c:pt>
                <c:pt idx="307">
                  <c:v>3.3815101991894699E-3</c:v>
                </c:pt>
                <c:pt idx="308">
                  <c:v>3.9298021156357402E-2</c:v>
                </c:pt>
                <c:pt idx="309">
                  <c:v>3.5917893041885397E-2</c:v>
                </c:pt>
                <c:pt idx="310">
                  <c:v>4.8428005453332403E-2</c:v>
                </c:pt>
                <c:pt idx="311">
                  <c:v>4.2173133945869003E-2</c:v>
                </c:pt>
                <c:pt idx="312">
                  <c:v>4.6058000384738701E-2</c:v>
                </c:pt>
                <c:pt idx="313">
                  <c:v>4.3511278360239498E-2</c:v>
                </c:pt>
                <c:pt idx="314">
                  <c:v>4.2815775330155299E-2</c:v>
                </c:pt>
                <c:pt idx="315">
                  <c:v>3.72560374562559E-2</c:v>
                </c:pt>
                <c:pt idx="316">
                  <c:v>3.1807610522218199E-2</c:v>
                </c:pt>
                <c:pt idx="317">
                  <c:v>3.8568143634739101E-2</c:v>
                </c:pt>
                <c:pt idx="318">
                  <c:v>2.7584443436876702E-2</c:v>
                </c:pt>
                <c:pt idx="319">
                  <c:v>2.7584443436876702E-2</c:v>
                </c:pt>
                <c:pt idx="320">
                  <c:v>2.7584443436876702E-2</c:v>
                </c:pt>
                <c:pt idx="321">
                  <c:v>2.7584443436876702E-2</c:v>
                </c:pt>
                <c:pt idx="322">
                  <c:v>3.09649406203664E-2</c:v>
                </c:pt>
                <c:pt idx="323">
                  <c:v>3.5967061396987E-2</c:v>
                </c:pt>
                <c:pt idx="324">
                  <c:v>3.9347281813779902E-2</c:v>
                </c:pt>
                <c:pt idx="325">
                  <c:v>3.8651778783695703E-2</c:v>
                </c:pt>
                <c:pt idx="326">
                  <c:v>3.30916717005015E-2</c:v>
                </c:pt>
                <c:pt idx="327">
                  <c:v>3.30916717005015E-2</c:v>
                </c:pt>
                <c:pt idx="328">
                  <c:v>3.30916717005015E-2</c:v>
                </c:pt>
                <c:pt idx="329">
                  <c:v>2.97112667492117E-2</c:v>
                </c:pt>
                <c:pt idx="330">
                  <c:v>2.97112667492117E-2</c:v>
                </c:pt>
                <c:pt idx="331">
                  <c:v>3.5967061396987E-2</c:v>
                </c:pt>
                <c:pt idx="332">
                  <c:v>3.5967061396987E-2</c:v>
                </c:pt>
                <c:pt idx="333">
                  <c:v>3.5967061396987E-2</c:v>
                </c:pt>
                <c:pt idx="334">
                  <c:v>2.97112667492117E-2</c:v>
                </c:pt>
                <c:pt idx="335">
                  <c:v>3.30916717005015E-2</c:v>
                </c:pt>
                <c:pt idx="336">
                  <c:v>4.1443348749968502E-2</c:v>
                </c:pt>
                <c:pt idx="337">
                  <c:v>2.97112667492117E-2</c:v>
                </c:pt>
                <c:pt idx="338">
                  <c:v>3.5967061396987E-2</c:v>
                </c:pt>
                <c:pt idx="339">
                  <c:v>3.8651778783695703E-2</c:v>
                </c:pt>
                <c:pt idx="340">
                  <c:v>3.09649406203664E-2</c:v>
                </c:pt>
                <c:pt idx="341">
                  <c:v>3.4345345571656201E-2</c:v>
                </c:pt>
                <c:pt idx="342">
                  <c:v>3.6525232238057502E-2</c:v>
                </c:pt>
                <c:pt idx="343">
                  <c:v>3.09649406203664E-2</c:v>
                </c:pt>
                <c:pt idx="344">
                  <c:v>3.4345345571656201E-2</c:v>
                </c:pt>
                <c:pt idx="345">
                  <c:v>2.7584443436876702E-2</c:v>
                </c:pt>
                <c:pt idx="346">
                  <c:v>3.3840422572413598E-2</c:v>
                </c:pt>
                <c:pt idx="347">
                  <c:v>3.6525232238057502E-2</c:v>
                </c:pt>
                <c:pt idx="348">
                  <c:v>3.09649406203664E-2</c:v>
                </c:pt>
                <c:pt idx="349">
                  <c:v>2.7584443436876702E-2</c:v>
                </c:pt>
                <c:pt idx="350">
                  <c:v>3.3840422572413598E-2</c:v>
                </c:pt>
                <c:pt idx="351">
                  <c:v>3.2185457372736197E-2</c:v>
                </c:pt>
                <c:pt idx="352">
                  <c:v>2.8804960189246501E-2</c:v>
                </c:pt>
                <c:pt idx="353">
                  <c:v>3.3840422572413598E-2</c:v>
                </c:pt>
                <c:pt idx="354">
                  <c:v>3.8929782299160602E-2</c:v>
                </c:pt>
                <c:pt idx="355">
                  <c:v>2.9484070498737198E-2</c:v>
                </c:pt>
                <c:pt idx="356">
                  <c:v>2.3227722527788802E-2</c:v>
                </c:pt>
                <c:pt idx="357">
                  <c:v>3.2169064652142698E-2</c:v>
                </c:pt>
                <c:pt idx="358">
                  <c:v>2.3227722527788802E-2</c:v>
                </c:pt>
                <c:pt idx="359">
                  <c:v>2.9484070498737198E-2</c:v>
                </c:pt>
                <c:pt idx="360">
                  <c:v>3.1680534373493503E-2</c:v>
                </c:pt>
                <c:pt idx="361">
                  <c:v>3.4365436294699098E-2</c:v>
                </c:pt>
                <c:pt idx="362">
                  <c:v>2.8804960189246501E-2</c:v>
                </c:pt>
                <c:pt idx="363">
                  <c:v>2.8804960189246501E-2</c:v>
                </c:pt>
                <c:pt idx="364">
                  <c:v>2.54243707969069E-2</c:v>
                </c:pt>
                <c:pt idx="365">
                  <c:v>2.54243707969069E-2</c:v>
                </c:pt>
                <c:pt idx="366">
                  <c:v>2.54243707969069E-2</c:v>
                </c:pt>
                <c:pt idx="367">
                  <c:v>2.8804960189246501E-2</c:v>
                </c:pt>
                <c:pt idx="368">
                  <c:v>2.66084041056402E-2</c:v>
                </c:pt>
                <c:pt idx="369">
                  <c:v>2.3227722527788802E-2</c:v>
                </c:pt>
                <c:pt idx="370">
                  <c:v>2.66084041056402E-2</c:v>
                </c:pt>
                <c:pt idx="371">
                  <c:v>2.9988993497979899E-2</c:v>
                </c:pt>
                <c:pt idx="372">
                  <c:v>2.3227722527788802E-2</c:v>
                </c:pt>
                <c:pt idx="373">
                  <c:v>2.3227722527788802E-2</c:v>
                </c:pt>
                <c:pt idx="374">
                  <c:v>2.43712027128383E-2</c:v>
                </c:pt>
                <c:pt idx="375">
                  <c:v>3.4008047867276299E-2</c:v>
                </c:pt>
                <c:pt idx="376">
                  <c:v>2.66084041056402E-2</c:v>
                </c:pt>
                <c:pt idx="377">
                  <c:v>2.43712027128383E-2</c:v>
                </c:pt>
                <c:pt idx="378">
                  <c:v>2.7246961291446999E-2</c:v>
                </c:pt>
                <c:pt idx="379">
                  <c:v>2.66084041056402E-2</c:v>
                </c:pt>
                <c:pt idx="380">
                  <c:v>2.0990428972801199E-2</c:v>
                </c:pt>
                <c:pt idx="381">
                  <c:v>2.43712027128383E-2</c:v>
                </c:pt>
                <c:pt idx="382">
                  <c:v>2.43712027128383E-2</c:v>
                </c:pt>
                <c:pt idx="383">
                  <c:v>2.7751884290689598E-2</c:v>
                </c:pt>
                <c:pt idx="384">
                  <c:v>2.43712027128383E-2</c:v>
                </c:pt>
                <c:pt idx="385">
                  <c:v>2.66084041056402E-2</c:v>
                </c:pt>
                <c:pt idx="386">
                  <c:v>2.0990428972801199E-2</c:v>
                </c:pt>
                <c:pt idx="387">
                  <c:v>3.1132473683029301E-2</c:v>
                </c:pt>
                <c:pt idx="388">
                  <c:v>3.0627550683786701E-2</c:v>
                </c:pt>
                <c:pt idx="389">
                  <c:v>2.43712027128383E-2</c:v>
                </c:pt>
                <c:pt idx="390">
                  <c:v>2.0990428972801199E-2</c:v>
                </c:pt>
                <c:pt idx="391">
                  <c:v>2.0990428972801199E-2</c:v>
                </c:pt>
                <c:pt idx="392">
                  <c:v>2.43712027128383E-2</c:v>
                </c:pt>
                <c:pt idx="393">
                  <c:v>2.43712027128383E-2</c:v>
                </c:pt>
                <c:pt idx="394">
                  <c:v>2.0990428972801199E-2</c:v>
                </c:pt>
                <c:pt idx="395">
                  <c:v>2.7751884290689598E-2</c:v>
                </c:pt>
                <c:pt idx="396">
                  <c:v>2.0990428972801199E-2</c:v>
                </c:pt>
                <c:pt idx="397">
                  <c:v>2.7246961291446999E-2</c:v>
                </c:pt>
                <c:pt idx="398">
                  <c:v>2.43712027128383E-2</c:v>
                </c:pt>
                <c:pt idx="399">
                  <c:v>2.7246961291446999E-2</c:v>
                </c:pt>
                <c:pt idx="400">
                  <c:v>2.7246961291446999E-2</c:v>
                </c:pt>
                <c:pt idx="401">
                  <c:v>1.8707395849660899E-2</c:v>
                </c:pt>
                <c:pt idx="402">
                  <c:v>1.8707395849660899E-2</c:v>
                </c:pt>
                <c:pt idx="403">
                  <c:v>1.8707395849660899E-2</c:v>
                </c:pt>
                <c:pt idx="404">
                  <c:v>2.54690354686062E-2</c:v>
                </c:pt>
                <c:pt idx="405">
                  <c:v>2.49641124693636E-2</c:v>
                </c:pt>
                <c:pt idx="406">
                  <c:v>1.8707395849660899E-2</c:v>
                </c:pt>
                <c:pt idx="407">
                  <c:v>2.0990428972801199E-2</c:v>
                </c:pt>
                <c:pt idx="408">
                  <c:v>5.1946519774295798E-2</c:v>
                </c:pt>
                <c:pt idx="409">
                  <c:v>1.8707395849660899E-2</c:v>
                </c:pt>
                <c:pt idx="410">
                  <c:v>2.2088261728569099E-2</c:v>
                </c:pt>
                <c:pt idx="411">
                  <c:v>2.2088261728569099E-2</c:v>
                </c:pt>
                <c:pt idx="412">
                  <c:v>2.54690354686062E-2</c:v>
                </c:pt>
                <c:pt idx="413">
                  <c:v>2.49641124693636E-2</c:v>
                </c:pt>
                <c:pt idx="414">
                  <c:v>2.2088261728569099E-2</c:v>
                </c:pt>
                <c:pt idx="415">
                  <c:v>2.2088261728569099E-2</c:v>
                </c:pt>
                <c:pt idx="416">
                  <c:v>1.8707395849660899E-2</c:v>
                </c:pt>
                <c:pt idx="417">
                  <c:v>1.8707395849660899E-2</c:v>
                </c:pt>
                <c:pt idx="418">
                  <c:v>1.8707395849660899E-2</c:v>
                </c:pt>
                <c:pt idx="419">
                  <c:v>1.6372060033946399E-2</c:v>
                </c:pt>
                <c:pt idx="420">
                  <c:v>2.0232728841321199E-2</c:v>
                </c:pt>
                <c:pt idx="421">
                  <c:v>2.54795994625387E-2</c:v>
                </c:pt>
                <c:pt idx="422">
                  <c:v>1.48869390066033E-2</c:v>
                </c:pt>
                <c:pt idx="423">
                  <c:v>1.48869390066033E-2</c:v>
                </c:pt>
                <c:pt idx="424">
                  <c:v>1.48869390066033E-2</c:v>
                </c:pt>
                <c:pt idx="425">
                  <c:v>2.0448521058507099E-2</c:v>
                </c:pt>
                <c:pt idx="426">
                  <c:v>8.9438286170114793E-3</c:v>
                </c:pt>
                <c:pt idx="427">
                  <c:v>1.23250628184946E-2</c:v>
                </c:pt>
                <c:pt idx="428">
                  <c:v>6.7629284223796101E-3</c:v>
                </c:pt>
                <c:pt idx="429">
                  <c:v>0.108772959173749</c:v>
                </c:pt>
                <c:pt idx="430">
                  <c:v>9.6393316470956697E-3</c:v>
                </c:pt>
                <c:pt idx="431">
                  <c:v>6.2580054231369999E-3</c:v>
                </c:pt>
                <c:pt idx="432">
                  <c:v>3.3815101991894699E-3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45-4ED1-B818-05C1A9BD7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075160"/>
        <c:axId val="682077456"/>
      </c:lineChart>
      <c:catAx>
        <c:axId val="68207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2077456"/>
        <c:crosses val="autoZero"/>
        <c:auto val="1"/>
        <c:lblAlgn val="ctr"/>
        <c:lblOffset val="100"/>
        <c:noMultiLvlLbl val="0"/>
      </c:catAx>
      <c:valAx>
        <c:axId val="6820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Entropy (bits)</a:t>
                </a:r>
              </a:p>
            </c:rich>
          </c:tx>
          <c:layout>
            <c:manualLayout>
              <c:xMode val="edge"/>
              <c:yMode val="edge"/>
              <c:x val="8.9135104009446556E-5"/>
              <c:y val="0.400106797950478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2075160"/>
        <c:crosses val="autoZero"/>
        <c:crossBetween val="between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>
                <a:latin typeface="Times New Roman" panose="02020603050405020304" pitchFamily="18" charset="0"/>
                <a:cs typeface="Times New Roman" panose="02020603050405020304" pitchFamily="18" charset="0"/>
              </a:rPr>
              <a:t>D12A-THR</a:t>
            </a:r>
          </a:p>
        </c:rich>
      </c:tx>
      <c:layout>
        <c:manualLayout>
          <c:xMode val="edge"/>
          <c:yMode val="edge"/>
          <c:x val="3.7746143669909631E-2"/>
          <c:y val="3.697285479202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099066749227796E-2"/>
          <c:y val="0.15911020328361436"/>
          <c:w val="0.95000542913815333"/>
          <c:h val="0.6628488765999524"/>
        </c:manualLayout>
      </c:layout>
      <c:lineChart>
        <c:grouping val="standard"/>
        <c:varyColors val="0"/>
        <c:ser>
          <c:idx val="0"/>
          <c:order val="0"/>
          <c:tx>
            <c:strRef>
              <c:f>'Fidelity v3'!$AO$155</c:f>
              <c:strCache>
                <c:ptCount val="1"/>
                <c:pt idx="0">
                  <c:v>D12A_H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'Fidelity v3'!$AN$156:$AN$618</c:f>
              <c:strCache>
                <c:ptCount val="463"/>
                <c:pt idx="0">
                  <c:v>A</c:v>
                </c:pt>
                <c:pt idx="1">
                  <c:v>G</c:v>
                </c:pt>
                <c:pt idx="2">
                  <c:v>G</c:v>
                </c:pt>
                <c:pt idx="3">
                  <c:v>G</c:v>
                </c:pt>
                <c:pt idx="4">
                  <c:v>T</c:v>
                </c:pt>
                <c:pt idx="5">
                  <c:v>T</c:v>
                </c:pt>
                <c:pt idx="6">
                  <c:v>A</c:v>
                </c:pt>
                <c:pt idx="7">
                  <c:v>A</c:v>
                </c:pt>
                <c:pt idx="8">
                  <c:v>T</c:v>
                </c:pt>
                <c:pt idx="9">
                  <c:v>G</c:v>
                </c:pt>
                <c:pt idx="10">
                  <c:v>C</c:v>
                </c:pt>
                <c:pt idx="11">
                  <c:v>C</c:v>
                </c:pt>
                <c:pt idx="12">
                  <c:v>A</c:v>
                </c:pt>
                <c:pt idx="13">
                  <c:v>G</c:v>
                </c:pt>
                <c:pt idx="14">
                  <c:v>C</c:v>
                </c:pt>
                <c:pt idx="15">
                  <c:v>G</c:v>
                </c:pt>
                <c:pt idx="16">
                  <c:v>C</c:v>
                </c:pt>
                <c:pt idx="17">
                  <c:v>T</c:v>
                </c:pt>
                <c:pt idx="18">
                  <c:v>T</c:v>
                </c:pt>
                <c:pt idx="19">
                  <c:v>C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G</c:v>
                </c:pt>
                <c:pt idx="29">
                  <c:v>T</c:v>
                </c:pt>
                <c:pt idx="30">
                  <c:v>T</c:v>
                </c:pt>
                <c:pt idx="31">
                  <c:v>A</c:v>
                </c:pt>
                <c:pt idx="32">
                  <c:v>A</c:v>
                </c:pt>
                <c:pt idx="33">
                  <c:v>T</c:v>
                </c:pt>
                <c:pt idx="34">
                  <c:v>A</c:v>
                </c:pt>
                <c:pt idx="35">
                  <c:v>C</c:v>
                </c:pt>
                <c:pt idx="36">
                  <c:v>A</c:v>
                </c:pt>
                <c:pt idx="37">
                  <c:v>G</c:v>
                </c:pt>
                <c:pt idx="38">
                  <c:v>A</c:v>
                </c:pt>
                <c:pt idx="39">
                  <c:v>T</c:v>
                </c:pt>
                <c:pt idx="40">
                  <c:v>G</c:v>
                </c:pt>
                <c:pt idx="41">
                  <c:v>T</c:v>
                </c:pt>
                <c:pt idx="42">
                  <c:v>A</c:v>
                </c:pt>
                <c:pt idx="43">
                  <c:v>G</c:v>
                </c:pt>
                <c:pt idx="44">
                  <c:v>G</c:v>
                </c:pt>
                <c:pt idx="45">
                  <c:v>T</c:v>
                </c:pt>
                <c:pt idx="46">
                  <c:v>G</c:v>
                </c:pt>
                <c:pt idx="47">
                  <c:v>T</c:v>
                </c:pt>
                <c:pt idx="48">
                  <c:v>T</c:v>
                </c:pt>
                <c:pt idx="49">
                  <c:v>C</c:v>
                </c:pt>
                <c:pt idx="50">
                  <c:v>C</c:v>
                </c:pt>
                <c:pt idx="51">
                  <c:v>A</c:v>
                </c:pt>
                <c:pt idx="52">
                  <c:v>C</c:v>
                </c:pt>
                <c:pt idx="53">
                  <c:v>A</c:v>
                </c:pt>
                <c:pt idx="54">
                  <c:v>G</c:v>
                </c:pt>
                <c:pt idx="55">
                  <c:v>G</c:v>
                </c:pt>
                <c:pt idx="56">
                  <c:v>G</c:v>
                </c:pt>
                <c:pt idx="57">
                  <c:v>T</c:v>
                </c:pt>
                <c:pt idx="58">
                  <c:v>A</c:v>
                </c:pt>
                <c:pt idx="59">
                  <c:v>G</c:v>
                </c:pt>
                <c:pt idx="60">
                  <c:v>C</c:v>
                </c:pt>
                <c:pt idx="61">
                  <c:v>C</c:v>
                </c:pt>
                <c:pt idx="62">
                  <c:v>A</c:v>
                </c:pt>
                <c:pt idx="63">
                  <c:v>G</c:v>
                </c:pt>
                <c:pt idx="64">
                  <c:v>C</c:v>
                </c:pt>
                <c:pt idx="65">
                  <c:v>A</c:v>
                </c:pt>
                <c:pt idx="66">
                  <c:v>G</c:v>
                </c:pt>
                <c:pt idx="67">
                  <c:v>C</c:v>
                </c:pt>
                <c:pt idx="68">
                  <c:v>A</c:v>
                </c:pt>
                <c:pt idx="69">
                  <c:v>T</c:v>
                </c:pt>
                <c:pt idx="70">
                  <c:v>A</c:v>
                </c:pt>
                <c:pt idx="71">
                  <c:v>T</c:v>
                </c:pt>
                <c:pt idx="72">
                  <c:v>G</c:v>
                </c:pt>
                <c:pt idx="73">
                  <c:v>G</c:v>
                </c:pt>
                <c:pt idx="74">
                  <c:v>T</c:v>
                </c:pt>
                <c:pt idx="75">
                  <c:v>G</c:v>
                </c:pt>
                <c:pt idx="76">
                  <c:v>C</c:v>
                </c:pt>
                <c:pt idx="77">
                  <c:v>A</c:v>
                </c:pt>
                <c:pt idx="78">
                  <c:v>G</c:v>
                </c:pt>
                <c:pt idx="79">
                  <c:v>G</c:v>
                </c:pt>
                <c:pt idx="80">
                  <c:v>G</c:v>
                </c:pt>
                <c:pt idx="81">
                  <c:v>C</c:v>
                </c:pt>
                <c:pt idx="82">
                  <c:v>G</c:v>
                </c:pt>
                <c:pt idx="83">
                  <c:v>C</c:v>
                </c:pt>
                <c:pt idx="84">
                  <c:v>T</c:v>
                </c:pt>
                <c:pt idx="85">
                  <c:v>G</c:v>
                </c:pt>
                <c:pt idx="86">
                  <c:v>A</c:v>
                </c:pt>
                <c:pt idx="87">
                  <c:v>C</c:v>
                </c:pt>
                <c:pt idx="88">
                  <c:v>T</c:v>
                </c:pt>
                <c:pt idx="89">
                  <c:v>T</c:v>
                </c:pt>
                <c:pt idx="90">
                  <c:v>C</c:v>
                </c:pt>
                <c:pt idx="91">
                  <c:v>C</c:v>
                </c:pt>
                <c:pt idx="92">
                  <c:v>G</c:v>
                </c:pt>
                <c:pt idx="93">
                  <c:v>C</c:v>
                </c:pt>
                <c:pt idx="94">
                  <c:v>G</c:v>
                </c:pt>
                <c:pt idx="95">
                  <c:v>T</c:v>
                </c:pt>
                <c:pt idx="96">
                  <c:v>-</c:v>
                </c:pt>
                <c:pt idx="97">
                  <c:v>T</c:v>
                </c:pt>
                <c:pt idx="98">
                  <c:v>T</c:v>
                </c:pt>
                <c:pt idx="99">
                  <c:v>C</c:v>
                </c:pt>
                <c:pt idx="100">
                  <c:v>C</c:v>
                </c:pt>
                <c:pt idx="101">
                  <c:v>A</c:v>
                </c:pt>
                <c:pt idx="102">
                  <c:v>G</c:v>
                </c:pt>
                <c:pt idx="103">
                  <c:v>A</c:v>
                </c:pt>
                <c:pt idx="104">
                  <c:v>C</c:v>
                </c:pt>
                <c:pt idx="105">
                  <c:v>T</c:v>
                </c:pt>
                <c:pt idx="106">
                  <c:v>T</c:v>
                </c:pt>
                <c:pt idx="107">
                  <c:v>T</c:v>
                </c:pt>
                <c:pt idx="108">
                  <c:v>A</c:v>
                </c:pt>
                <c:pt idx="109">
                  <c:v>C</c:v>
                </c:pt>
                <c:pt idx="110">
                  <c:v>G</c:v>
                </c:pt>
                <c:pt idx="111">
                  <c:v>A</c:v>
                </c:pt>
                <c:pt idx="112">
                  <c:v>A</c:v>
                </c:pt>
                <c:pt idx="113">
                  <c:v>A</c:v>
                </c:pt>
                <c:pt idx="114">
                  <c:v>C</c:v>
                </c:pt>
                <c:pt idx="115">
                  <c:v>A</c:v>
                </c:pt>
                <c:pt idx="116">
                  <c:v>C</c:v>
                </c:pt>
                <c:pt idx="117">
                  <c:v>G</c:v>
                </c:pt>
                <c:pt idx="118">
                  <c:v>G</c:v>
                </c:pt>
                <c:pt idx="119">
                  <c:v>A</c:v>
                </c:pt>
                <c:pt idx="120">
                  <c:v>A</c:v>
                </c:pt>
                <c:pt idx="121">
                  <c:v>A</c:v>
                </c:pt>
                <c:pt idx="122">
                  <c:v>C</c:v>
                </c:pt>
                <c:pt idx="123">
                  <c:v>C</c:v>
                </c:pt>
                <c:pt idx="124">
                  <c:v>G</c:v>
                </c:pt>
                <c:pt idx="125">
                  <c:v>A</c:v>
                </c:pt>
                <c:pt idx="126">
                  <c:v>A</c:v>
                </c:pt>
                <c:pt idx="127">
                  <c:v>G</c:v>
                </c:pt>
                <c:pt idx="128">
                  <c:v>A</c:v>
                </c:pt>
                <c:pt idx="129">
                  <c:v>C</c:v>
                </c:pt>
                <c:pt idx="130">
                  <c:v>C</c:v>
                </c:pt>
                <c:pt idx="131">
                  <c:v>A</c:v>
                </c:pt>
                <c:pt idx="132">
                  <c:v>-</c:v>
                </c:pt>
                <c:pt idx="133">
                  <c:v>T</c:v>
                </c:pt>
                <c:pt idx="134">
                  <c:v>T</c:v>
                </c:pt>
                <c:pt idx="135">
                  <c:v>C</c:v>
                </c:pt>
                <c:pt idx="136">
                  <c:v>A</c:v>
                </c:pt>
                <c:pt idx="137">
                  <c:v>T</c:v>
                </c:pt>
                <c:pt idx="138">
                  <c:v>G</c:v>
                </c:pt>
                <c:pt idx="139">
                  <c:v>T</c:v>
                </c:pt>
                <c:pt idx="140">
                  <c:v>T</c:v>
                </c:pt>
                <c:pt idx="141">
                  <c:v>G</c:v>
                </c:pt>
                <c:pt idx="142">
                  <c:v>T</c:v>
                </c:pt>
                <c:pt idx="143">
                  <c:v>T</c:v>
                </c:pt>
                <c:pt idx="144">
                  <c:v>G</c:v>
                </c:pt>
                <c:pt idx="145">
                  <c:v>C</c:v>
                </c:pt>
                <c:pt idx="146">
                  <c:v>T</c:v>
                </c:pt>
                <c:pt idx="147">
                  <c:v>C</c:v>
                </c:pt>
                <c:pt idx="148">
                  <c:v>A</c:v>
                </c:pt>
                <c:pt idx="149">
                  <c:v>G</c:v>
                </c:pt>
                <c:pt idx="150">
                  <c:v>G</c:v>
                </c:pt>
                <c:pt idx="151">
                  <c:v>T</c:v>
                </c:pt>
                <c:pt idx="152">
                  <c:v>C</c:v>
                </c:pt>
                <c:pt idx="153">
                  <c:v>G</c:v>
                </c:pt>
                <c:pt idx="154">
                  <c:v>C</c:v>
                </c:pt>
                <c:pt idx="155">
                  <c:v>A</c:v>
                </c:pt>
                <c:pt idx="156">
                  <c:v>G</c:v>
                </c:pt>
                <c:pt idx="157">
                  <c:v>A</c:v>
                </c:pt>
                <c:pt idx="158">
                  <c:v>C</c:v>
                </c:pt>
                <c:pt idx="159">
                  <c:v>G</c:v>
                </c:pt>
                <c:pt idx="160">
                  <c:v>T</c:v>
                </c:pt>
                <c:pt idx="161">
                  <c:v>T</c:v>
                </c:pt>
                <c:pt idx="162">
                  <c:v>T</c:v>
                </c:pt>
                <c:pt idx="163">
                  <c:v>T</c:v>
                </c:pt>
                <c:pt idx="164">
                  <c:v>G</c:v>
                </c:pt>
                <c:pt idx="165">
                  <c:v>C</c:v>
                </c:pt>
                <c:pt idx="166">
                  <c:v>A</c:v>
                </c:pt>
                <c:pt idx="167">
                  <c:v>G</c:v>
                </c:pt>
                <c:pt idx="168">
                  <c:v>C</c:v>
                </c:pt>
                <c:pt idx="169">
                  <c:v>A</c:v>
                </c:pt>
                <c:pt idx="170">
                  <c:v>G</c:v>
                </c:pt>
                <c:pt idx="171">
                  <c:v>C</c:v>
                </c:pt>
                <c:pt idx="172">
                  <c:v>A</c:v>
                </c:pt>
                <c:pt idx="173">
                  <c:v>G</c:v>
                </c:pt>
                <c:pt idx="174">
                  <c:v>T</c:v>
                </c:pt>
                <c:pt idx="175">
                  <c:v>-</c:v>
                </c:pt>
                <c:pt idx="176">
                  <c:v>-</c:v>
                </c:pt>
                <c:pt idx="177">
                  <c:v>-</c:v>
                </c:pt>
                <c:pt idx="178">
                  <c:v>C</c:v>
                </c:pt>
                <c:pt idx="179">
                  <c:v>G</c:v>
                </c:pt>
                <c:pt idx="180">
                  <c:v>C</c:v>
                </c:pt>
                <c:pt idx="181">
                  <c:v>T</c:v>
                </c:pt>
                <c:pt idx="182">
                  <c:v>T</c:v>
                </c:pt>
                <c:pt idx="183">
                  <c:v>C</c:v>
                </c:pt>
                <c:pt idx="184">
                  <c:v>A</c:v>
                </c:pt>
                <c:pt idx="185">
                  <c:v>C</c:v>
                </c:pt>
                <c:pt idx="186">
                  <c:v>G</c:v>
                </c:pt>
                <c:pt idx="187">
                  <c:v>T</c:v>
                </c:pt>
                <c:pt idx="188">
                  <c:v>T</c:v>
                </c:pt>
                <c:pt idx="189">
                  <c:v>C</c:v>
                </c:pt>
                <c:pt idx="190">
                  <c:v>G</c:v>
                </c:pt>
                <c:pt idx="191">
                  <c:v>C</c:v>
                </c:pt>
                <c:pt idx="192">
                  <c:v>T</c:v>
                </c:pt>
                <c:pt idx="193">
                  <c:v>C</c:v>
                </c:pt>
                <c:pt idx="194">
                  <c:v>G</c:v>
                </c:pt>
                <c:pt idx="195">
                  <c:v>C</c:v>
                </c:pt>
                <c:pt idx="196">
                  <c:v>G</c:v>
                </c:pt>
                <c:pt idx="197">
                  <c:v>T</c:v>
                </c:pt>
                <c:pt idx="198">
                  <c:v>A</c:v>
                </c:pt>
                <c:pt idx="199">
                  <c:v>T</c:v>
                </c:pt>
                <c:pt idx="200">
                  <c:v>C</c:v>
                </c:pt>
                <c:pt idx="201">
                  <c:v>G</c:v>
                </c:pt>
                <c:pt idx="202">
                  <c:v>G</c:v>
                </c:pt>
                <c:pt idx="203">
                  <c:v>T</c:v>
                </c:pt>
                <c:pt idx="204">
                  <c:v>G</c:v>
                </c:pt>
                <c:pt idx="205">
                  <c:v>A</c:v>
                </c:pt>
                <c:pt idx="206">
                  <c:v>T</c:v>
                </c:pt>
                <c:pt idx="207">
                  <c:v>T</c:v>
                </c:pt>
                <c:pt idx="208">
                  <c:v>C</c:v>
                </c:pt>
                <c:pt idx="209">
                  <c:v>A</c:v>
                </c:pt>
                <c:pt idx="210">
                  <c:v>T</c:v>
                </c:pt>
                <c:pt idx="211">
                  <c:v>T</c:v>
                </c:pt>
                <c:pt idx="212">
                  <c:v>C</c:v>
                </c:pt>
                <c:pt idx="213">
                  <c:v>T</c:v>
                </c:pt>
                <c:pt idx="214">
                  <c:v>G</c:v>
                </c:pt>
                <c:pt idx="215">
                  <c:v>C</c:v>
                </c:pt>
                <c:pt idx="216">
                  <c:v>T</c:v>
                </c:pt>
                <c:pt idx="217">
                  <c:v>A</c:v>
                </c:pt>
                <c:pt idx="218">
                  <c:v>A</c:v>
                </c:pt>
                <c:pt idx="219">
                  <c:v>C</c:v>
                </c:pt>
                <c:pt idx="220">
                  <c:v>C</c:v>
                </c:pt>
                <c:pt idx="221">
                  <c:v>A</c:v>
                </c:pt>
                <c:pt idx="222">
                  <c:v>G</c:v>
                </c:pt>
                <c:pt idx="223">
                  <c:v>T</c:v>
                </c:pt>
                <c:pt idx="224">
                  <c:v>A</c:v>
                </c:pt>
                <c:pt idx="225">
                  <c:v>A</c:v>
                </c:pt>
                <c:pt idx="226">
                  <c:v>G</c:v>
                </c:pt>
                <c:pt idx="227">
                  <c:v>G</c:v>
                </c:pt>
                <c:pt idx="228">
                  <c:v>C</c:v>
                </c:pt>
                <c:pt idx="229">
                  <c:v>A</c:v>
                </c:pt>
                <c:pt idx="230">
                  <c:v>A</c:v>
                </c:pt>
                <c:pt idx="231">
                  <c:v>-</c:v>
                </c:pt>
                <c:pt idx="232">
                  <c:v>C</c:v>
                </c:pt>
                <c:pt idx="233">
                  <c:v>C</c:v>
                </c:pt>
                <c:pt idx="234">
                  <c:v>C</c:v>
                </c:pt>
                <c:pt idx="235">
                  <c:v>C</c:v>
                </c:pt>
                <c:pt idx="236">
                  <c:v>G</c:v>
                </c:pt>
                <c:pt idx="237">
                  <c:v>C</c:v>
                </c:pt>
                <c:pt idx="238">
                  <c:v>C</c:v>
                </c:pt>
                <c:pt idx="239">
                  <c:v>A</c:v>
                </c:pt>
                <c:pt idx="240">
                  <c:v>G</c:v>
                </c:pt>
                <c:pt idx="241">
                  <c:v>C</c:v>
                </c:pt>
                <c:pt idx="242">
                  <c:v>C</c:v>
                </c:pt>
                <c:pt idx="243">
                  <c:v>T</c:v>
                </c:pt>
                <c:pt idx="244">
                  <c:v>A</c:v>
                </c:pt>
                <c:pt idx="245">
                  <c:v>G</c:v>
                </c:pt>
                <c:pt idx="246">
                  <c:v>C</c:v>
                </c:pt>
                <c:pt idx="247">
                  <c:v>C</c:v>
                </c:pt>
                <c:pt idx="248">
                  <c:v>G</c:v>
                </c:pt>
                <c:pt idx="249">
                  <c:v>G</c:v>
                </c:pt>
                <c:pt idx="250">
                  <c:v>G</c:v>
                </c:pt>
                <c:pt idx="251">
                  <c:v>T</c:v>
                </c:pt>
                <c:pt idx="252">
                  <c:v>C</c:v>
                </c:pt>
                <c:pt idx="253">
                  <c:v>C</c:v>
                </c:pt>
                <c:pt idx="254">
                  <c:v>T</c:v>
                </c:pt>
                <c:pt idx="255">
                  <c:v>C</c:v>
                </c:pt>
                <c:pt idx="256">
                  <c:v>A</c:v>
                </c:pt>
                <c:pt idx="257">
                  <c:v>A</c:v>
                </c:pt>
                <c:pt idx="258">
                  <c:v>C</c:v>
                </c:pt>
                <c:pt idx="259">
                  <c:v>G</c:v>
                </c:pt>
                <c:pt idx="260">
                  <c:v>A</c:v>
                </c:pt>
                <c:pt idx="261">
                  <c:v>C</c:v>
                </c:pt>
                <c:pt idx="262">
                  <c:v>A</c:v>
                </c:pt>
                <c:pt idx="263">
                  <c:v>G</c:v>
                </c:pt>
                <c:pt idx="264">
                  <c:v>G</c:v>
                </c:pt>
                <c:pt idx="265">
                  <c:v>A</c:v>
                </c:pt>
                <c:pt idx="266">
                  <c:v>G</c:v>
                </c:pt>
                <c:pt idx="267">
                  <c:v>C</c:v>
                </c:pt>
                <c:pt idx="268">
                  <c:v>A</c:v>
                </c:pt>
                <c:pt idx="269">
                  <c:v>C</c:v>
                </c:pt>
                <c:pt idx="270">
                  <c:v>G</c:v>
                </c:pt>
                <c:pt idx="271">
                  <c:v>A</c:v>
                </c:pt>
                <c:pt idx="272">
                  <c:v>T</c:v>
                </c:pt>
                <c:pt idx="273">
                  <c:v>C</c:v>
                </c:pt>
                <c:pt idx="274">
                  <c:v>A</c:v>
                </c:pt>
                <c:pt idx="275">
                  <c:v>T</c:v>
                </c:pt>
                <c:pt idx="276">
                  <c:v>G</c:v>
                </c:pt>
                <c:pt idx="277">
                  <c:v>C</c:v>
                </c:pt>
                <c:pt idx="278">
                  <c:v>G</c:v>
                </c:pt>
                <c:pt idx="279">
                  <c:v>C</c:v>
                </c:pt>
                <c:pt idx="280">
                  <c:v>A</c:v>
                </c:pt>
                <c:pt idx="281">
                  <c:v>C</c:v>
                </c:pt>
                <c:pt idx="282">
                  <c:v>C</c:v>
                </c:pt>
                <c:pt idx="283">
                  <c:v>C</c:v>
                </c:pt>
                <c:pt idx="284">
                  <c:v>G</c:v>
                </c:pt>
                <c:pt idx="285">
                  <c:v>T</c:v>
                </c:pt>
                <c:pt idx="286">
                  <c:v>G</c:v>
                </c:pt>
                <c:pt idx="287">
                  <c:v>G</c:v>
                </c:pt>
                <c:pt idx="288">
                  <c:v>C</c:v>
                </c:pt>
                <c:pt idx="289">
                  <c:v>C</c:v>
                </c:pt>
                <c:pt idx="290">
                  <c:v>A</c:v>
                </c:pt>
                <c:pt idx="291">
                  <c:v>G</c:v>
                </c:pt>
                <c:pt idx="292">
                  <c:v>G</c:v>
                </c:pt>
                <c:pt idx="293">
                  <c:v>A</c:v>
                </c:pt>
                <c:pt idx="294">
                  <c:v>C</c:v>
                </c:pt>
                <c:pt idx="295">
                  <c:v>C</c:v>
                </c:pt>
                <c:pt idx="296">
                  <c:v>C</c:v>
                </c:pt>
                <c:pt idx="297">
                  <c:v>A</c:v>
                </c:pt>
                <c:pt idx="298">
                  <c:v>A</c:v>
                </c:pt>
                <c:pt idx="299">
                  <c:v>C</c:v>
                </c:pt>
                <c:pt idx="300">
                  <c:v>G</c:v>
                </c:pt>
                <c:pt idx="301">
                  <c:v>C</c:v>
                </c:pt>
                <c:pt idx="302">
                  <c:v>T</c:v>
                </c:pt>
                <c:pt idx="303">
                  <c:v>G</c:v>
                </c:pt>
                <c:pt idx="304">
                  <c:v>C</c:v>
                </c:pt>
                <c:pt idx="305">
                  <c:v>C</c:v>
                </c:pt>
                <c:pt idx="306">
                  <c:v>C</c:v>
                </c:pt>
                <c:pt idx="307">
                  <c:v>G</c:v>
                </c:pt>
                <c:pt idx="308">
                  <c:v>A</c:v>
                </c:pt>
                <c:pt idx="309">
                  <c:v>G</c:v>
                </c:pt>
                <c:pt idx="310">
                  <c:v>A</c:v>
                </c:pt>
                <c:pt idx="311">
                  <c:v>T</c:v>
                </c:pt>
                <c:pt idx="312">
                  <c:v>C</c:v>
                </c:pt>
                <c:pt idx="313">
                  <c:v>T</c:v>
                </c:pt>
                <c:pt idx="314">
                  <c:v>C</c:v>
                </c:pt>
                <c:pt idx="315">
                  <c:v>G</c:v>
                </c:pt>
                <c:pt idx="316">
                  <c:v>A</c:v>
                </c:pt>
                <c:pt idx="317">
                  <c:v>-</c:v>
                </c:pt>
                <c:pt idx="318">
                  <c:v>T</c:v>
                </c:pt>
                <c:pt idx="319">
                  <c:v>C</c:v>
                </c:pt>
                <c:pt idx="320">
                  <c:v>C</c:v>
                </c:pt>
                <c:pt idx="321">
                  <c:v>C</c:v>
                </c:pt>
                <c:pt idx="322">
                  <c:v>G</c:v>
                </c:pt>
                <c:pt idx="323">
                  <c:v>C</c:v>
                </c:pt>
                <c:pt idx="324">
                  <c:v>G</c:v>
                </c:pt>
                <c:pt idx="325">
                  <c:v>-</c:v>
                </c:pt>
                <c:pt idx="326">
                  <c:v>A</c:v>
                </c:pt>
                <c:pt idx="327">
                  <c:v>A</c:v>
                </c:pt>
                <c:pt idx="328">
                  <c:v>A</c:v>
                </c:pt>
                <c:pt idx="329">
                  <c:v>T</c:v>
                </c:pt>
                <c:pt idx="330">
                  <c:v>T</c:v>
                </c:pt>
                <c:pt idx="331">
                  <c:v>A</c:v>
                </c:pt>
                <c:pt idx="332">
                  <c:v>A</c:v>
                </c:pt>
                <c:pt idx="333">
                  <c:v>T</c:v>
                </c:pt>
                <c:pt idx="334">
                  <c:v>A</c:v>
                </c:pt>
                <c:pt idx="335">
                  <c:v>C</c:v>
                </c:pt>
                <c:pt idx="336">
                  <c:v>G</c:v>
                </c:pt>
                <c:pt idx="337">
                  <c:v>A</c:v>
                </c:pt>
                <c:pt idx="338">
                  <c:v>C</c:v>
                </c:pt>
                <c:pt idx="339">
                  <c:v>T</c:v>
                </c:pt>
                <c:pt idx="340">
                  <c:v>C</c:v>
                </c:pt>
                <c:pt idx="341">
                  <c:v>A</c:v>
                </c:pt>
                <c:pt idx="342">
                  <c:v>C</c:v>
                </c:pt>
                <c:pt idx="343">
                  <c:v>T</c:v>
                </c:pt>
                <c:pt idx="344">
                  <c:v>A</c:v>
                </c:pt>
                <c:pt idx="345">
                  <c:v>T</c:v>
                </c:pt>
                <c:pt idx="346">
                  <c:v>A</c:v>
                </c:pt>
                <c:pt idx="347">
                  <c:v>-</c:v>
                </c:pt>
                <c:pt idx="348">
                  <c:v>-</c:v>
                </c:pt>
                <c:pt idx="349">
                  <c:v>G</c:v>
                </c:pt>
                <c:pt idx="350">
                  <c:v>G</c:v>
                </c:pt>
                <c:pt idx="351">
                  <c:v>G</c:v>
                </c:pt>
                <c:pt idx="352">
                  <c:v>A</c:v>
                </c:pt>
                <c:pt idx="353">
                  <c:v>G</c:v>
                </c:pt>
                <c:pt idx="354">
                  <c:v>A</c:v>
                </c:pt>
                <c:pt idx="355">
                  <c:v>C</c:v>
                </c:pt>
                <c:pt idx="356">
                  <c:v>C</c:v>
                </c:pt>
                <c:pt idx="357">
                  <c:v>A</c:v>
                </c:pt>
                <c:pt idx="358">
                  <c:v>C</c:v>
                </c:pt>
                <c:pt idx="359">
                  <c:v>A</c:v>
                </c:pt>
                <c:pt idx="360">
                  <c:v>A</c:v>
                </c:pt>
                <c:pt idx="361">
                  <c:v>C</c:v>
                </c:pt>
                <c:pt idx="362">
                  <c:v>G</c:v>
                </c:pt>
                <c:pt idx="363">
                  <c:v>G</c:v>
                </c:pt>
                <c:pt idx="364">
                  <c:v>T</c:v>
                </c:pt>
                <c:pt idx="365">
                  <c:v>T</c:v>
                </c:pt>
                <c:pt idx="366">
                  <c:v>T</c:v>
                </c:pt>
                <c:pt idx="367">
                  <c:v>C</c:v>
                </c:pt>
                <c:pt idx="368">
                  <c:v>C</c:v>
                </c:pt>
                <c:pt idx="369">
                  <c:v>C</c:v>
                </c:pt>
                <c:pt idx="370">
                  <c:v>T</c:v>
                </c:pt>
                <c:pt idx="371">
                  <c:v>C</c:v>
                </c:pt>
                <c:pt idx="372">
                  <c:v>T</c:v>
                </c:pt>
                <c:pt idx="373">
                  <c:v>A</c:v>
                </c:pt>
                <c:pt idx="374">
                  <c:v>G</c:v>
                </c:pt>
                <c:pt idx="375">
                  <c:v>A</c:v>
                </c:pt>
                <c:pt idx="376">
                  <c:v>A</c:v>
                </c:pt>
                <c:pt idx="377">
                  <c:v>A</c:v>
                </c:pt>
                <c:pt idx="378">
                  <c:v>T</c:v>
                </c:pt>
                <c:pt idx="379">
                  <c:v>A</c:v>
                </c:pt>
                <c:pt idx="380">
                  <c:v>A</c:v>
                </c:pt>
                <c:pt idx="381">
                  <c:v>T</c:v>
                </c:pt>
                <c:pt idx="382">
                  <c:v>T</c:v>
                </c:pt>
                <c:pt idx="383">
                  <c:v>T</c:v>
                </c:pt>
                <c:pt idx="384">
                  <c:v>T</c:v>
                </c:pt>
                <c:pt idx="385">
                  <c:v>G</c:v>
                </c:pt>
                <c:pt idx="386">
                  <c:v>T</c:v>
                </c:pt>
                <c:pt idx="387">
                  <c:v>T</c:v>
                </c:pt>
                <c:pt idx="388">
                  <c:v>T</c:v>
                </c:pt>
                <c:pt idx="389">
                  <c:v>A</c:v>
                </c:pt>
                <c:pt idx="390">
                  <c:v>A</c:v>
                </c:pt>
                <c:pt idx="391">
                  <c:v>C</c:v>
                </c:pt>
                <c:pt idx="392">
                  <c:v>T</c:v>
                </c:pt>
                <c:pt idx="393">
                  <c:v>T</c:v>
                </c:pt>
                <c:pt idx="394">
                  <c:v>T</c:v>
                </c:pt>
                <c:pt idx="395">
                  <c:v>A</c:v>
                </c:pt>
                <c:pt idx="396">
                  <c:v>A</c:v>
                </c:pt>
                <c:pt idx="397">
                  <c:v>G</c:v>
                </c:pt>
                <c:pt idx="398">
                  <c:v>A</c:v>
                </c:pt>
                <c:pt idx="399">
                  <c:v>A</c:v>
                </c:pt>
                <c:pt idx="400">
                  <c:v>G</c:v>
                </c:pt>
                <c:pt idx="401">
                  <c:v>G</c:v>
                </c:pt>
                <c:pt idx="402">
                  <c:v>A</c:v>
                </c:pt>
                <c:pt idx="403">
                  <c:v>G</c:v>
                </c:pt>
                <c:pt idx="404">
                  <c:v>A</c:v>
                </c:pt>
                <c:pt idx="405">
                  <c:v>T</c:v>
                </c:pt>
                <c:pt idx="406">
                  <c:v>A</c:v>
                </c:pt>
                <c:pt idx="407">
                  <c:v>T</c:v>
                </c:pt>
                <c:pt idx="408">
                  <c:v>A</c:v>
                </c:pt>
                <c:pt idx="409">
                  <c:v>C</c:v>
                </c:pt>
                <c:pt idx="410">
                  <c:v>C</c:v>
                </c:pt>
                <c:pt idx="411">
                  <c:v>A</c:v>
                </c:pt>
                <c:pt idx="412">
                  <c:v>T</c:v>
                </c:pt>
                <c:pt idx="413">
                  <c:v>G</c:v>
                </c:pt>
                <c:pt idx="414">
                  <c:v>G</c:v>
                </c:pt>
                <c:pt idx="415">
                  <c:v>A</c:v>
                </c:pt>
                <c:pt idx="416">
                  <c:v>T</c:v>
                </c:pt>
                <c:pt idx="417">
                  <c:v>C</c:v>
                </c:pt>
                <c:pt idx="418">
                  <c:v>C</c:v>
                </c:pt>
                <c:pt idx="419">
                  <c:v>T</c:v>
                </c:pt>
                <c:pt idx="420">
                  <c:v>C</c:v>
                </c:pt>
                <c:pt idx="421">
                  <c:v>-</c:v>
                </c:pt>
                <c:pt idx="422">
                  <c:v>-</c:v>
                </c:pt>
                <c:pt idx="423">
                  <c:v>T</c:v>
                </c:pt>
                <c:pt idx="424">
                  <c:v>A</c:v>
                </c:pt>
                <c:pt idx="425">
                  <c:v>G</c:v>
                </c:pt>
                <c:pt idx="426">
                  <c:v>A</c:v>
                </c:pt>
                <c:pt idx="427">
                  <c:v>G</c:v>
                </c:pt>
                <c:pt idx="428">
                  <c:v>T</c:v>
                </c:pt>
                <c:pt idx="429">
                  <c:v>C</c:v>
                </c:pt>
                <c:pt idx="430">
                  <c:v>G</c:v>
                </c:pt>
                <c:pt idx="431">
                  <c:v>A</c:v>
                </c:pt>
                <c:pt idx="432">
                  <c:v>C</c:v>
                </c:pt>
                <c:pt idx="433">
                  <c:v>C</c:v>
                </c:pt>
                <c:pt idx="434">
                  <c:v>T</c:v>
                </c:pt>
                <c:pt idx="435">
                  <c:v>G</c:v>
                </c:pt>
                <c:pt idx="436">
                  <c:v>C</c:v>
                </c:pt>
                <c:pt idx="437">
                  <c:v>A</c:v>
                </c:pt>
                <c:pt idx="438">
                  <c:v>G</c:v>
                </c:pt>
                <c:pt idx="439">
                  <c:v>G</c:v>
                </c:pt>
                <c:pt idx="440">
                  <c:v>C</c:v>
                </c:pt>
                <c:pt idx="441">
                  <c:v>A</c:v>
                </c:pt>
                <c:pt idx="442">
                  <c:v>T</c:v>
                </c:pt>
                <c:pt idx="443">
                  <c:v>G</c:v>
                </c:pt>
                <c:pt idx="444">
                  <c:v>C</c:v>
                </c:pt>
                <c:pt idx="445">
                  <c:v>A</c:v>
                </c:pt>
                <c:pt idx="446">
                  <c:v>A</c:v>
                </c:pt>
                <c:pt idx="447">
                  <c:v>G</c:v>
                </c:pt>
                <c:pt idx="448">
                  <c:v>C</c:v>
                </c:pt>
                <c:pt idx="449">
                  <c:v>T</c:v>
                </c:pt>
                <c:pt idx="450">
                  <c:v>T</c:v>
                </c:pt>
                <c:pt idx="451">
                  <c:v>G</c:v>
                </c:pt>
                <c:pt idx="452">
                  <c:v>C</c:v>
                </c:pt>
                <c:pt idx="453">
                  <c:v>G</c:v>
                </c:pt>
                <c:pt idx="454">
                  <c:v>G</c:v>
                </c:pt>
                <c:pt idx="455">
                  <c:v>C</c:v>
                </c:pt>
                <c:pt idx="456">
                  <c:v>C</c:v>
                </c:pt>
                <c:pt idx="457">
                  <c:v>A</c:v>
                </c:pt>
                <c:pt idx="458">
                  <c:v>C</c:v>
                </c:pt>
                <c:pt idx="459">
                  <c:v>A</c:v>
                </c:pt>
                <c:pt idx="460">
                  <c:v>C</c:v>
                </c:pt>
                <c:pt idx="461">
                  <c:v>A</c:v>
                </c:pt>
                <c:pt idx="462">
                  <c:v>G</c:v>
                </c:pt>
              </c:strCache>
            </c:strRef>
          </c:cat>
          <c:val>
            <c:numRef>
              <c:f>'Fidelity v3'!$AO$156:$AO$618</c:f>
              <c:numCache>
                <c:formatCode>General</c:formatCode>
                <c:ptCount val="463"/>
                <c:pt idx="0">
                  <c:v>0</c:v>
                </c:pt>
                <c:pt idx="1">
                  <c:v>0</c:v>
                </c:pt>
                <c:pt idx="2">
                  <c:v>3.2911908419621301E-3</c:v>
                </c:pt>
                <c:pt idx="3">
                  <c:v>3.2911908419621301E-3</c:v>
                </c:pt>
                <c:pt idx="4">
                  <c:v>3.2911908419621301E-3</c:v>
                </c:pt>
                <c:pt idx="5">
                  <c:v>3.2911908419621301E-3</c:v>
                </c:pt>
                <c:pt idx="6">
                  <c:v>3.2911908419621301E-3</c:v>
                </c:pt>
                <c:pt idx="7">
                  <c:v>3.2911908419621301E-3</c:v>
                </c:pt>
                <c:pt idx="8">
                  <c:v>3.2911908419621301E-3</c:v>
                </c:pt>
                <c:pt idx="9">
                  <c:v>0.333270167458389</c:v>
                </c:pt>
                <c:pt idx="10">
                  <c:v>0.333270167458389</c:v>
                </c:pt>
                <c:pt idx="11">
                  <c:v>0.33423251865770898</c:v>
                </c:pt>
                <c:pt idx="12">
                  <c:v>0.33806703455350401</c:v>
                </c:pt>
                <c:pt idx="13">
                  <c:v>0.34092744021701898</c:v>
                </c:pt>
                <c:pt idx="14">
                  <c:v>0.34187798842151101</c:v>
                </c:pt>
                <c:pt idx="15">
                  <c:v>0.35051697138854798</c:v>
                </c:pt>
                <c:pt idx="16">
                  <c:v>0.34377473570522299</c:v>
                </c:pt>
                <c:pt idx="17">
                  <c:v>0.34377473570522299</c:v>
                </c:pt>
                <c:pt idx="18">
                  <c:v>0.347042489999068</c:v>
                </c:pt>
                <c:pt idx="19">
                  <c:v>0.34798860690620398</c:v>
                </c:pt>
                <c:pt idx="20">
                  <c:v>3.2911908419621301E-3</c:v>
                </c:pt>
                <c:pt idx="21">
                  <c:v>3.2911908419621301E-3</c:v>
                </c:pt>
                <c:pt idx="22">
                  <c:v>3.2911908419621301E-3</c:v>
                </c:pt>
                <c:pt idx="23">
                  <c:v>3.2911908419621301E-3</c:v>
                </c:pt>
                <c:pt idx="24">
                  <c:v>3.2911908419621301E-3</c:v>
                </c:pt>
                <c:pt idx="25">
                  <c:v>3.2911908419621301E-3</c:v>
                </c:pt>
                <c:pt idx="26">
                  <c:v>3.2911908419621301E-3</c:v>
                </c:pt>
                <c:pt idx="27">
                  <c:v>3.2911908419621301E-3</c:v>
                </c:pt>
                <c:pt idx="28">
                  <c:v>0.35171092860516101</c:v>
                </c:pt>
                <c:pt idx="29">
                  <c:v>0.34755097750727099</c:v>
                </c:pt>
                <c:pt idx="30">
                  <c:v>0.35359581732132001</c:v>
                </c:pt>
                <c:pt idx="31">
                  <c:v>0.34755097750727099</c:v>
                </c:pt>
                <c:pt idx="32">
                  <c:v>0.35081836166420299</c:v>
                </c:pt>
                <c:pt idx="33">
                  <c:v>0.34755097750727099</c:v>
                </c:pt>
                <c:pt idx="34">
                  <c:v>0.35502596362720101</c:v>
                </c:pt>
                <c:pt idx="35">
                  <c:v>0.35175876468422501</c:v>
                </c:pt>
                <c:pt idx="36">
                  <c:v>0.35780323402180603</c:v>
                </c:pt>
                <c:pt idx="37">
                  <c:v>0.35175876468422501</c:v>
                </c:pt>
                <c:pt idx="38">
                  <c:v>0.58306517495418098</c:v>
                </c:pt>
                <c:pt idx="39">
                  <c:v>0.35780323402180603</c:v>
                </c:pt>
                <c:pt idx="40">
                  <c:v>0.35175876468422501</c:v>
                </c:pt>
                <c:pt idx="41">
                  <c:v>0.35502596362720101</c:v>
                </c:pt>
                <c:pt idx="42">
                  <c:v>0.34849147312213602</c:v>
                </c:pt>
                <c:pt idx="43">
                  <c:v>0.35175876468422501</c:v>
                </c:pt>
                <c:pt idx="44">
                  <c:v>0.35453612772222898</c:v>
                </c:pt>
                <c:pt idx="45">
                  <c:v>0.35780323402180603</c:v>
                </c:pt>
                <c:pt idx="46">
                  <c:v>0.35453612772222898</c:v>
                </c:pt>
                <c:pt idx="47">
                  <c:v>0.35453612772222898</c:v>
                </c:pt>
                <c:pt idx="48">
                  <c:v>0.35359581732132001</c:v>
                </c:pt>
                <c:pt idx="49">
                  <c:v>0.35686301626429601</c:v>
                </c:pt>
                <c:pt idx="50">
                  <c:v>0.35081836166420299</c:v>
                </c:pt>
                <c:pt idx="51">
                  <c:v>0.35686301626429601</c:v>
                </c:pt>
                <c:pt idx="52">
                  <c:v>0.35945540115751501</c:v>
                </c:pt>
                <c:pt idx="53">
                  <c:v>0.35686301626429601</c:v>
                </c:pt>
                <c:pt idx="54">
                  <c:v>0.35359581732132001</c:v>
                </c:pt>
                <c:pt idx="55">
                  <c:v>0.35359581732132001</c:v>
                </c:pt>
                <c:pt idx="56">
                  <c:v>0.35359581732132001</c:v>
                </c:pt>
                <c:pt idx="57">
                  <c:v>0.35780323402180603</c:v>
                </c:pt>
                <c:pt idx="58">
                  <c:v>0.34755097750727099</c:v>
                </c:pt>
                <c:pt idx="59">
                  <c:v>0.11494670180463</c:v>
                </c:pt>
                <c:pt idx="60">
                  <c:v>0.127109285032695</c:v>
                </c:pt>
                <c:pt idx="61">
                  <c:v>0.12102816929816999</c:v>
                </c:pt>
                <c:pt idx="62">
                  <c:v>0.121518005203142</c:v>
                </c:pt>
                <c:pt idx="63">
                  <c:v>0.11494670180463</c:v>
                </c:pt>
                <c:pt idx="64">
                  <c:v>0.11494670180463</c:v>
                </c:pt>
                <c:pt idx="65">
                  <c:v>0.11347538406883501</c:v>
                </c:pt>
                <c:pt idx="66">
                  <c:v>0.122842635116565</c:v>
                </c:pt>
                <c:pt idx="67">
                  <c:v>0.11823239746282101</c:v>
                </c:pt>
                <c:pt idx="68">
                  <c:v>0.12692439953130799</c:v>
                </c:pt>
                <c:pt idx="69">
                  <c:v>0.12759912093766701</c:v>
                </c:pt>
                <c:pt idx="70">
                  <c:v>0.11823239746282101</c:v>
                </c:pt>
                <c:pt idx="71">
                  <c:v>0.12115785450007301</c:v>
                </c:pt>
                <c:pt idx="72">
                  <c:v>0.11787233469950301</c:v>
                </c:pt>
                <c:pt idx="73">
                  <c:v>0.123953450434029</c:v>
                </c:pt>
                <c:pt idx="74">
                  <c:v>0.12115785450007301</c:v>
                </c:pt>
                <c:pt idx="75">
                  <c:v>0.123953450434029</c:v>
                </c:pt>
                <c:pt idx="76">
                  <c:v>0.123953450434029</c:v>
                </c:pt>
                <c:pt idx="77">
                  <c:v>0.12115785450007301</c:v>
                </c:pt>
                <c:pt idx="78">
                  <c:v>0.12115785450007301</c:v>
                </c:pt>
                <c:pt idx="79">
                  <c:v>0.12656407288305099</c:v>
                </c:pt>
                <c:pt idx="80">
                  <c:v>0.12723879428941001</c:v>
                </c:pt>
                <c:pt idx="81">
                  <c:v>0.123953450434029</c:v>
                </c:pt>
                <c:pt idx="82">
                  <c:v>0.12444328633899999</c:v>
                </c:pt>
                <c:pt idx="83">
                  <c:v>0.123953450434029</c:v>
                </c:pt>
                <c:pt idx="84">
                  <c:v>0.12115785450007301</c:v>
                </c:pt>
                <c:pt idx="85">
                  <c:v>0.12830013999023901</c:v>
                </c:pt>
                <c:pt idx="86">
                  <c:v>0.12221955222274999</c:v>
                </c:pt>
                <c:pt idx="87">
                  <c:v>0.12830013999023901</c:v>
                </c:pt>
                <c:pt idx="88">
                  <c:v>0.12221955222274999</c:v>
                </c:pt>
                <c:pt idx="89">
                  <c:v>0.12221955222274999</c:v>
                </c:pt>
                <c:pt idx="90">
                  <c:v>0.12221955222274999</c:v>
                </c:pt>
                <c:pt idx="91">
                  <c:v>0.12694311958547</c:v>
                </c:pt>
                <c:pt idx="92">
                  <c:v>0.14052422814517801</c:v>
                </c:pt>
                <c:pt idx="93">
                  <c:v>0.13166121367429501</c:v>
                </c:pt>
                <c:pt idx="94">
                  <c:v>0.13520935016552901</c:v>
                </c:pt>
                <c:pt idx="95">
                  <c:v>0.12794218626364101</c:v>
                </c:pt>
                <c:pt idx="96">
                  <c:v>3.2911908419621301E-3</c:v>
                </c:pt>
                <c:pt idx="97">
                  <c:v>0.131227089872371</c:v>
                </c:pt>
                <c:pt idx="98">
                  <c:v>0.13730679681730301</c:v>
                </c:pt>
                <c:pt idx="99">
                  <c:v>0.131227089872371</c:v>
                </c:pt>
                <c:pt idx="100">
                  <c:v>0.13402206946093601</c:v>
                </c:pt>
                <c:pt idx="101">
                  <c:v>0.131227089872371</c:v>
                </c:pt>
                <c:pt idx="102">
                  <c:v>0.12794218626364101</c:v>
                </c:pt>
                <c:pt idx="103">
                  <c:v>0.13402206946093601</c:v>
                </c:pt>
                <c:pt idx="104">
                  <c:v>0.132644995570563</c:v>
                </c:pt>
                <c:pt idx="105">
                  <c:v>0.12936018007702499</c:v>
                </c:pt>
                <c:pt idx="106">
                  <c:v>0.13405797267997799</c:v>
                </c:pt>
                <c:pt idx="107">
                  <c:v>0.13826080170521499</c:v>
                </c:pt>
                <c:pt idx="108">
                  <c:v>0.141545264518082</c:v>
                </c:pt>
                <c:pt idx="109">
                  <c:v>0.135466086594144</c:v>
                </c:pt>
                <c:pt idx="110">
                  <c:v>0.138267977756799</c:v>
                </c:pt>
                <c:pt idx="111">
                  <c:v>0.14367208137357401</c:v>
                </c:pt>
                <c:pt idx="112">
                  <c:v>0.14975055331958501</c:v>
                </c:pt>
                <c:pt idx="113">
                  <c:v>0.13498351494393199</c:v>
                </c:pt>
                <c:pt idx="114">
                  <c:v>0.14245632777681</c:v>
                </c:pt>
                <c:pt idx="115">
                  <c:v>0.147555127912878</c:v>
                </c:pt>
                <c:pt idx="116">
                  <c:v>0.14834991422143401</c:v>
                </c:pt>
                <c:pt idx="117">
                  <c:v>0.15083914937930101</c:v>
                </c:pt>
                <c:pt idx="118">
                  <c:v>0.139661877341346</c:v>
                </c:pt>
                <c:pt idx="119">
                  <c:v>0.14245632777681</c:v>
                </c:pt>
                <c:pt idx="120">
                  <c:v>0.139661877341346</c:v>
                </c:pt>
                <c:pt idx="121">
                  <c:v>0.13637750275367699</c:v>
                </c:pt>
                <c:pt idx="122">
                  <c:v>0.14294616368178201</c:v>
                </c:pt>
                <c:pt idx="123">
                  <c:v>0.14506580444160999</c:v>
                </c:pt>
                <c:pt idx="124">
                  <c:v>0.13915168057628799</c:v>
                </c:pt>
                <c:pt idx="125">
                  <c:v>0.13776687218956199</c:v>
                </c:pt>
                <c:pt idx="126">
                  <c:v>0.142435878647446</c:v>
                </c:pt>
                <c:pt idx="127">
                  <c:v>0.13915168057628799</c:v>
                </c:pt>
                <c:pt idx="128">
                  <c:v>0.13915168057628799</c:v>
                </c:pt>
                <c:pt idx="129">
                  <c:v>0.13915168057628799</c:v>
                </c:pt>
                <c:pt idx="130">
                  <c:v>0.14523015252229901</c:v>
                </c:pt>
                <c:pt idx="131">
                  <c:v>0.14851417398872199</c:v>
                </c:pt>
                <c:pt idx="132">
                  <c:v>3.2911908419621301E-3</c:v>
                </c:pt>
                <c:pt idx="133">
                  <c:v>0.14381609358458999</c:v>
                </c:pt>
                <c:pt idx="134">
                  <c:v>0.140531983804766</c:v>
                </c:pt>
                <c:pt idx="135">
                  <c:v>0.140531983804766</c:v>
                </c:pt>
                <c:pt idx="136">
                  <c:v>0.14661027914604099</c:v>
                </c:pt>
                <c:pt idx="137">
                  <c:v>0.14381609358458999</c:v>
                </c:pt>
                <c:pt idx="138">
                  <c:v>0.147100115051013</c:v>
                </c:pt>
                <c:pt idx="139">
                  <c:v>0.14519185785164301</c:v>
                </c:pt>
                <c:pt idx="140">
                  <c:v>0.14661027914604099</c:v>
                </c:pt>
                <c:pt idx="141">
                  <c:v>0.14661027914604099</c:v>
                </c:pt>
                <c:pt idx="142">
                  <c:v>0.14519185785164301</c:v>
                </c:pt>
                <c:pt idx="143">
                  <c:v>0.140531983804766</c:v>
                </c:pt>
                <c:pt idx="144">
                  <c:v>0.14381609358458999</c:v>
                </c:pt>
                <c:pt idx="145">
                  <c:v>0.154108239974938</c:v>
                </c:pt>
                <c:pt idx="146">
                  <c:v>0.14661027914604099</c:v>
                </c:pt>
                <c:pt idx="147">
                  <c:v>0.140531983804766</c:v>
                </c:pt>
                <c:pt idx="148">
                  <c:v>0.140531983804766</c:v>
                </c:pt>
                <c:pt idx="149">
                  <c:v>0.14989421227698399</c:v>
                </c:pt>
                <c:pt idx="150">
                  <c:v>0.14381609358458999</c:v>
                </c:pt>
                <c:pt idx="151">
                  <c:v>0.140531983804766</c:v>
                </c:pt>
                <c:pt idx="152">
                  <c:v>0.14381609358458999</c:v>
                </c:pt>
                <c:pt idx="153">
                  <c:v>0.14381609358458999</c:v>
                </c:pt>
                <c:pt idx="154">
                  <c:v>0.14381609358458999</c:v>
                </c:pt>
                <c:pt idx="155">
                  <c:v>0.149219490870625</c:v>
                </c:pt>
                <c:pt idx="156">
                  <c:v>0.14661027914604099</c:v>
                </c:pt>
                <c:pt idx="157">
                  <c:v>0.17850495791752799</c:v>
                </c:pt>
                <c:pt idx="158">
                  <c:v>0.151708549335443</c:v>
                </c:pt>
                <c:pt idx="159">
                  <c:v>0.140531983804766</c:v>
                </c:pt>
                <c:pt idx="160">
                  <c:v>0.153178057050358</c:v>
                </c:pt>
                <c:pt idx="161">
                  <c:v>0.147100115051013</c:v>
                </c:pt>
                <c:pt idx="162">
                  <c:v>0.22633407499544</c:v>
                </c:pt>
                <c:pt idx="163">
                  <c:v>0.15778613781609899</c:v>
                </c:pt>
                <c:pt idx="164">
                  <c:v>0.14381609358458999</c:v>
                </c:pt>
                <c:pt idx="165">
                  <c:v>0.151708549335443</c:v>
                </c:pt>
                <c:pt idx="166">
                  <c:v>0.14381609358458999</c:v>
                </c:pt>
                <c:pt idx="167">
                  <c:v>0.19215057176091299</c:v>
                </c:pt>
                <c:pt idx="168">
                  <c:v>0.15739190796686101</c:v>
                </c:pt>
                <c:pt idx="169">
                  <c:v>0.140531983804766</c:v>
                </c:pt>
                <c:pt idx="170">
                  <c:v>0.14381609358458999</c:v>
                </c:pt>
                <c:pt idx="171">
                  <c:v>0.149219490870625</c:v>
                </c:pt>
                <c:pt idx="172">
                  <c:v>0.153084048529777</c:v>
                </c:pt>
                <c:pt idx="173">
                  <c:v>0.14519185785164301</c:v>
                </c:pt>
                <c:pt idx="174">
                  <c:v>0.14661027914604099</c:v>
                </c:pt>
                <c:pt idx="175">
                  <c:v>3.2911908419621301E-3</c:v>
                </c:pt>
                <c:pt idx="176">
                  <c:v>3.2911908419621301E-3</c:v>
                </c:pt>
                <c:pt idx="177">
                  <c:v>3.2911908419621301E-3</c:v>
                </c:pt>
                <c:pt idx="178">
                  <c:v>0.149219490870625</c:v>
                </c:pt>
                <c:pt idx="179">
                  <c:v>0.14381609358458999</c:v>
                </c:pt>
                <c:pt idx="180">
                  <c:v>0.14661027914604099</c:v>
                </c:pt>
                <c:pt idx="181">
                  <c:v>0.150384048181956</c:v>
                </c:pt>
                <c:pt idx="182">
                  <c:v>0.14381609358458999</c:v>
                </c:pt>
                <c:pt idx="183">
                  <c:v>0.14381609358458999</c:v>
                </c:pt>
                <c:pt idx="184">
                  <c:v>0.147100115051013</c:v>
                </c:pt>
                <c:pt idx="185">
                  <c:v>0.14381609358458999</c:v>
                </c:pt>
                <c:pt idx="186">
                  <c:v>0.149219490870625</c:v>
                </c:pt>
                <c:pt idx="187">
                  <c:v>0.14661027914604099</c:v>
                </c:pt>
                <c:pt idx="188">
                  <c:v>0.14381609358458999</c:v>
                </c:pt>
                <c:pt idx="189">
                  <c:v>0.147100115051013</c:v>
                </c:pt>
                <c:pt idx="190">
                  <c:v>0.14661027914604099</c:v>
                </c:pt>
                <c:pt idx="191">
                  <c:v>0.14381609358458999</c:v>
                </c:pt>
                <c:pt idx="192">
                  <c:v>0.147100115051013</c:v>
                </c:pt>
                <c:pt idx="193">
                  <c:v>0.14190783638522</c:v>
                </c:pt>
                <c:pt idx="194">
                  <c:v>0.14519185785164301</c:v>
                </c:pt>
                <c:pt idx="195">
                  <c:v>0.14519185785164301</c:v>
                </c:pt>
                <c:pt idx="196">
                  <c:v>0.15126979985098801</c:v>
                </c:pt>
                <c:pt idx="197">
                  <c:v>0.14847579098258601</c:v>
                </c:pt>
                <c:pt idx="198">
                  <c:v>0.147985955077614</c:v>
                </c:pt>
                <c:pt idx="199">
                  <c:v>0.147985955077614</c:v>
                </c:pt>
                <c:pt idx="200">
                  <c:v>0.15387883483833401</c:v>
                </c:pt>
                <c:pt idx="201">
                  <c:v>0.15126979985098801</c:v>
                </c:pt>
                <c:pt idx="202">
                  <c:v>0.14847579098258601</c:v>
                </c:pt>
                <c:pt idx="203">
                  <c:v>0.18106353119746399</c:v>
                </c:pt>
                <c:pt idx="204">
                  <c:v>0.14190783638522</c:v>
                </c:pt>
                <c:pt idx="205">
                  <c:v>0.15126979985098801</c:v>
                </c:pt>
                <c:pt idx="206">
                  <c:v>0.14190783638522</c:v>
                </c:pt>
                <c:pt idx="207">
                  <c:v>0.14190783638522</c:v>
                </c:pt>
                <c:pt idx="208">
                  <c:v>0.14847579098258601</c:v>
                </c:pt>
                <c:pt idx="209">
                  <c:v>0.15059507844462899</c:v>
                </c:pt>
                <c:pt idx="210">
                  <c:v>0.14190783638522</c:v>
                </c:pt>
                <c:pt idx="211">
                  <c:v>0.14847579098258601</c:v>
                </c:pt>
                <c:pt idx="212">
                  <c:v>0.14190783638522</c:v>
                </c:pt>
                <c:pt idx="213">
                  <c:v>0.14190783638522</c:v>
                </c:pt>
                <c:pt idx="214">
                  <c:v>0.14847579098258601</c:v>
                </c:pt>
                <c:pt idx="215">
                  <c:v>0.14847579098258601</c:v>
                </c:pt>
                <c:pt idx="216">
                  <c:v>0.14519185785164301</c:v>
                </c:pt>
                <c:pt idx="217">
                  <c:v>0.140531983804766</c:v>
                </c:pt>
                <c:pt idx="218">
                  <c:v>0.14381609358458999</c:v>
                </c:pt>
                <c:pt idx="219">
                  <c:v>0.140531983804766</c:v>
                </c:pt>
                <c:pt idx="220">
                  <c:v>0.14661027914604099</c:v>
                </c:pt>
                <c:pt idx="221">
                  <c:v>0.15578709203770399</c:v>
                </c:pt>
                <c:pt idx="222">
                  <c:v>0.15250333564399901</c:v>
                </c:pt>
                <c:pt idx="223">
                  <c:v>0.140531983804766</c:v>
                </c:pt>
                <c:pt idx="224">
                  <c:v>0.140531983804766</c:v>
                </c:pt>
                <c:pt idx="225">
                  <c:v>0.14847579098258601</c:v>
                </c:pt>
                <c:pt idx="226">
                  <c:v>0.14190783638522</c:v>
                </c:pt>
                <c:pt idx="227">
                  <c:v>0.14519185785164301</c:v>
                </c:pt>
                <c:pt idx="228">
                  <c:v>0.15387883483833401</c:v>
                </c:pt>
                <c:pt idx="229">
                  <c:v>0.147985955077614</c:v>
                </c:pt>
                <c:pt idx="230">
                  <c:v>1.09289297551283</c:v>
                </c:pt>
                <c:pt idx="231">
                  <c:v>8.7087555104059192E-3</c:v>
                </c:pt>
                <c:pt idx="232">
                  <c:v>0.157408072975392</c:v>
                </c:pt>
                <c:pt idx="233">
                  <c:v>0.16505363255417199</c:v>
                </c:pt>
                <c:pt idx="234">
                  <c:v>0.15059507844462899</c:v>
                </c:pt>
                <c:pt idx="235">
                  <c:v>0.15126979985098801</c:v>
                </c:pt>
                <c:pt idx="236">
                  <c:v>0.106873040245232</c:v>
                </c:pt>
                <c:pt idx="237">
                  <c:v>8.0680502898393194E-2</c:v>
                </c:pt>
                <c:pt idx="238">
                  <c:v>8.5956640082682306E-2</c:v>
                </c:pt>
                <c:pt idx="239">
                  <c:v>6.9487427105266397E-2</c:v>
                </c:pt>
                <c:pt idx="240">
                  <c:v>8.6766352669683494E-2</c:v>
                </c:pt>
                <c:pt idx="241">
                  <c:v>7.2775662912126393E-2</c:v>
                </c:pt>
                <c:pt idx="242">
                  <c:v>8.0545511717750901E-2</c:v>
                </c:pt>
                <c:pt idx="243">
                  <c:v>7.6063811430962802E-2</c:v>
                </c:pt>
                <c:pt idx="244">
                  <c:v>7.8187315328876503E-2</c:v>
                </c:pt>
                <c:pt idx="245">
                  <c:v>7.9781420316307999E-2</c:v>
                </c:pt>
                <c:pt idx="246">
                  <c:v>7.6493359107063494E-2</c:v>
                </c:pt>
                <c:pt idx="247">
                  <c:v>7.9781420316307999E-2</c:v>
                </c:pt>
                <c:pt idx="248">
                  <c:v>7.7168080513422402E-2</c:v>
                </c:pt>
                <c:pt idx="249">
                  <c:v>7.1081532092697797E-2</c:v>
                </c:pt>
                <c:pt idx="250">
                  <c:v>7.1081532092697797E-2</c:v>
                </c:pt>
                <c:pt idx="251">
                  <c:v>7.3879931994586007E-2</c:v>
                </c:pt>
                <c:pt idx="252">
                  <c:v>7.1081532092697797E-2</c:v>
                </c:pt>
                <c:pt idx="253">
                  <c:v>7.1081532092697797E-2</c:v>
                </c:pt>
                <c:pt idx="254">
                  <c:v>8.3254279695768305E-2</c:v>
                </c:pt>
                <c:pt idx="255">
                  <c:v>7.6063811430962802E-2</c:v>
                </c:pt>
                <c:pt idx="256">
                  <c:v>7.7168080513422402E-2</c:v>
                </c:pt>
                <c:pt idx="257">
                  <c:v>7.6493359107063494E-2</c:v>
                </c:pt>
                <c:pt idx="258">
                  <c:v>7.8076755124410799E-2</c:v>
                </c:pt>
                <c:pt idx="259">
                  <c:v>7.5463328011933298E-2</c:v>
                </c:pt>
                <c:pt idx="260">
                  <c:v>6.9376605036719496E-2</c:v>
                </c:pt>
                <c:pt idx="261">
                  <c:v>6.6088194718475601E-2</c:v>
                </c:pt>
                <c:pt idx="262">
                  <c:v>7.5463328011933298E-2</c:v>
                </c:pt>
                <c:pt idx="263">
                  <c:v>6.6088194718475601E-2</c:v>
                </c:pt>
                <c:pt idx="264">
                  <c:v>6.9376605036719496E-2</c:v>
                </c:pt>
                <c:pt idx="265">
                  <c:v>6.9376605036719496E-2</c:v>
                </c:pt>
                <c:pt idx="266">
                  <c:v>7.5463328011933298E-2</c:v>
                </c:pt>
                <c:pt idx="267">
                  <c:v>7.8076755124410799E-2</c:v>
                </c:pt>
                <c:pt idx="268">
                  <c:v>7.8076755124410799E-2</c:v>
                </c:pt>
                <c:pt idx="269">
                  <c:v>7.8076755124410799E-2</c:v>
                </c:pt>
                <c:pt idx="270">
                  <c:v>7.2175092205073302E-2</c:v>
                </c:pt>
                <c:pt idx="271">
                  <c:v>6.9376605036719496E-2</c:v>
                </c:pt>
                <c:pt idx="272">
                  <c:v>6.9376605036719496E-2</c:v>
                </c:pt>
                <c:pt idx="273">
                  <c:v>6.9376605036719496E-2</c:v>
                </c:pt>
                <c:pt idx="274">
                  <c:v>7.2175092205073302E-2</c:v>
                </c:pt>
                <c:pt idx="275">
                  <c:v>7.4788606605574404E-2</c:v>
                </c:pt>
                <c:pt idx="276">
                  <c:v>7.3747444489669606E-2</c:v>
                </c:pt>
                <c:pt idx="277">
                  <c:v>6.7660547003072002E-2</c:v>
                </c:pt>
                <c:pt idx="278">
                  <c:v>7.0459121416344E-2</c:v>
                </c:pt>
                <c:pt idx="279">
                  <c:v>7.88543211004505E-2</c:v>
                </c:pt>
                <c:pt idx="280">
                  <c:v>7.3747444489669606E-2</c:v>
                </c:pt>
                <c:pt idx="281">
                  <c:v>7.0459121416344E-2</c:v>
                </c:pt>
                <c:pt idx="282">
                  <c:v>6.4372049461446396E-2</c:v>
                </c:pt>
                <c:pt idx="283">
                  <c:v>0.11364467174875501</c:v>
                </c:pt>
                <c:pt idx="284">
                  <c:v>7.3072723083310698E-2</c:v>
                </c:pt>
                <c:pt idx="285">
                  <c:v>6.4372049461446396E-2</c:v>
                </c:pt>
                <c:pt idx="286">
                  <c:v>6.4372049461446396E-2</c:v>
                </c:pt>
                <c:pt idx="287">
                  <c:v>7.6360958890170694E-2</c:v>
                </c:pt>
                <c:pt idx="288">
                  <c:v>6.9376605036719496E-2</c:v>
                </c:pt>
                <c:pt idx="289">
                  <c:v>6.6088194718475601E-2</c:v>
                </c:pt>
                <c:pt idx="290">
                  <c:v>7.0459121416344E-2</c:v>
                </c:pt>
                <c:pt idx="291">
                  <c:v>7.6545844391557802E-2</c:v>
                </c:pt>
                <c:pt idx="292">
                  <c:v>7.9159271504035303E-2</c:v>
                </c:pt>
                <c:pt idx="293">
                  <c:v>6.4372049461446396E-2</c:v>
                </c:pt>
                <c:pt idx="294">
                  <c:v>7.0459121416344E-2</c:v>
                </c:pt>
                <c:pt idx="295">
                  <c:v>7.09489573213158E-2</c:v>
                </c:pt>
                <c:pt idx="296">
                  <c:v>6.7660547003072002E-2</c:v>
                </c:pt>
                <c:pt idx="297">
                  <c:v>6.7660547003072002E-2</c:v>
                </c:pt>
                <c:pt idx="298">
                  <c:v>6.7660547003072002E-2</c:v>
                </c:pt>
                <c:pt idx="299">
                  <c:v>6.9221499183757099E-2</c:v>
                </c:pt>
                <c:pt idx="300">
                  <c:v>6.5933001642131603E-2</c:v>
                </c:pt>
                <c:pt idx="301">
                  <c:v>6.5933001642131603E-2</c:v>
                </c:pt>
                <c:pt idx="302">
                  <c:v>6.8731663278785299E-2</c:v>
                </c:pt>
                <c:pt idx="303">
                  <c:v>6.8731663278785299E-2</c:v>
                </c:pt>
                <c:pt idx="304">
                  <c:v>6.8731663278785299E-2</c:v>
                </c:pt>
                <c:pt idx="305">
                  <c:v>7.0459121416344E-2</c:v>
                </c:pt>
                <c:pt idx="306">
                  <c:v>6.6992337671902796E-2</c:v>
                </c:pt>
                <c:pt idx="307">
                  <c:v>6.6992337671902796E-2</c:v>
                </c:pt>
                <c:pt idx="308">
                  <c:v>6.0904916909571997E-2</c:v>
                </c:pt>
                <c:pt idx="309">
                  <c:v>6.6992337671902796E-2</c:v>
                </c:pt>
                <c:pt idx="310">
                  <c:v>6.4193588833393503E-2</c:v>
                </c:pt>
                <c:pt idx="311">
                  <c:v>6.0904916909571997E-2</c:v>
                </c:pt>
                <c:pt idx="312">
                  <c:v>6.0904916909571997E-2</c:v>
                </c:pt>
                <c:pt idx="313">
                  <c:v>6.7482173576874693E-2</c:v>
                </c:pt>
                <c:pt idx="314">
                  <c:v>6.7482173576874693E-2</c:v>
                </c:pt>
                <c:pt idx="315">
                  <c:v>6.9606113807169495E-2</c:v>
                </c:pt>
                <c:pt idx="316">
                  <c:v>6.4193588833393503E-2</c:v>
                </c:pt>
                <c:pt idx="317">
                  <c:v>3.2911908419621301E-3</c:v>
                </c:pt>
                <c:pt idx="318">
                  <c:v>6.7482173576874693E-2</c:v>
                </c:pt>
                <c:pt idx="319">
                  <c:v>6.6992337671902796E-2</c:v>
                </c:pt>
                <c:pt idx="320">
                  <c:v>6.9606113807169495E-2</c:v>
                </c:pt>
                <c:pt idx="321">
                  <c:v>6.4193588833393503E-2</c:v>
                </c:pt>
                <c:pt idx="322">
                  <c:v>6.8529322986888505E-2</c:v>
                </c:pt>
                <c:pt idx="323">
                  <c:v>6.2441902224557699E-2</c:v>
                </c:pt>
                <c:pt idx="324">
                  <c:v>6.8584178548779101E-2</c:v>
                </c:pt>
                <c:pt idx="325">
                  <c:v>3.2911908419621301E-3</c:v>
                </c:pt>
                <c:pt idx="326">
                  <c:v>5.7108680527816202E-2</c:v>
                </c:pt>
                <c:pt idx="327">
                  <c:v>6.0397613863672199E-2</c:v>
                </c:pt>
                <c:pt idx="328">
                  <c:v>5.7108680527816202E-2</c:v>
                </c:pt>
                <c:pt idx="329">
                  <c:v>5.6772018597466903E-2</c:v>
                </c:pt>
                <c:pt idx="330">
                  <c:v>5.0193716539670002E-2</c:v>
                </c:pt>
                <c:pt idx="331">
                  <c:v>5.6282182692495103E-2</c:v>
                </c:pt>
                <c:pt idx="332">
                  <c:v>5.6282182692495103E-2</c:v>
                </c:pt>
                <c:pt idx="333">
                  <c:v>4.9795265009123499E-2</c:v>
                </c:pt>
                <c:pt idx="334">
                  <c:v>4.9795265009123499E-2</c:v>
                </c:pt>
                <c:pt idx="335">
                  <c:v>7.4548163656210698E-2</c:v>
                </c:pt>
                <c:pt idx="336">
                  <c:v>5.5834947119668403E-2</c:v>
                </c:pt>
                <c:pt idx="337">
                  <c:v>4.79264460069974E-2</c:v>
                </c:pt>
                <c:pt idx="338">
                  <c:v>4.79264460069974E-2</c:v>
                </c:pt>
                <c:pt idx="339">
                  <c:v>5.4015260279950197E-2</c:v>
                </c:pt>
                <c:pt idx="340">
                  <c:v>5.2128853821988001E-2</c:v>
                </c:pt>
                <c:pt idx="341">
                  <c:v>4.2750323007048903E-2</c:v>
                </c:pt>
                <c:pt idx="342">
                  <c:v>5.2128853821988001E-2</c:v>
                </c:pt>
                <c:pt idx="343">
                  <c:v>4.2750323007048903E-2</c:v>
                </c:pt>
                <c:pt idx="344">
                  <c:v>4.8839485228726297E-2</c:v>
                </c:pt>
                <c:pt idx="345">
                  <c:v>5.7237822246369197E-2</c:v>
                </c:pt>
                <c:pt idx="346">
                  <c:v>4.8839485228726297E-2</c:v>
                </c:pt>
                <c:pt idx="347">
                  <c:v>3.2911908419621301E-3</c:v>
                </c:pt>
                <c:pt idx="348">
                  <c:v>3.2911908419621301E-3</c:v>
                </c:pt>
                <c:pt idx="349">
                  <c:v>6.0037093844560498E-2</c:v>
                </c:pt>
                <c:pt idx="350">
                  <c:v>4.8298928608406698E-2</c:v>
                </c:pt>
                <c:pt idx="351">
                  <c:v>5.0118876473931401E-2</c:v>
                </c:pt>
                <c:pt idx="352">
                  <c:v>4.3063589121522097E-2</c:v>
                </c:pt>
                <c:pt idx="353">
                  <c:v>3.6973905297770199E-2</c:v>
                </c:pt>
                <c:pt idx="354">
                  <c:v>4.0263708612933699E-2</c:v>
                </c:pt>
                <c:pt idx="355">
                  <c:v>3.6973905297770199E-2</c:v>
                </c:pt>
                <c:pt idx="356">
                  <c:v>4.0263708612933699E-2</c:v>
                </c:pt>
                <c:pt idx="357">
                  <c:v>4.0263708612933699E-2</c:v>
                </c:pt>
                <c:pt idx="358">
                  <c:v>4.0263708612933699E-2</c:v>
                </c:pt>
                <c:pt idx="359">
                  <c:v>4.6353218612101101E-2</c:v>
                </c:pt>
                <c:pt idx="360">
                  <c:v>4.0263708612933699E-2</c:v>
                </c:pt>
                <c:pt idx="361">
                  <c:v>4.3553425026494001E-2</c:v>
                </c:pt>
                <c:pt idx="362">
                  <c:v>4.3553425026494001E-2</c:v>
                </c:pt>
                <c:pt idx="363">
                  <c:v>3.8295639577924999E-2</c:v>
                </c:pt>
                <c:pt idx="364">
                  <c:v>3.8295639577924999E-2</c:v>
                </c:pt>
                <c:pt idx="365">
                  <c:v>3.8295639577924999E-2</c:v>
                </c:pt>
                <c:pt idx="366">
                  <c:v>4.37106019953181E-2</c:v>
                </c:pt>
                <c:pt idx="367">
                  <c:v>3.8295639577924999E-2</c:v>
                </c:pt>
                <c:pt idx="368">
                  <c:v>4.1585442893088603E-2</c:v>
                </c:pt>
                <c:pt idx="369">
                  <c:v>4.6353218612101101E-2</c:v>
                </c:pt>
                <c:pt idx="370">
                  <c:v>3.5005749382525798E-2</c:v>
                </c:pt>
                <c:pt idx="371">
                  <c:v>3.3013933000626099E-2</c:v>
                </c:pt>
                <c:pt idx="372">
                  <c:v>4.2393767660495199E-2</c:v>
                </c:pt>
                <c:pt idx="373">
                  <c:v>3.3013933000626099E-2</c:v>
                </c:pt>
                <c:pt idx="374">
                  <c:v>3.9103964345331699E-2</c:v>
                </c:pt>
                <c:pt idx="375">
                  <c:v>3.6303910054904298E-2</c:v>
                </c:pt>
                <c:pt idx="376">
                  <c:v>3.3013933000626099E-2</c:v>
                </c:pt>
                <c:pt idx="377">
                  <c:v>3.3013933000626099E-2</c:v>
                </c:pt>
                <c:pt idx="378">
                  <c:v>4.37106019953181E-2</c:v>
                </c:pt>
                <c:pt idx="379">
                  <c:v>3.3013933000626099E-2</c:v>
                </c:pt>
                <c:pt idx="380">
                  <c:v>3.3013933000626099E-2</c:v>
                </c:pt>
                <c:pt idx="381">
                  <c:v>3.6303910054904298E-2</c:v>
                </c:pt>
                <c:pt idx="382">
                  <c:v>3.6303910054904298E-2</c:v>
                </c:pt>
                <c:pt idx="383">
                  <c:v>3.9593800250303499E-2</c:v>
                </c:pt>
                <c:pt idx="384">
                  <c:v>3.3013933000626099E-2</c:v>
                </c:pt>
                <c:pt idx="385">
                  <c:v>4.1719046254136298E-2</c:v>
                </c:pt>
                <c:pt idx="386">
                  <c:v>3.6303910054904298E-2</c:v>
                </c:pt>
                <c:pt idx="387">
                  <c:v>3.6303910054904298E-2</c:v>
                </c:pt>
                <c:pt idx="388">
                  <c:v>3.9103964345331699E-2</c:v>
                </c:pt>
                <c:pt idx="389">
                  <c:v>3.6303910054904298E-2</c:v>
                </c:pt>
                <c:pt idx="390">
                  <c:v>3.6303910054904298E-2</c:v>
                </c:pt>
                <c:pt idx="391">
                  <c:v>3.9593800250303499E-2</c:v>
                </c:pt>
                <c:pt idx="392">
                  <c:v>3.9103964345331699E-2</c:v>
                </c:pt>
                <c:pt idx="393">
                  <c:v>3.3013933000626099E-2</c:v>
                </c:pt>
                <c:pt idx="394">
                  <c:v>3.6303910054904298E-2</c:v>
                </c:pt>
                <c:pt idx="395">
                  <c:v>3.7086974608657002E-2</c:v>
                </c:pt>
                <c:pt idx="396">
                  <c:v>3.4286833459350602E-2</c:v>
                </c:pt>
                <c:pt idx="397">
                  <c:v>2.2630255731394201E-2</c:v>
                </c:pt>
                <c:pt idx="398">
                  <c:v>2.5920666760078599E-2</c:v>
                </c:pt>
                <c:pt idx="399">
                  <c:v>2.5920666760078599E-2</c:v>
                </c:pt>
                <c:pt idx="400">
                  <c:v>2.8721155131540201E-2</c:v>
                </c:pt>
                <c:pt idx="401">
                  <c:v>2.2630255731394201E-2</c:v>
                </c:pt>
                <c:pt idx="402">
                  <c:v>2.2630255731394201E-2</c:v>
                </c:pt>
                <c:pt idx="403">
                  <c:v>2.5920666760078599E-2</c:v>
                </c:pt>
                <c:pt idx="404">
                  <c:v>2.8721155131540201E-2</c:v>
                </c:pt>
                <c:pt idx="405">
                  <c:v>2.5920666760078599E-2</c:v>
                </c:pt>
                <c:pt idx="406">
                  <c:v>2.2630255731394201E-2</c:v>
                </c:pt>
                <c:pt idx="407">
                  <c:v>2.5920666760078599E-2</c:v>
                </c:pt>
                <c:pt idx="408">
                  <c:v>2.5920666760078599E-2</c:v>
                </c:pt>
                <c:pt idx="409">
                  <c:v>2.2630255731394201E-2</c:v>
                </c:pt>
                <c:pt idx="410">
                  <c:v>2.5920666760078599E-2</c:v>
                </c:pt>
                <c:pt idx="411">
                  <c:v>2.5920666760078599E-2</c:v>
                </c:pt>
                <c:pt idx="412">
                  <c:v>2.0449070980075101E-2</c:v>
                </c:pt>
                <c:pt idx="413">
                  <c:v>2.0449070980075101E-2</c:v>
                </c:pt>
                <c:pt idx="414">
                  <c:v>2.9155746733503799E-2</c:v>
                </c:pt>
                <c:pt idx="415">
                  <c:v>2.37395687397167E-2</c:v>
                </c:pt>
                <c:pt idx="416">
                  <c:v>2.0449070980075101E-2</c:v>
                </c:pt>
                <c:pt idx="417">
                  <c:v>2.37395687397167E-2</c:v>
                </c:pt>
                <c:pt idx="418">
                  <c:v>2.6540143863429299E-2</c:v>
                </c:pt>
                <c:pt idx="419">
                  <c:v>2.7029979768401099E-2</c:v>
                </c:pt>
                <c:pt idx="420">
                  <c:v>2.0449070980075101E-2</c:v>
                </c:pt>
                <c:pt idx="421">
                  <c:v>3.2911908419621301E-3</c:v>
                </c:pt>
                <c:pt idx="422">
                  <c:v>3.2911908419621301E-3</c:v>
                </c:pt>
                <c:pt idx="423">
                  <c:v>2.9155746733503799E-2</c:v>
                </c:pt>
                <c:pt idx="424">
                  <c:v>2.6540143863429299E-2</c:v>
                </c:pt>
                <c:pt idx="425">
                  <c:v>2.37395687397167E-2</c:v>
                </c:pt>
                <c:pt idx="426">
                  <c:v>1.82235160345409E-2</c:v>
                </c:pt>
                <c:pt idx="427">
                  <c:v>1.82235160345409E-2</c:v>
                </c:pt>
                <c:pt idx="428">
                  <c:v>1.82235160345409E-2</c:v>
                </c:pt>
                <c:pt idx="429">
                  <c:v>2.4314762358525598E-2</c:v>
                </c:pt>
                <c:pt idx="430">
                  <c:v>2.4314762358525598E-2</c:v>
                </c:pt>
                <c:pt idx="431">
                  <c:v>1.82235160345409E-2</c:v>
                </c:pt>
                <c:pt idx="432">
                  <c:v>1.82235160345409E-2</c:v>
                </c:pt>
                <c:pt idx="433">
                  <c:v>2.6540143863429299E-2</c:v>
                </c:pt>
                <c:pt idx="434">
                  <c:v>3.3120705642740299E-2</c:v>
                </c:pt>
                <c:pt idx="435">
                  <c:v>2.6540143863429299E-2</c:v>
                </c:pt>
                <c:pt idx="436">
                  <c:v>3.3021177855190299E-2</c:v>
                </c:pt>
                <c:pt idx="437">
                  <c:v>2.2038643597188299E-2</c:v>
                </c:pt>
                <c:pt idx="438">
                  <c:v>2.6930451980851099E-2</c:v>
                </c:pt>
                <c:pt idx="439">
                  <c:v>2.2528479502160099E-2</c:v>
                </c:pt>
                <c:pt idx="440">
                  <c:v>2.71500446705988E-2</c:v>
                </c:pt>
                <c:pt idx="441">
                  <c:v>1.92378950328451E-2</c:v>
                </c:pt>
                <c:pt idx="442">
                  <c:v>1.92378950328451E-2</c:v>
                </c:pt>
                <c:pt idx="443">
                  <c:v>2.2528479502160099E-2</c:v>
                </c:pt>
                <c:pt idx="444">
                  <c:v>0.102759482448035</c:v>
                </c:pt>
                <c:pt idx="445">
                  <c:v>2.2528479502160099E-2</c:v>
                </c:pt>
                <c:pt idx="446">
                  <c:v>1.26744080121452E-2</c:v>
                </c:pt>
                <c:pt idx="447">
                  <c:v>9.3834769167648394E-3</c:v>
                </c:pt>
                <c:pt idx="448">
                  <c:v>3.2911908419621301E-3</c:v>
                </c:pt>
                <c:pt idx="449">
                  <c:v>3.2911908419621301E-3</c:v>
                </c:pt>
                <c:pt idx="450">
                  <c:v>3.2911908419621301E-3</c:v>
                </c:pt>
                <c:pt idx="451">
                  <c:v>3.2911908419621301E-3</c:v>
                </c:pt>
                <c:pt idx="452">
                  <c:v>3.2911908419621301E-3</c:v>
                </c:pt>
                <c:pt idx="453">
                  <c:v>3.2911908419621301E-3</c:v>
                </c:pt>
                <c:pt idx="454">
                  <c:v>3.2911908419621301E-3</c:v>
                </c:pt>
                <c:pt idx="455">
                  <c:v>3.2911908419621301E-3</c:v>
                </c:pt>
                <c:pt idx="456">
                  <c:v>3.2911908419621301E-3</c:v>
                </c:pt>
                <c:pt idx="457">
                  <c:v>3.2911908419621301E-3</c:v>
                </c:pt>
                <c:pt idx="458">
                  <c:v>3.2911908419621301E-3</c:v>
                </c:pt>
                <c:pt idx="459">
                  <c:v>3.2911908419621301E-3</c:v>
                </c:pt>
                <c:pt idx="460">
                  <c:v>3.2911908419621301E-3</c:v>
                </c:pt>
                <c:pt idx="461">
                  <c:v>3.2911908419621301E-3</c:v>
                </c:pt>
                <c:pt idx="462">
                  <c:v>3.2911908419621301E-3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8-4333-8AF4-57A409DBF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075160"/>
        <c:axId val="682077456"/>
      </c:lineChart>
      <c:catAx>
        <c:axId val="68207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2077456"/>
        <c:crosses val="autoZero"/>
        <c:auto val="1"/>
        <c:lblAlgn val="ctr"/>
        <c:lblOffset val="100"/>
        <c:noMultiLvlLbl val="0"/>
      </c:catAx>
      <c:valAx>
        <c:axId val="6820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Entropy (bits)</a:t>
                </a:r>
              </a:p>
            </c:rich>
          </c:tx>
          <c:layout>
            <c:manualLayout>
              <c:xMode val="edge"/>
              <c:yMode val="edge"/>
              <c:x val="8.8075455919823771E-4"/>
              <c:y val="0.3954394408579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20751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>
                <a:latin typeface="Times New Roman" panose="02020603050405020304" pitchFamily="18" charset="0"/>
                <a:cs typeface="Times New Roman" panose="02020603050405020304" pitchFamily="18" charset="0"/>
              </a:rPr>
              <a:t>P562del</a:t>
            </a:r>
          </a:p>
        </c:rich>
      </c:tx>
      <c:layout>
        <c:manualLayout>
          <c:xMode val="edge"/>
          <c:yMode val="edge"/>
          <c:x val="3.7746143669909631E-2"/>
          <c:y val="3.697285479202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884454925853862E-2"/>
          <c:y val="0.17281282410911381"/>
          <c:w val="0.94690103170141615"/>
          <c:h val="0.68195564479274906"/>
        </c:manualLayout>
      </c:layout>
      <c:lineChart>
        <c:grouping val="standard"/>
        <c:varyColors val="0"/>
        <c:ser>
          <c:idx val="0"/>
          <c:order val="0"/>
          <c:tx>
            <c:strRef>
              <c:f>'Fidelity v3'!$AQ$155</c:f>
              <c:strCache>
                <c:ptCount val="1"/>
                <c:pt idx="0">
                  <c:v>DEL_H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'Fidelity v3'!$AP$156:$AP$678</c:f>
              <c:strCache>
                <c:ptCount val="523"/>
                <c:pt idx="0">
                  <c:v>A</c:v>
                </c:pt>
                <c:pt idx="1">
                  <c:v>G</c:v>
                </c:pt>
                <c:pt idx="2">
                  <c:v>G</c:v>
                </c:pt>
                <c:pt idx="3">
                  <c:v>G</c:v>
                </c:pt>
                <c:pt idx="4">
                  <c:v>T</c:v>
                </c:pt>
                <c:pt idx="5">
                  <c:v>T</c:v>
                </c:pt>
                <c:pt idx="6">
                  <c:v>A</c:v>
                </c:pt>
                <c:pt idx="7">
                  <c:v>A</c:v>
                </c:pt>
                <c:pt idx="8">
                  <c:v>T</c:v>
                </c:pt>
                <c:pt idx="9">
                  <c:v>G</c:v>
                </c:pt>
                <c:pt idx="10">
                  <c:v>C</c:v>
                </c:pt>
                <c:pt idx="11">
                  <c:v>C</c:v>
                </c:pt>
                <c:pt idx="12">
                  <c:v>A</c:v>
                </c:pt>
                <c:pt idx="13">
                  <c:v>G</c:v>
                </c:pt>
                <c:pt idx="14">
                  <c:v>C</c:v>
                </c:pt>
                <c:pt idx="15">
                  <c:v>G</c:v>
                </c:pt>
                <c:pt idx="16">
                  <c:v>C</c:v>
                </c:pt>
                <c:pt idx="17">
                  <c:v>T</c:v>
                </c:pt>
                <c:pt idx="18">
                  <c:v>T</c:v>
                </c:pt>
                <c:pt idx="19">
                  <c:v>C</c:v>
                </c:pt>
                <c:pt idx="20">
                  <c:v>-</c:v>
                </c:pt>
                <c:pt idx="21">
                  <c:v>-</c:v>
                </c:pt>
                <c:pt idx="22">
                  <c:v>-</c:v>
                </c:pt>
                <c:pt idx="23">
                  <c:v>-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G</c:v>
                </c:pt>
                <c:pt idx="29">
                  <c:v>T</c:v>
                </c:pt>
                <c:pt idx="30">
                  <c:v>T</c:v>
                </c:pt>
                <c:pt idx="31">
                  <c:v>A</c:v>
                </c:pt>
                <c:pt idx="32">
                  <c:v>A</c:v>
                </c:pt>
                <c:pt idx="33">
                  <c:v>T</c:v>
                </c:pt>
                <c:pt idx="34">
                  <c:v>A</c:v>
                </c:pt>
                <c:pt idx="35">
                  <c:v>-</c:v>
                </c:pt>
                <c:pt idx="36">
                  <c:v>C</c:v>
                </c:pt>
                <c:pt idx="37">
                  <c:v>A</c:v>
                </c:pt>
                <c:pt idx="38">
                  <c:v>G</c:v>
                </c:pt>
                <c:pt idx="39">
                  <c:v>A</c:v>
                </c:pt>
                <c:pt idx="40">
                  <c:v>T</c:v>
                </c:pt>
                <c:pt idx="41">
                  <c:v>G</c:v>
                </c:pt>
                <c:pt idx="42">
                  <c:v>T</c:v>
                </c:pt>
                <c:pt idx="43">
                  <c:v>A</c:v>
                </c:pt>
                <c:pt idx="44">
                  <c:v>G</c:v>
                </c:pt>
                <c:pt idx="45">
                  <c:v>G</c:v>
                </c:pt>
                <c:pt idx="46">
                  <c:v>T</c:v>
                </c:pt>
                <c:pt idx="47">
                  <c:v>G</c:v>
                </c:pt>
                <c:pt idx="48">
                  <c:v>T</c:v>
                </c:pt>
                <c:pt idx="49">
                  <c:v>T</c:v>
                </c:pt>
                <c:pt idx="50">
                  <c:v>C</c:v>
                </c:pt>
                <c:pt idx="51">
                  <c:v>C</c:v>
                </c:pt>
                <c:pt idx="52">
                  <c:v>A</c:v>
                </c:pt>
                <c:pt idx="53">
                  <c:v>C</c:v>
                </c:pt>
                <c:pt idx="54">
                  <c:v>A</c:v>
                </c:pt>
                <c:pt idx="55">
                  <c:v>G</c:v>
                </c:pt>
                <c:pt idx="56">
                  <c:v>G</c:v>
                </c:pt>
                <c:pt idx="57">
                  <c:v>-</c:v>
                </c:pt>
                <c:pt idx="58">
                  <c:v>G</c:v>
                </c:pt>
                <c:pt idx="59">
                  <c:v>T</c:v>
                </c:pt>
                <c:pt idx="60">
                  <c:v>A</c:v>
                </c:pt>
                <c:pt idx="61">
                  <c:v>G</c:v>
                </c:pt>
                <c:pt idx="62">
                  <c:v>C</c:v>
                </c:pt>
                <c:pt idx="63">
                  <c:v>C</c:v>
                </c:pt>
                <c:pt idx="64">
                  <c:v>A</c:v>
                </c:pt>
                <c:pt idx="65">
                  <c:v>G</c:v>
                </c:pt>
                <c:pt idx="66">
                  <c:v>C</c:v>
                </c:pt>
                <c:pt idx="67">
                  <c:v>A</c:v>
                </c:pt>
                <c:pt idx="68">
                  <c:v>G</c:v>
                </c:pt>
                <c:pt idx="69">
                  <c:v>C</c:v>
                </c:pt>
                <c:pt idx="70">
                  <c:v>A</c:v>
                </c:pt>
                <c:pt idx="71">
                  <c:v>T</c:v>
                </c:pt>
                <c:pt idx="72">
                  <c:v>A</c:v>
                </c:pt>
                <c:pt idx="73">
                  <c:v>T</c:v>
                </c:pt>
                <c:pt idx="74">
                  <c:v>G</c:v>
                </c:pt>
                <c:pt idx="75">
                  <c:v>G</c:v>
                </c:pt>
                <c:pt idx="76">
                  <c:v>T</c:v>
                </c:pt>
                <c:pt idx="77">
                  <c:v>G</c:v>
                </c:pt>
                <c:pt idx="78">
                  <c:v>C</c:v>
                </c:pt>
                <c:pt idx="79">
                  <c:v>A</c:v>
                </c:pt>
                <c:pt idx="80">
                  <c:v>G</c:v>
                </c:pt>
                <c:pt idx="81">
                  <c:v>G</c:v>
                </c:pt>
                <c:pt idx="82">
                  <c:v>G</c:v>
                </c:pt>
                <c:pt idx="83">
                  <c:v>C</c:v>
                </c:pt>
                <c:pt idx="84">
                  <c:v>G</c:v>
                </c:pt>
                <c:pt idx="85">
                  <c:v>C</c:v>
                </c:pt>
                <c:pt idx="86">
                  <c:v>T</c:v>
                </c:pt>
                <c:pt idx="87">
                  <c:v>G</c:v>
                </c:pt>
                <c:pt idx="88">
                  <c:v>A</c:v>
                </c:pt>
                <c:pt idx="89">
                  <c:v>-</c:v>
                </c:pt>
                <c:pt idx="90">
                  <c:v>C</c:v>
                </c:pt>
                <c:pt idx="91">
                  <c:v>T</c:v>
                </c:pt>
                <c:pt idx="92">
                  <c:v>T</c:v>
                </c:pt>
                <c:pt idx="93">
                  <c:v>C</c:v>
                </c:pt>
                <c:pt idx="94">
                  <c:v>C</c:v>
                </c:pt>
                <c:pt idx="95">
                  <c:v>G</c:v>
                </c:pt>
                <c:pt idx="96">
                  <c:v>C</c:v>
                </c:pt>
                <c:pt idx="97">
                  <c:v>G</c:v>
                </c:pt>
                <c:pt idx="98">
                  <c:v>T</c:v>
                </c:pt>
                <c:pt idx="99">
                  <c:v>T</c:v>
                </c:pt>
                <c:pt idx="100">
                  <c:v>T</c:v>
                </c:pt>
                <c:pt idx="101">
                  <c:v>C</c:v>
                </c:pt>
                <c:pt idx="102">
                  <c:v>C</c:v>
                </c:pt>
                <c:pt idx="103">
                  <c:v>A</c:v>
                </c:pt>
                <c:pt idx="104">
                  <c:v>G</c:v>
                </c:pt>
                <c:pt idx="105">
                  <c:v>A</c:v>
                </c:pt>
                <c:pt idx="106">
                  <c:v>C</c:v>
                </c:pt>
                <c:pt idx="107">
                  <c:v>T</c:v>
                </c:pt>
                <c:pt idx="108">
                  <c:v>T</c:v>
                </c:pt>
                <c:pt idx="109">
                  <c:v>T</c:v>
                </c:pt>
                <c:pt idx="110">
                  <c:v>A</c:v>
                </c:pt>
                <c:pt idx="111">
                  <c:v>C</c:v>
                </c:pt>
                <c:pt idx="112">
                  <c:v>G</c:v>
                </c:pt>
                <c:pt idx="113">
                  <c:v>-</c:v>
                </c:pt>
                <c:pt idx="114">
                  <c:v>A</c:v>
                </c:pt>
                <c:pt idx="115">
                  <c:v>A</c:v>
                </c:pt>
                <c:pt idx="116">
                  <c:v>A</c:v>
                </c:pt>
                <c:pt idx="117">
                  <c:v>C</c:v>
                </c:pt>
                <c:pt idx="118">
                  <c:v>A</c:v>
                </c:pt>
                <c:pt idx="119">
                  <c:v>C</c:v>
                </c:pt>
                <c:pt idx="120">
                  <c:v>G</c:v>
                </c:pt>
                <c:pt idx="121">
                  <c:v>G</c:v>
                </c:pt>
                <c:pt idx="122">
                  <c:v>A</c:v>
                </c:pt>
                <c:pt idx="123">
                  <c:v>A</c:v>
                </c:pt>
                <c:pt idx="124">
                  <c:v>A</c:v>
                </c:pt>
                <c:pt idx="125">
                  <c:v>C</c:v>
                </c:pt>
                <c:pt idx="126">
                  <c:v>C</c:v>
                </c:pt>
                <c:pt idx="127">
                  <c:v>G</c:v>
                </c:pt>
                <c:pt idx="128">
                  <c:v>A</c:v>
                </c:pt>
                <c:pt idx="129">
                  <c:v>A</c:v>
                </c:pt>
                <c:pt idx="130">
                  <c:v>G</c:v>
                </c:pt>
                <c:pt idx="131">
                  <c:v>A</c:v>
                </c:pt>
                <c:pt idx="132">
                  <c:v>C</c:v>
                </c:pt>
                <c:pt idx="133">
                  <c:v>C</c:v>
                </c:pt>
                <c:pt idx="134">
                  <c:v>A</c:v>
                </c:pt>
                <c:pt idx="135">
                  <c:v>T</c:v>
                </c:pt>
                <c:pt idx="136">
                  <c:v>T</c:v>
                </c:pt>
                <c:pt idx="137">
                  <c:v>C</c:v>
                </c:pt>
                <c:pt idx="138">
                  <c:v>A</c:v>
                </c:pt>
                <c:pt idx="139">
                  <c:v>T</c:v>
                </c:pt>
                <c:pt idx="140">
                  <c:v>G</c:v>
                </c:pt>
                <c:pt idx="141">
                  <c:v>T</c:v>
                </c:pt>
                <c:pt idx="142">
                  <c:v>T</c:v>
                </c:pt>
                <c:pt idx="143">
                  <c:v>G</c:v>
                </c:pt>
                <c:pt idx="144">
                  <c:v>T</c:v>
                </c:pt>
                <c:pt idx="145">
                  <c:v>T</c:v>
                </c:pt>
                <c:pt idx="146">
                  <c:v>G</c:v>
                </c:pt>
                <c:pt idx="147">
                  <c:v>C</c:v>
                </c:pt>
                <c:pt idx="148">
                  <c:v>T</c:v>
                </c:pt>
                <c:pt idx="149">
                  <c:v>C</c:v>
                </c:pt>
                <c:pt idx="150">
                  <c:v>A</c:v>
                </c:pt>
                <c:pt idx="151">
                  <c:v>-</c:v>
                </c:pt>
                <c:pt idx="152">
                  <c:v>G</c:v>
                </c:pt>
                <c:pt idx="153">
                  <c:v>G</c:v>
                </c:pt>
                <c:pt idx="154">
                  <c:v>T</c:v>
                </c:pt>
                <c:pt idx="155">
                  <c:v>C</c:v>
                </c:pt>
                <c:pt idx="156">
                  <c:v>G</c:v>
                </c:pt>
                <c:pt idx="157">
                  <c:v>C</c:v>
                </c:pt>
                <c:pt idx="158">
                  <c:v>A</c:v>
                </c:pt>
                <c:pt idx="159">
                  <c:v>G</c:v>
                </c:pt>
                <c:pt idx="160">
                  <c:v>A</c:v>
                </c:pt>
                <c:pt idx="161">
                  <c:v>C</c:v>
                </c:pt>
                <c:pt idx="162">
                  <c:v>G</c:v>
                </c:pt>
                <c:pt idx="163">
                  <c:v>T</c:v>
                </c:pt>
                <c:pt idx="164">
                  <c:v>T</c:v>
                </c:pt>
                <c:pt idx="165">
                  <c:v>T</c:v>
                </c:pt>
                <c:pt idx="166">
                  <c:v>T</c:v>
                </c:pt>
                <c:pt idx="167">
                  <c:v>-</c:v>
                </c:pt>
                <c:pt idx="168">
                  <c:v>-</c:v>
                </c:pt>
                <c:pt idx="169">
                  <c:v>-</c:v>
                </c:pt>
                <c:pt idx="170">
                  <c:v>G</c:v>
                </c:pt>
                <c:pt idx="171">
                  <c:v>C</c:v>
                </c:pt>
                <c:pt idx="172">
                  <c:v>A</c:v>
                </c:pt>
                <c:pt idx="173">
                  <c:v>G</c:v>
                </c:pt>
                <c:pt idx="174">
                  <c:v>C</c:v>
                </c:pt>
                <c:pt idx="175">
                  <c:v>A</c:v>
                </c:pt>
                <c:pt idx="176">
                  <c:v>G</c:v>
                </c:pt>
                <c:pt idx="177">
                  <c:v>C</c:v>
                </c:pt>
                <c:pt idx="178">
                  <c:v>A</c:v>
                </c:pt>
                <c:pt idx="179">
                  <c:v>G</c:v>
                </c:pt>
                <c:pt idx="180">
                  <c:v>T</c:v>
                </c:pt>
                <c:pt idx="181">
                  <c:v>C</c:v>
                </c:pt>
                <c:pt idx="182">
                  <c:v>G</c:v>
                </c:pt>
                <c:pt idx="183">
                  <c:v>C</c:v>
                </c:pt>
                <c:pt idx="184">
                  <c:v>T</c:v>
                </c:pt>
                <c:pt idx="185">
                  <c:v>T</c:v>
                </c:pt>
                <c:pt idx="186">
                  <c:v>C</c:v>
                </c:pt>
                <c:pt idx="187">
                  <c:v>A</c:v>
                </c:pt>
                <c:pt idx="188">
                  <c:v>-</c:v>
                </c:pt>
                <c:pt idx="189">
                  <c:v>-</c:v>
                </c:pt>
                <c:pt idx="190">
                  <c:v>-</c:v>
                </c:pt>
                <c:pt idx="191">
                  <c:v>-</c:v>
                </c:pt>
                <c:pt idx="192">
                  <c:v>-</c:v>
                </c:pt>
                <c:pt idx="193">
                  <c:v>-</c:v>
                </c:pt>
                <c:pt idx="194">
                  <c:v>C</c:v>
                </c:pt>
                <c:pt idx="195">
                  <c:v>G</c:v>
                </c:pt>
                <c:pt idx="196">
                  <c:v>T</c:v>
                </c:pt>
                <c:pt idx="197">
                  <c:v>T</c:v>
                </c:pt>
                <c:pt idx="198">
                  <c:v>C</c:v>
                </c:pt>
                <c:pt idx="199">
                  <c:v>G</c:v>
                </c:pt>
                <c:pt idx="200">
                  <c:v>C</c:v>
                </c:pt>
                <c:pt idx="201">
                  <c:v>T</c:v>
                </c:pt>
                <c:pt idx="202">
                  <c:v>C</c:v>
                </c:pt>
                <c:pt idx="203">
                  <c:v>G</c:v>
                </c:pt>
                <c:pt idx="204">
                  <c:v>C</c:v>
                </c:pt>
                <c:pt idx="205">
                  <c:v>G</c:v>
                </c:pt>
                <c:pt idx="206">
                  <c:v>T</c:v>
                </c:pt>
                <c:pt idx="207">
                  <c:v>A</c:v>
                </c:pt>
                <c:pt idx="208">
                  <c:v>T</c:v>
                </c:pt>
                <c:pt idx="209">
                  <c:v>C</c:v>
                </c:pt>
                <c:pt idx="210">
                  <c:v>G</c:v>
                </c:pt>
                <c:pt idx="211">
                  <c:v>G</c:v>
                </c:pt>
                <c:pt idx="212">
                  <c:v>T</c:v>
                </c:pt>
                <c:pt idx="213">
                  <c:v>G</c:v>
                </c:pt>
                <c:pt idx="214">
                  <c:v>A</c:v>
                </c:pt>
                <c:pt idx="215">
                  <c:v>T</c:v>
                </c:pt>
                <c:pt idx="216">
                  <c:v>T</c:v>
                </c:pt>
                <c:pt idx="217">
                  <c:v>C</c:v>
                </c:pt>
                <c:pt idx="218">
                  <c:v>A</c:v>
                </c:pt>
                <c:pt idx="219">
                  <c:v>T</c:v>
                </c:pt>
                <c:pt idx="220">
                  <c:v>T</c:v>
                </c:pt>
                <c:pt idx="221">
                  <c:v>C</c:v>
                </c:pt>
                <c:pt idx="222">
                  <c:v>T</c:v>
                </c:pt>
                <c:pt idx="223">
                  <c:v>G</c:v>
                </c:pt>
                <c:pt idx="224">
                  <c:v>C</c:v>
                </c:pt>
                <c:pt idx="225">
                  <c:v>T</c:v>
                </c:pt>
                <c:pt idx="226">
                  <c:v>A</c:v>
                </c:pt>
                <c:pt idx="227">
                  <c:v>A</c:v>
                </c:pt>
                <c:pt idx="228">
                  <c:v>C</c:v>
                </c:pt>
                <c:pt idx="229">
                  <c:v>C</c:v>
                </c:pt>
                <c:pt idx="230">
                  <c:v>A</c:v>
                </c:pt>
                <c:pt idx="231">
                  <c:v>-</c:v>
                </c:pt>
                <c:pt idx="232">
                  <c:v>-</c:v>
                </c:pt>
                <c:pt idx="233">
                  <c:v>-</c:v>
                </c:pt>
                <c:pt idx="234">
                  <c:v>-</c:v>
                </c:pt>
                <c:pt idx="235">
                  <c:v>-</c:v>
                </c:pt>
                <c:pt idx="236">
                  <c:v>G</c:v>
                </c:pt>
                <c:pt idx="237">
                  <c:v>T</c:v>
                </c:pt>
                <c:pt idx="238">
                  <c:v>A</c:v>
                </c:pt>
                <c:pt idx="239">
                  <c:v>A</c:v>
                </c:pt>
                <c:pt idx="240">
                  <c:v>G</c:v>
                </c:pt>
                <c:pt idx="241">
                  <c:v>G</c:v>
                </c:pt>
                <c:pt idx="242">
                  <c:v>C</c:v>
                </c:pt>
                <c:pt idx="243">
                  <c:v>A</c:v>
                </c:pt>
                <c:pt idx="244">
                  <c:v>A</c:v>
                </c:pt>
                <c:pt idx="245">
                  <c:v>-</c:v>
                </c:pt>
                <c:pt idx="246">
                  <c:v>C</c:v>
                </c:pt>
                <c:pt idx="247">
                  <c:v>C</c:v>
                </c:pt>
                <c:pt idx="248">
                  <c:v>C</c:v>
                </c:pt>
                <c:pt idx="249">
                  <c:v>C</c:v>
                </c:pt>
                <c:pt idx="250">
                  <c:v>G</c:v>
                </c:pt>
                <c:pt idx="251">
                  <c:v>C</c:v>
                </c:pt>
                <c:pt idx="252">
                  <c:v>C</c:v>
                </c:pt>
                <c:pt idx="253">
                  <c:v>A</c:v>
                </c:pt>
                <c:pt idx="254">
                  <c:v>G</c:v>
                </c:pt>
                <c:pt idx="255">
                  <c:v>C</c:v>
                </c:pt>
                <c:pt idx="256">
                  <c:v>C</c:v>
                </c:pt>
                <c:pt idx="257">
                  <c:v>T</c:v>
                </c:pt>
                <c:pt idx="258">
                  <c:v>A</c:v>
                </c:pt>
                <c:pt idx="259">
                  <c:v>G</c:v>
                </c:pt>
                <c:pt idx="260">
                  <c:v>C</c:v>
                </c:pt>
                <c:pt idx="261">
                  <c:v>C</c:v>
                </c:pt>
                <c:pt idx="262">
                  <c:v>-</c:v>
                </c:pt>
                <c:pt idx="263">
                  <c:v>G</c:v>
                </c:pt>
                <c:pt idx="264">
                  <c:v>G</c:v>
                </c:pt>
                <c:pt idx="265">
                  <c:v>G</c:v>
                </c:pt>
                <c:pt idx="266">
                  <c:v>T</c:v>
                </c:pt>
                <c:pt idx="267">
                  <c:v>C</c:v>
                </c:pt>
                <c:pt idx="268">
                  <c:v>C</c:v>
                </c:pt>
                <c:pt idx="269">
                  <c:v>T</c:v>
                </c:pt>
                <c:pt idx="270">
                  <c:v>C</c:v>
                </c:pt>
                <c:pt idx="271">
                  <c:v>A</c:v>
                </c:pt>
                <c:pt idx="272">
                  <c:v>A</c:v>
                </c:pt>
                <c:pt idx="273">
                  <c:v>C</c:v>
                </c:pt>
                <c:pt idx="274">
                  <c:v>G</c:v>
                </c:pt>
                <c:pt idx="275">
                  <c:v>A</c:v>
                </c:pt>
                <c:pt idx="276">
                  <c:v>C</c:v>
                </c:pt>
                <c:pt idx="277">
                  <c:v>A</c:v>
                </c:pt>
                <c:pt idx="278">
                  <c:v>G</c:v>
                </c:pt>
                <c:pt idx="279">
                  <c:v>G</c:v>
                </c:pt>
                <c:pt idx="280">
                  <c:v>A</c:v>
                </c:pt>
                <c:pt idx="281">
                  <c:v>G</c:v>
                </c:pt>
                <c:pt idx="282">
                  <c:v>C</c:v>
                </c:pt>
                <c:pt idx="283">
                  <c:v>A</c:v>
                </c:pt>
                <c:pt idx="284">
                  <c:v>C</c:v>
                </c:pt>
                <c:pt idx="285">
                  <c:v>G</c:v>
                </c:pt>
                <c:pt idx="286">
                  <c:v>A</c:v>
                </c:pt>
                <c:pt idx="287">
                  <c:v>T</c:v>
                </c:pt>
                <c:pt idx="288">
                  <c:v>C</c:v>
                </c:pt>
                <c:pt idx="289">
                  <c:v>A</c:v>
                </c:pt>
                <c:pt idx="290">
                  <c:v>T</c:v>
                </c:pt>
                <c:pt idx="291">
                  <c:v>G</c:v>
                </c:pt>
                <c:pt idx="292">
                  <c:v>C</c:v>
                </c:pt>
                <c:pt idx="293">
                  <c:v>G</c:v>
                </c:pt>
                <c:pt idx="294">
                  <c:v>C</c:v>
                </c:pt>
                <c:pt idx="295">
                  <c:v>A</c:v>
                </c:pt>
                <c:pt idx="296">
                  <c:v>C</c:v>
                </c:pt>
                <c:pt idx="297">
                  <c:v>C</c:v>
                </c:pt>
                <c:pt idx="298">
                  <c:v>C</c:v>
                </c:pt>
                <c:pt idx="299">
                  <c:v>G</c:v>
                </c:pt>
                <c:pt idx="300">
                  <c:v>T</c:v>
                </c:pt>
                <c:pt idx="301">
                  <c:v>G</c:v>
                </c:pt>
                <c:pt idx="302">
                  <c:v>G</c:v>
                </c:pt>
                <c:pt idx="303">
                  <c:v>C</c:v>
                </c:pt>
                <c:pt idx="304">
                  <c:v>C</c:v>
                </c:pt>
                <c:pt idx="305">
                  <c:v>A</c:v>
                </c:pt>
                <c:pt idx="306">
                  <c:v>G</c:v>
                </c:pt>
                <c:pt idx="307">
                  <c:v>G</c:v>
                </c:pt>
                <c:pt idx="308">
                  <c:v>A</c:v>
                </c:pt>
                <c:pt idx="309">
                  <c:v>C</c:v>
                </c:pt>
                <c:pt idx="310">
                  <c:v>C</c:v>
                </c:pt>
                <c:pt idx="311">
                  <c:v>C</c:v>
                </c:pt>
                <c:pt idx="312">
                  <c:v>A</c:v>
                </c:pt>
                <c:pt idx="313">
                  <c:v>A</c:v>
                </c:pt>
                <c:pt idx="314">
                  <c:v>C</c:v>
                </c:pt>
                <c:pt idx="315">
                  <c:v>G</c:v>
                </c:pt>
                <c:pt idx="316">
                  <c:v>C</c:v>
                </c:pt>
                <c:pt idx="317">
                  <c:v>T</c:v>
                </c:pt>
                <c:pt idx="318">
                  <c:v>G</c:v>
                </c:pt>
                <c:pt idx="319">
                  <c:v>C</c:v>
                </c:pt>
                <c:pt idx="320">
                  <c:v>C</c:v>
                </c:pt>
                <c:pt idx="321">
                  <c:v>C</c:v>
                </c:pt>
                <c:pt idx="322">
                  <c:v>G</c:v>
                </c:pt>
                <c:pt idx="323">
                  <c:v>A</c:v>
                </c:pt>
                <c:pt idx="324">
                  <c:v>G</c:v>
                </c:pt>
                <c:pt idx="325">
                  <c:v>A</c:v>
                </c:pt>
                <c:pt idx="326">
                  <c:v>T</c:v>
                </c:pt>
                <c:pt idx="327">
                  <c:v>C</c:v>
                </c:pt>
                <c:pt idx="328">
                  <c:v>T</c:v>
                </c:pt>
                <c:pt idx="329">
                  <c:v>C</c:v>
                </c:pt>
                <c:pt idx="330">
                  <c:v>G</c:v>
                </c:pt>
                <c:pt idx="331">
                  <c:v>A</c:v>
                </c:pt>
                <c:pt idx="332">
                  <c:v>T</c:v>
                </c:pt>
                <c:pt idx="333">
                  <c:v>C</c:v>
                </c:pt>
                <c:pt idx="334">
                  <c:v>C</c:v>
                </c:pt>
                <c:pt idx="335">
                  <c:v>C</c:v>
                </c:pt>
                <c:pt idx="336">
                  <c:v>G</c:v>
                </c:pt>
                <c:pt idx="337">
                  <c:v>C</c:v>
                </c:pt>
                <c:pt idx="338">
                  <c:v>G</c:v>
                </c:pt>
                <c:pt idx="339">
                  <c:v>A</c:v>
                </c:pt>
                <c:pt idx="340">
                  <c:v>A</c:v>
                </c:pt>
                <c:pt idx="341">
                  <c:v>A</c:v>
                </c:pt>
                <c:pt idx="342">
                  <c:v>T</c:v>
                </c:pt>
                <c:pt idx="343">
                  <c:v>T</c:v>
                </c:pt>
                <c:pt idx="344">
                  <c:v>A</c:v>
                </c:pt>
                <c:pt idx="345">
                  <c:v>A</c:v>
                </c:pt>
                <c:pt idx="346">
                  <c:v>T</c:v>
                </c:pt>
                <c:pt idx="347">
                  <c:v>A</c:v>
                </c:pt>
                <c:pt idx="348">
                  <c:v>C</c:v>
                </c:pt>
                <c:pt idx="349">
                  <c:v>G</c:v>
                </c:pt>
                <c:pt idx="350">
                  <c:v>A</c:v>
                </c:pt>
                <c:pt idx="351">
                  <c:v>C</c:v>
                </c:pt>
                <c:pt idx="352">
                  <c:v>T</c:v>
                </c:pt>
                <c:pt idx="353">
                  <c:v>C</c:v>
                </c:pt>
                <c:pt idx="354">
                  <c:v>A</c:v>
                </c:pt>
                <c:pt idx="355">
                  <c:v>C</c:v>
                </c:pt>
                <c:pt idx="356">
                  <c:v>T</c:v>
                </c:pt>
                <c:pt idx="357">
                  <c:v>A</c:v>
                </c:pt>
                <c:pt idx="358">
                  <c:v>T</c:v>
                </c:pt>
                <c:pt idx="359">
                  <c:v>-</c:v>
                </c:pt>
                <c:pt idx="360">
                  <c:v>-</c:v>
                </c:pt>
                <c:pt idx="361">
                  <c:v>-</c:v>
                </c:pt>
                <c:pt idx="362">
                  <c:v>-</c:v>
                </c:pt>
                <c:pt idx="363">
                  <c:v>-</c:v>
                </c:pt>
                <c:pt idx="364">
                  <c:v>-</c:v>
                </c:pt>
                <c:pt idx="365">
                  <c:v>-</c:v>
                </c:pt>
                <c:pt idx="366">
                  <c:v>-</c:v>
                </c:pt>
                <c:pt idx="367">
                  <c:v>-</c:v>
                </c:pt>
                <c:pt idx="368">
                  <c:v>-</c:v>
                </c:pt>
                <c:pt idx="369">
                  <c:v>-</c:v>
                </c:pt>
                <c:pt idx="370">
                  <c:v>-</c:v>
                </c:pt>
                <c:pt idx="371">
                  <c:v>-</c:v>
                </c:pt>
                <c:pt idx="372">
                  <c:v>-</c:v>
                </c:pt>
                <c:pt idx="373">
                  <c:v>-</c:v>
                </c:pt>
                <c:pt idx="374">
                  <c:v>-</c:v>
                </c:pt>
                <c:pt idx="375">
                  <c:v>-</c:v>
                </c:pt>
                <c:pt idx="376">
                  <c:v>-</c:v>
                </c:pt>
                <c:pt idx="377">
                  <c:v>-</c:v>
                </c:pt>
                <c:pt idx="378">
                  <c:v>-</c:v>
                </c:pt>
                <c:pt idx="379">
                  <c:v>-</c:v>
                </c:pt>
                <c:pt idx="380">
                  <c:v>-</c:v>
                </c:pt>
                <c:pt idx="381">
                  <c:v>-</c:v>
                </c:pt>
                <c:pt idx="382">
                  <c:v>-</c:v>
                </c:pt>
                <c:pt idx="383">
                  <c:v>-</c:v>
                </c:pt>
                <c:pt idx="384">
                  <c:v>-</c:v>
                </c:pt>
                <c:pt idx="385">
                  <c:v>-</c:v>
                </c:pt>
                <c:pt idx="386">
                  <c:v>-</c:v>
                </c:pt>
                <c:pt idx="387">
                  <c:v>-</c:v>
                </c:pt>
                <c:pt idx="388">
                  <c:v>-</c:v>
                </c:pt>
                <c:pt idx="389">
                  <c:v>-</c:v>
                </c:pt>
                <c:pt idx="390">
                  <c:v>A</c:v>
                </c:pt>
                <c:pt idx="391">
                  <c:v>G</c:v>
                </c:pt>
                <c:pt idx="392">
                  <c:v>G</c:v>
                </c:pt>
                <c:pt idx="393">
                  <c:v>G</c:v>
                </c:pt>
                <c:pt idx="394">
                  <c:v>A</c:v>
                </c:pt>
                <c:pt idx="395">
                  <c:v>G</c:v>
                </c:pt>
                <c:pt idx="396">
                  <c:v>A</c:v>
                </c:pt>
                <c:pt idx="397">
                  <c:v>C</c:v>
                </c:pt>
                <c:pt idx="398">
                  <c:v>C</c:v>
                </c:pt>
                <c:pt idx="399">
                  <c:v>A</c:v>
                </c:pt>
                <c:pt idx="400">
                  <c:v>C</c:v>
                </c:pt>
                <c:pt idx="401">
                  <c:v>-</c:v>
                </c:pt>
                <c:pt idx="402">
                  <c:v>-</c:v>
                </c:pt>
                <c:pt idx="403">
                  <c:v>-</c:v>
                </c:pt>
                <c:pt idx="404">
                  <c:v>-</c:v>
                </c:pt>
                <c:pt idx="405">
                  <c:v>A</c:v>
                </c:pt>
                <c:pt idx="406">
                  <c:v>A</c:v>
                </c:pt>
                <c:pt idx="407">
                  <c:v>C</c:v>
                </c:pt>
                <c:pt idx="408">
                  <c:v>G</c:v>
                </c:pt>
                <c:pt idx="409">
                  <c:v>G</c:v>
                </c:pt>
                <c:pt idx="410">
                  <c:v>T</c:v>
                </c:pt>
                <c:pt idx="411">
                  <c:v>T</c:v>
                </c:pt>
                <c:pt idx="412">
                  <c:v>T</c:v>
                </c:pt>
                <c:pt idx="413">
                  <c:v>C</c:v>
                </c:pt>
                <c:pt idx="414">
                  <c:v>C</c:v>
                </c:pt>
                <c:pt idx="415">
                  <c:v>C</c:v>
                </c:pt>
                <c:pt idx="416">
                  <c:v>T</c:v>
                </c:pt>
                <c:pt idx="417">
                  <c:v>C</c:v>
                </c:pt>
                <c:pt idx="418">
                  <c:v>T</c:v>
                </c:pt>
                <c:pt idx="419">
                  <c:v>A</c:v>
                </c:pt>
                <c:pt idx="420">
                  <c:v>-</c:v>
                </c:pt>
                <c:pt idx="421">
                  <c:v>G</c:v>
                </c:pt>
                <c:pt idx="422">
                  <c:v>A</c:v>
                </c:pt>
                <c:pt idx="423">
                  <c:v>A</c:v>
                </c:pt>
                <c:pt idx="424">
                  <c:v>A</c:v>
                </c:pt>
                <c:pt idx="425">
                  <c:v>T</c:v>
                </c:pt>
                <c:pt idx="426">
                  <c:v>A</c:v>
                </c:pt>
                <c:pt idx="427">
                  <c:v>A</c:v>
                </c:pt>
                <c:pt idx="428">
                  <c:v>T</c:v>
                </c:pt>
                <c:pt idx="429">
                  <c:v>T</c:v>
                </c:pt>
                <c:pt idx="430">
                  <c:v>T</c:v>
                </c:pt>
                <c:pt idx="431">
                  <c:v>T</c:v>
                </c:pt>
                <c:pt idx="432">
                  <c:v>G</c:v>
                </c:pt>
                <c:pt idx="433">
                  <c:v>T</c:v>
                </c:pt>
                <c:pt idx="434">
                  <c:v>T</c:v>
                </c:pt>
                <c:pt idx="435">
                  <c:v>T</c:v>
                </c:pt>
                <c:pt idx="436">
                  <c:v>A</c:v>
                </c:pt>
                <c:pt idx="437">
                  <c:v>A</c:v>
                </c:pt>
                <c:pt idx="438">
                  <c:v>-</c:v>
                </c:pt>
                <c:pt idx="439">
                  <c:v>-</c:v>
                </c:pt>
                <c:pt idx="440">
                  <c:v>C</c:v>
                </c:pt>
                <c:pt idx="441">
                  <c:v>T</c:v>
                </c:pt>
                <c:pt idx="442">
                  <c:v>T</c:v>
                </c:pt>
                <c:pt idx="443">
                  <c:v>T</c:v>
                </c:pt>
                <c:pt idx="444">
                  <c:v>A</c:v>
                </c:pt>
                <c:pt idx="445">
                  <c:v>A</c:v>
                </c:pt>
                <c:pt idx="446">
                  <c:v>G</c:v>
                </c:pt>
                <c:pt idx="447">
                  <c:v>A</c:v>
                </c:pt>
                <c:pt idx="448">
                  <c:v>A</c:v>
                </c:pt>
                <c:pt idx="449">
                  <c:v>G</c:v>
                </c:pt>
                <c:pt idx="450">
                  <c:v>G</c:v>
                </c:pt>
                <c:pt idx="451">
                  <c:v>A</c:v>
                </c:pt>
                <c:pt idx="452">
                  <c:v>G</c:v>
                </c:pt>
                <c:pt idx="453">
                  <c:v>-</c:v>
                </c:pt>
                <c:pt idx="454">
                  <c:v>-</c:v>
                </c:pt>
                <c:pt idx="455">
                  <c:v>-</c:v>
                </c:pt>
                <c:pt idx="456">
                  <c:v>-</c:v>
                </c:pt>
                <c:pt idx="457">
                  <c:v>-</c:v>
                </c:pt>
                <c:pt idx="458">
                  <c:v>-</c:v>
                </c:pt>
                <c:pt idx="459">
                  <c:v>-</c:v>
                </c:pt>
                <c:pt idx="460">
                  <c:v>-</c:v>
                </c:pt>
                <c:pt idx="461">
                  <c:v>-</c:v>
                </c:pt>
                <c:pt idx="462">
                  <c:v>-</c:v>
                </c:pt>
                <c:pt idx="463">
                  <c:v>-</c:v>
                </c:pt>
                <c:pt idx="464">
                  <c:v>A</c:v>
                </c:pt>
                <c:pt idx="465">
                  <c:v>T</c:v>
                </c:pt>
                <c:pt idx="466">
                  <c:v>A</c:v>
                </c:pt>
                <c:pt idx="467">
                  <c:v>T</c:v>
                </c:pt>
                <c:pt idx="468">
                  <c:v>A</c:v>
                </c:pt>
                <c:pt idx="469">
                  <c:v>C</c:v>
                </c:pt>
                <c:pt idx="470">
                  <c:v>C</c:v>
                </c:pt>
                <c:pt idx="471">
                  <c:v>A</c:v>
                </c:pt>
                <c:pt idx="472">
                  <c:v>T</c:v>
                </c:pt>
                <c:pt idx="473">
                  <c:v>G</c:v>
                </c:pt>
                <c:pt idx="474">
                  <c:v>G</c:v>
                </c:pt>
                <c:pt idx="475">
                  <c:v>A</c:v>
                </c:pt>
                <c:pt idx="476">
                  <c:v>T</c:v>
                </c:pt>
                <c:pt idx="477">
                  <c:v>C</c:v>
                </c:pt>
                <c:pt idx="478">
                  <c:v>C</c:v>
                </c:pt>
                <c:pt idx="479">
                  <c:v>T</c:v>
                </c:pt>
                <c:pt idx="480">
                  <c:v>C</c:v>
                </c:pt>
                <c:pt idx="481">
                  <c:v>-</c:v>
                </c:pt>
                <c:pt idx="482">
                  <c:v>-</c:v>
                </c:pt>
                <c:pt idx="483">
                  <c:v>T</c:v>
                </c:pt>
                <c:pt idx="484">
                  <c:v>A</c:v>
                </c:pt>
                <c:pt idx="485">
                  <c:v>G</c:v>
                </c:pt>
                <c:pt idx="486">
                  <c:v>A</c:v>
                </c:pt>
                <c:pt idx="487">
                  <c:v>G</c:v>
                </c:pt>
                <c:pt idx="488">
                  <c:v>T</c:v>
                </c:pt>
                <c:pt idx="489">
                  <c:v>C</c:v>
                </c:pt>
                <c:pt idx="490">
                  <c:v>G</c:v>
                </c:pt>
                <c:pt idx="491">
                  <c:v>A</c:v>
                </c:pt>
                <c:pt idx="492">
                  <c:v>C</c:v>
                </c:pt>
                <c:pt idx="493">
                  <c:v>C</c:v>
                </c:pt>
                <c:pt idx="494">
                  <c:v>T</c:v>
                </c:pt>
                <c:pt idx="495">
                  <c:v>G</c:v>
                </c:pt>
                <c:pt idx="496">
                  <c:v>C</c:v>
                </c:pt>
                <c:pt idx="497">
                  <c:v>A</c:v>
                </c:pt>
                <c:pt idx="498">
                  <c:v>G</c:v>
                </c:pt>
                <c:pt idx="499">
                  <c:v>G</c:v>
                </c:pt>
                <c:pt idx="500">
                  <c:v>C</c:v>
                </c:pt>
                <c:pt idx="501">
                  <c:v>A</c:v>
                </c:pt>
                <c:pt idx="502">
                  <c:v>T</c:v>
                </c:pt>
                <c:pt idx="503">
                  <c:v>G</c:v>
                </c:pt>
                <c:pt idx="504">
                  <c:v>C</c:v>
                </c:pt>
                <c:pt idx="505">
                  <c:v>A</c:v>
                </c:pt>
                <c:pt idx="506">
                  <c:v>A</c:v>
                </c:pt>
                <c:pt idx="507">
                  <c:v>G</c:v>
                </c:pt>
                <c:pt idx="508">
                  <c:v>C</c:v>
                </c:pt>
                <c:pt idx="509">
                  <c:v>T</c:v>
                </c:pt>
                <c:pt idx="510">
                  <c:v>T</c:v>
                </c:pt>
                <c:pt idx="511">
                  <c:v>G</c:v>
                </c:pt>
                <c:pt idx="512">
                  <c:v>C</c:v>
                </c:pt>
                <c:pt idx="513">
                  <c:v>G</c:v>
                </c:pt>
                <c:pt idx="514">
                  <c:v>G</c:v>
                </c:pt>
                <c:pt idx="515">
                  <c:v>C</c:v>
                </c:pt>
                <c:pt idx="516">
                  <c:v>C</c:v>
                </c:pt>
                <c:pt idx="517">
                  <c:v>A</c:v>
                </c:pt>
                <c:pt idx="518">
                  <c:v>C</c:v>
                </c:pt>
                <c:pt idx="519">
                  <c:v>A</c:v>
                </c:pt>
                <c:pt idx="520">
                  <c:v>C</c:v>
                </c:pt>
                <c:pt idx="521">
                  <c:v>A</c:v>
                </c:pt>
                <c:pt idx="522">
                  <c:v>G</c:v>
                </c:pt>
              </c:strCache>
            </c:strRef>
          </c:cat>
          <c:val>
            <c:numRef>
              <c:f>'Fidelity v3'!$AQ$156:$AQ$678</c:f>
              <c:numCache>
                <c:formatCode>General</c:formatCode>
                <c:ptCount val="5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0.74943356075228595</c:v>
                </c:pt>
                <c:pt idx="10">
                  <c:v>0.74943356075228595</c:v>
                </c:pt>
                <c:pt idx="11">
                  <c:v>0.75078983170839697</c:v>
                </c:pt>
                <c:pt idx="12">
                  <c:v>0.75393703120387701</c:v>
                </c:pt>
                <c:pt idx="13">
                  <c:v>0.75527838603434205</c:v>
                </c:pt>
                <c:pt idx="14">
                  <c:v>0.75527838603434205</c:v>
                </c:pt>
                <c:pt idx="15">
                  <c:v>0.76733993650317001</c:v>
                </c:pt>
                <c:pt idx="16">
                  <c:v>0.75977958783056199</c:v>
                </c:pt>
                <c:pt idx="17">
                  <c:v>0.75977958783056199</c:v>
                </c:pt>
                <c:pt idx="18">
                  <c:v>0.75705993659701598</c:v>
                </c:pt>
                <c:pt idx="19">
                  <c:v>0.75705993659701598</c:v>
                </c:pt>
                <c:pt idx="20">
                  <c:v>8.6015261858931897E-3</c:v>
                </c:pt>
                <c:pt idx="21">
                  <c:v>8.6015261858931897E-3</c:v>
                </c:pt>
                <c:pt idx="22">
                  <c:v>3.2500082873170699E-3</c:v>
                </c:pt>
                <c:pt idx="23">
                  <c:v>3.2500082873170699E-3</c:v>
                </c:pt>
                <c:pt idx="24">
                  <c:v>3.2500082873170699E-3</c:v>
                </c:pt>
                <c:pt idx="25">
                  <c:v>3.2500082873170699E-3</c:v>
                </c:pt>
                <c:pt idx="26">
                  <c:v>1.10676276435418E-2</c:v>
                </c:pt>
                <c:pt idx="27">
                  <c:v>3.2500082873170699E-3</c:v>
                </c:pt>
                <c:pt idx="28">
                  <c:v>0.766485448788776</c:v>
                </c:pt>
                <c:pt idx="29">
                  <c:v>0.760158683880087</c:v>
                </c:pt>
                <c:pt idx="30">
                  <c:v>0.76332212028192503</c:v>
                </c:pt>
                <c:pt idx="31">
                  <c:v>0.760158683880087</c:v>
                </c:pt>
                <c:pt idx="32">
                  <c:v>0.760158683880087</c:v>
                </c:pt>
                <c:pt idx="33">
                  <c:v>0.76332212028192503</c:v>
                </c:pt>
                <c:pt idx="34">
                  <c:v>0.76376272630276398</c:v>
                </c:pt>
                <c:pt idx="35">
                  <c:v>3.2500082873170699E-3</c:v>
                </c:pt>
                <c:pt idx="36">
                  <c:v>0.778995011901359</c:v>
                </c:pt>
                <c:pt idx="37">
                  <c:v>0.76059939779591301</c:v>
                </c:pt>
                <c:pt idx="38">
                  <c:v>0.76376272630276398</c:v>
                </c:pt>
                <c:pt idx="39">
                  <c:v>0.96459341840227497</c:v>
                </c:pt>
                <c:pt idx="40">
                  <c:v>0.76059939779591301</c:v>
                </c:pt>
                <c:pt idx="41">
                  <c:v>0.77132016361191502</c:v>
                </c:pt>
                <c:pt idx="42">
                  <c:v>0.766442971754421</c:v>
                </c:pt>
                <c:pt idx="43">
                  <c:v>0.76147935629804997</c:v>
                </c:pt>
                <c:pt idx="44">
                  <c:v>0.76103962180690499</c:v>
                </c:pt>
                <c:pt idx="45">
                  <c:v>0.76732249840910605</c:v>
                </c:pt>
                <c:pt idx="46">
                  <c:v>0.76464246891463095</c:v>
                </c:pt>
                <c:pt idx="47">
                  <c:v>0.76732249840910605</c:v>
                </c:pt>
                <c:pt idx="48">
                  <c:v>0.770485395001551</c:v>
                </c:pt>
                <c:pt idx="49">
                  <c:v>0.76464246891463095</c:v>
                </c:pt>
                <c:pt idx="50">
                  <c:v>0.76147935629804997</c:v>
                </c:pt>
                <c:pt idx="51">
                  <c:v>0.77298291246136497</c:v>
                </c:pt>
                <c:pt idx="52">
                  <c:v>0.76147935629804997</c:v>
                </c:pt>
                <c:pt idx="53">
                  <c:v>0.769820123931239</c:v>
                </c:pt>
                <c:pt idx="54">
                  <c:v>0.76464246891463095</c:v>
                </c:pt>
                <c:pt idx="55">
                  <c:v>0.76732249840910605</c:v>
                </c:pt>
                <c:pt idx="56">
                  <c:v>0.76147935629804997</c:v>
                </c:pt>
                <c:pt idx="57">
                  <c:v>6.0169572949754996E-3</c:v>
                </c:pt>
                <c:pt idx="58">
                  <c:v>0.76508160627465505</c:v>
                </c:pt>
                <c:pt idx="59">
                  <c:v>0.76508160627465505</c:v>
                </c:pt>
                <c:pt idx="60">
                  <c:v>0.76776152774031903</c:v>
                </c:pt>
                <c:pt idx="61">
                  <c:v>0.20059198382176199</c:v>
                </c:pt>
                <c:pt idx="62">
                  <c:v>0.203348250335945</c:v>
                </c:pt>
                <c:pt idx="63">
                  <c:v>0.19411324024294899</c:v>
                </c:pt>
                <c:pt idx="64">
                  <c:v>0.19735265540796701</c:v>
                </c:pt>
                <c:pt idx="65">
                  <c:v>0.20010900869498099</c:v>
                </c:pt>
                <c:pt idx="66">
                  <c:v>0.20349357759214001</c:v>
                </c:pt>
                <c:pt idx="67">
                  <c:v>0.20133218388987401</c:v>
                </c:pt>
                <c:pt idx="68">
                  <c:v>0.206130967077158</c:v>
                </c:pt>
                <c:pt idx="69">
                  <c:v>0.213138993653368</c:v>
                </c:pt>
                <c:pt idx="70">
                  <c:v>0.19613957647362901</c:v>
                </c:pt>
                <c:pt idx="71">
                  <c:v>0.19735265540796701</c:v>
                </c:pt>
                <c:pt idx="72">
                  <c:v>0.195323509526589</c:v>
                </c:pt>
                <c:pt idx="73">
                  <c:v>0.20630440629303101</c:v>
                </c:pt>
                <c:pt idx="74">
                  <c:v>0.20217622991127601</c:v>
                </c:pt>
                <c:pt idx="75">
                  <c:v>0.20373069617061801</c:v>
                </c:pt>
                <c:pt idx="76">
                  <c:v>0.20870450345917901</c:v>
                </c:pt>
                <c:pt idx="77">
                  <c:v>0.21115956969878499</c:v>
                </c:pt>
                <c:pt idx="78">
                  <c:v>0.21115956969878499</c:v>
                </c:pt>
                <c:pt idx="79">
                  <c:v>0.21194322400881599</c:v>
                </c:pt>
                <c:pt idx="80">
                  <c:v>0.21380426472368</c:v>
                </c:pt>
                <c:pt idx="81">
                  <c:v>0.20750585924026799</c:v>
                </c:pt>
                <c:pt idx="82">
                  <c:v>0.20217622991127601</c:v>
                </c:pt>
                <c:pt idx="83">
                  <c:v>0.20817113031057999</c:v>
                </c:pt>
                <c:pt idx="84">
                  <c:v>0.21556668327457601</c:v>
                </c:pt>
                <c:pt idx="85">
                  <c:v>0.20696967736334301</c:v>
                </c:pt>
                <c:pt idx="86">
                  <c:v>0.211998453768694</c:v>
                </c:pt>
                <c:pt idx="87">
                  <c:v>0.20817113031057999</c:v>
                </c:pt>
                <c:pt idx="88">
                  <c:v>0.20217622991127601</c:v>
                </c:pt>
                <c:pt idx="89">
                  <c:v>6.49993242175647E-3</c:v>
                </c:pt>
                <c:pt idx="90">
                  <c:v>0.22240784304511499</c:v>
                </c:pt>
                <c:pt idx="91">
                  <c:v>0.23097131645874899</c:v>
                </c:pt>
                <c:pt idx="92">
                  <c:v>0.22564517019541999</c:v>
                </c:pt>
                <c:pt idx="93">
                  <c:v>0.22679184947508299</c:v>
                </c:pt>
                <c:pt idx="94">
                  <c:v>0.22469895065220899</c:v>
                </c:pt>
                <c:pt idx="95">
                  <c:v>0.24039411318045001</c:v>
                </c:pt>
                <c:pt idx="96">
                  <c:v>0.23135446603413001</c:v>
                </c:pt>
                <c:pt idx="97">
                  <c:v>0.232642706173254</c:v>
                </c:pt>
                <c:pt idx="98">
                  <c:v>0.23924856281122001</c:v>
                </c:pt>
                <c:pt idx="99">
                  <c:v>0.23700464023367299</c:v>
                </c:pt>
                <c:pt idx="100">
                  <c:v>0.24232903841320799</c:v>
                </c:pt>
                <c:pt idx="101">
                  <c:v>0.23924856281122001</c:v>
                </c:pt>
                <c:pt idx="102">
                  <c:v>0.24345196399152599</c:v>
                </c:pt>
                <c:pt idx="103">
                  <c:v>0.240881044166392</c:v>
                </c:pt>
                <c:pt idx="104">
                  <c:v>0.23824732185799899</c:v>
                </c:pt>
                <c:pt idx="105">
                  <c:v>0.241483425195538</c:v>
                </c:pt>
                <c:pt idx="106">
                  <c:v>0.25033438123518098</c:v>
                </c:pt>
                <c:pt idx="107">
                  <c:v>0.247098979154212</c:v>
                </c:pt>
                <c:pt idx="108">
                  <c:v>0.25033438123518098</c:v>
                </c:pt>
                <c:pt idx="109">
                  <c:v>0.25418325562377603</c:v>
                </c:pt>
                <c:pt idx="110">
                  <c:v>0.25418325562377603</c:v>
                </c:pt>
                <c:pt idx="111">
                  <c:v>0.25784744546924199</c:v>
                </c:pt>
                <c:pt idx="112">
                  <c:v>0.25470816921549799</c:v>
                </c:pt>
                <c:pt idx="113">
                  <c:v>6.0169572949754996E-3</c:v>
                </c:pt>
                <c:pt idx="114">
                  <c:v>0.261206368652527</c:v>
                </c:pt>
                <c:pt idx="115">
                  <c:v>0.26789986393487297</c:v>
                </c:pt>
                <c:pt idx="116">
                  <c:v>0.26336298135695602</c:v>
                </c:pt>
                <c:pt idx="117">
                  <c:v>0.26336298135695602</c:v>
                </c:pt>
                <c:pt idx="118">
                  <c:v>0.260128457836311</c:v>
                </c:pt>
                <c:pt idx="119">
                  <c:v>0.26288000623017499</c:v>
                </c:pt>
                <c:pt idx="120">
                  <c:v>0.26719217661078698</c:v>
                </c:pt>
                <c:pt idx="121">
                  <c:v>0.261206368652527</c:v>
                </c:pt>
                <c:pt idx="122">
                  <c:v>0.261206368652527</c:v>
                </c:pt>
                <c:pt idx="123">
                  <c:v>0.26994346100394701</c:v>
                </c:pt>
                <c:pt idx="124">
                  <c:v>0.261206368652527</c:v>
                </c:pt>
                <c:pt idx="125">
                  <c:v>0.259047820421974</c:v>
                </c:pt>
                <c:pt idx="126">
                  <c:v>0.27005313399506498</c:v>
                </c:pt>
                <c:pt idx="127">
                  <c:v>0.27041328240117701</c:v>
                </c:pt>
                <c:pt idx="128">
                  <c:v>0.26610741483712302</c:v>
                </c:pt>
                <c:pt idx="129">
                  <c:v>0.26826788790017603</c:v>
                </c:pt>
                <c:pt idx="130">
                  <c:v>0.27101908424862597</c:v>
                </c:pt>
                <c:pt idx="131">
                  <c:v>0.26760261682986303</c:v>
                </c:pt>
                <c:pt idx="132">
                  <c:v>0.271502059375407</c:v>
                </c:pt>
                <c:pt idx="133">
                  <c:v>0.263957829068382</c:v>
                </c:pt>
                <c:pt idx="134">
                  <c:v>0.263957829068382</c:v>
                </c:pt>
                <c:pt idx="135">
                  <c:v>0.27732510254324999</c:v>
                </c:pt>
                <c:pt idx="136">
                  <c:v>0.34767992180496099</c:v>
                </c:pt>
                <c:pt idx="137">
                  <c:v>0.347104326949148</c:v>
                </c:pt>
                <c:pt idx="138">
                  <c:v>0.27255070924805902</c:v>
                </c:pt>
                <c:pt idx="139">
                  <c:v>0.26763170938886299</c:v>
                </c:pt>
                <c:pt idx="140">
                  <c:v>0.34336088705877199</c:v>
                </c:pt>
                <c:pt idx="141">
                  <c:v>0.34716692570045998</c:v>
                </c:pt>
                <c:pt idx="142">
                  <c:v>0.27401497952299902</c:v>
                </c:pt>
                <c:pt idx="143">
                  <c:v>0.32608702843308801</c:v>
                </c:pt>
                <c:pt idx="144">
                  <c:v>0.32931739278143402</c:v>
                </c:pt>
                <c:pt idx="145">
                  <c:v>0.33182276172747299</c:v>
                </c:pt>
                <c:pt idx="146">
                  <c:v>0.30323124681566599</c:v>
                </c:pt>
                <c:pt idx="147">
                  <c:v>0.31654432271274302</c:v>
                </c:pt>
                <c:pt idx="148">
                  <c:v>0.31397914042272201</c:v>
                </c:pt>
                <c:pt idx="149">
                  <c:v>0.31675960185211999</c:v>
                </c:pt>
                <c:pt idx="150">
                  <c:v>0.30576951098487398</c:v>
                </c:pt>
                <c:pt idx="151">
                  <c:v>3.2500082873170699E-3</c:v>
                </c:pt>
                <c:pt idx="152">
                  <c:v>0.33181356240208998</c:v>
                </c:pt>
                <c:pt idx="153">
                  <c:v>0.29898206270184602</c:v>
                </c:pt>
                <c:pt idx="154">
                  <c:v>0.297916542284551</c:v>
                </c:pt>
                <c:pt idx="155">
                  <c:v>0.29743356715776997</c:v>
                </c:pt>
                <c:pt idx="156">
                  <c:v>0.30466135912002401</c:v>
                </c:pt>
                <c:pt idx="157">
                  <c:v>0.33278061912552698</c:v>
                </c:pt>
                <c:pt idx="158">
                  <c:v>0.33181466887196498</c:v>
                </c:pt>
                <c:pt idx="159">
                  <c:v>0.30287885350622101</c:v>
                </c:pt>
                <c:pt idx="160">
                  <c:v>0.32784640574180401</c:v>
                </c:pt>
                <c:pt idx="161">
                  <c:v>0.336523734619321</c:v>
                </c:pt>
                <c:pt idx="162">
                  <c:v>0.29366700330144102</c:v>
                </c:pt>
                <c:pt idx="163">
                  <c:v>0.32303776747832003</c:v>
                </c:pt>
                <c:pt idx="164">
                  <c:v>0.319536175992784</c:v>
                </c:pt>
                <c:pt idx="165">
                  <c:v>0.35143405309119802</c:v>
                </c:pt>
                <c:pt idx="166">
                  <c:v>0.315760668402712</c:v>
                </c:pt>
                <c:pt idx="167">
                  <c:v>3.2500082873170699E-3</c:v>
                </c:pt>
                <c:pt idx="168">
                  <c:v>3.6001272504184501E-2</c:v>
                </c:pt>
                <c:pt idx="169">
                  <c:v>3.2500082873170699E-3</c:v>
                </c:pt>
                <c:pt idx="170">
                  <c:v>0.31606134758596199</c:v>
                </c:pt>
                <c:pt idx="171">
                  <c:v>0.31297845962933801</c:v>
                </c:pt>
                <c:pt idx="172">
                  <c:v>0.30700008318008998</c:v>
                </c:pt>
                <c:pt idx="173">
                  <c:v>0.35061519733021601</c:v>
                </c:pt>
                <c:pt idx="174">
                  <c:v>0.32465952525320002</c:v>
                </c:pt>
                <c:pt idx="175">
                  <c:v>0.30572802363841201</c:v>
                </c:pt>
                <c:pt idx="176">
                  <c:v>0.30350451111464599</c:v>
                </c:pt>
                <c:pt idx="177">
                  <c:v>0.30398748624142702</c:v>
                </c:pt>
                <c:pt idx="178">
                  <c:v>0.30721847319662399</c:v>
                </c:pt>
                <c:pt idx="179">
                  <c:v>0.30350451111464599</c:v>
                </c:pt>
                <c:pt idx="180">
                  <c:v>0.30673549806984302</c:v>
                </c:pt>
                <c:pt idx="181">
                  <c:v>0.31962665660819101</c:v>
                </c:pt>
                <c:pt idx="182">
                  <c:v>0.29974875831822401</c:v>
                </c:pt>
                <c:pt idx="183">
                  <c:v>0.32081741753413401</c:v>
                </c:pt>
                <c:pt idx="184">
                  <c:v>0.301970665339027</c:v>
                </c:pt>
                <c:pt idx="185">
                  <c:v>0.310032671417318</c:v>
                </c:pt>
                <c:pt idx="186">
                  <c:v>0.310032671417318</c:v>
                </c:pt>
                <c:pt idx="187">
                  <c:v>0.29873941189255299</c:v>
                </c:pt>
                <c:pt idx="188">
                  <c:v>1.1851281953572299E-2</c:v>
                </c:pt>
                <c:pt idx="189">
                  <c:v>1.1851281953572299E-2</c:v>
                </c:pt>
                <c:pt idx="190">
                  <c:v>9.7497723829865195E-3</c:v>
                </c:pt>
                <c:pt idx="191">
                  <c:v>2.56068163692472E-2</c:v>
                </c:pt>
                <c:pt idx="192">
                  <c:v>1.1851281953572299E-2</c:v>
                </c:pt>
                <c:pt idx="193">
                  <c:v>6.0169572949754996E-3</c:v>
                </c:pt>
                <c:pt idx="194">
                  <c:v>0.30451038740785602</c:v>
                </c:pt>
                <c:pt idx="195">
                  <c:v>0.31598452086402801</c:v>
                </c:pt>
                <c:pt idx="196">
                  <c:v>0.30176237557944002</c:v>
                </c:pt>
                <c:pt idx="197">
                  <c:v>0.31097209466834103</c:v>
                </c:pt>
                <c:pt idx="198">
                  <c:v>0.307741285487309</c:v>
                </c:pt>
                <c:pt idx="199">
                  <c:v>0.307741285487309</c:v>
                </c:pt>
                <c:pt idx="200">
                  <c:v>0.31074859807313998</c:v>
                </c:pt>
                <c:pt idx="201">
                  <c:v>0.304770221623892</c:v>
                </c:pt>
                <c:pt idx="202">
                  <c:v>0.30900014230098199</c:v>
                </c:pt>
                <c:pt idx="203">
                  <c:v>0.30851716717420102</c:v>
                </c:pt>
                <c:pt idx="204">
                  <c:v>0.306767149096762</c:v>
                </c:pt>
                <c:pt idx="205">
                  <c:v>0.31805756314476202</c:v>
                </c:pt>
                <c:pt idx="206">
                  <c:v>0.307763142911467</c:v>
                </c:pt>
                <c:pt idx="207">
                  <c:v>0.31099359627179901</c:v>
                </c:pt>
                <c:pt idx="208">
                  <c:v>0.307763142911467</c:v>
                </c:pt>
                <c:pt idx="209">
                  <c:v>0.32016910159120299</c:v>
                </c:pt>
                <c:pt idx="210">
                  <c:v>0.31307571442305199</c:v>
                </c:pt>
                <c:pt idx="211">
                  <c:v>0.31754325616215101</c:v>
                </c:pt>
                <c:pt idx="212">
                  <c:v>0.34409394410258698</c:v>
                </c:pt>
                <c:pt idx="213">
                  <c:v>0.30851716717420102</c:v>
                </c:pt>
                <c:pt idx="214">
                  <c:v>0.31223068465056503</c:v>
                </c:pt>
                <c:pt idx="215">
                  <c:v>0.311747709523784</c:v>
                </c:pt>
                <c:pt idx="216">
                  <c:v>0.311747709523784</c:v>
                </c:pt>
                <c:pt idx="217">
                  <c:v>0.31431289181380401</c:v>
                </c:pt>
                <c:pt idx="218">
                  <c:v>0.311747709523784</c:v>
                </c:pt>
                <c:pt idx="219">
                  <c:v>0.30851716717420102</c:v>
                </c:pt>
                <c:pt idx="220">
                  <c:v>0.30999769144634498</c:v>
                </c:pt>
                <c:pt idx="221">
                  <c:v>0.30851716717420102</c:v>
                </c:pt>
                <c:pt idx="222">
                  <c:v>0.311082438453472</c:v>
                </c:pt>
                <c:pt idx="223">
                  <c:v>0.31675960185211999</c:v>
                </c:pt>
                <c:pt idx="224">
                  <c:v>0.30900014230098199</c:v>
                </c:pt>
                <c:pt idx="225">
                  <c:v>0.30751796675703202</c:v>
                </c:pt>
                <c:pt idx="226">
                  <c:v>0.30900014230098199</c:v>
                </c:pt>
                <c:pt idx="227">
                  <c:v>0.31449518775733598</c:v>
                </c:pt>
                <c:pt idx="228">
                  <c:v>0.30874539316562</c:v>
                </c:pt>
                <c:pt idx="229">
                  <c:v>0.30499336253463699</c:v>
                </c:pt>
                <c:pt idx="230">
                  <c:v>0.307741285487309</c:v>
                </c:pt>
                <c:pt idx="231">
                  <c:v>3.2500082873170699E-3</c:v>
                </c:pt>
                <c:pt idx="232">
                  <c:v>3.3073248577743602E-2</c:v>
                </c:pt>
                <c:pt idx="233">
                  <c:v>1.8350540826862799E-2</c:v>
                </c:pt>
                <c:pt idx="234">
                  <c:v>3.2500082873170699E-3</c:v>
                </c:pt>
                <c:pt idx="235">
                  <c:v>9.7497723829865195E-3</c:v>
                </c:pt>
                <c:pt idx="236">
                  <c:v>0.31685497311634597</c:v>
                </c:pt>
                <c:pt idx="237">
                  <c:v>0.31639611425860897</c:v>
                </c:pt>
                <c:pt idx="238">
                  <c:v>0.307741285487309</c:v>
                </c:pt>
                <c:pt idx="239">
                  <c:v>0.30673549806984302</c:v>
                </c:pt>
                <c:pt idx="240">
                  <c:v>0.309301125078984</c:v>
                </c:pt>
                <c:pt idx="241">
                  <c:v>0.30721847319662399</c:v>
                </c:pt>
                <c:pt idx="242">
                  <c:v>0.31497900020990599</c:v>
                </c:pt>
                <c:pt idx="243">
                  <c:v>0.30673549806984302</c:v>
                </c:pt>
                <c:pt idx="244">
                  <c:v>1.1846247827176899</c:v>
                </c:pt>
                <c:pt idx="245">
                  <c:v>1.66952032339448E-2</c:v>
                </c:pt>
                <c:pt idx="246">
                  <c:v>0.301204105887797</c:v>
                </c:pt>
                <c:pt idx="247">
                  <c:v>0.31438908878474597</c:v>
                </c:pt>
                <c:pt idx="248">
                  <c:v>0.33427821438137501</c:v>
                </c:pt>
                <c:pt idx="249">
                  <c:v>0.34867637752873998</c:v>
                </c:pt>
                <c:pt idx="250">
                  <c:v>0.23047430751943099</c:v>
                </c:pt>
                <c:pt idx="251">
                  <c:v>0.22422470291333599</c:v>
                </c:pt>
                <c:pt idx="252">
                  <c:v>0.23076651078102001</c:v>
                </c:pt>
                <c:pt idx="253">
                  <c:v>0.21516424876513099</c:v>
                </c:pt>
                <c:pt idx="254">
                  <c:v>0.188666460438004</c:v>
                </c:pt>
                <c:pt idx="255">
                  <c:v>0.220457366975263</c:v>
                </c:pt>
                <c:pt idx="256">
                  <c:v>0.17526604306101001</c:v>
                </c:pt>
                <c:pt idx="257">
                  <c:v>0.216438878519185</c:v>
                </c:pt>
                <c:pt idx="258">
                  <c:v>0.18126492757911</c:v>
                </c:pt>
                <c:pt idx="259">
                  <c:v>0.23146737909808801</c:v>
                </c:pt>
                <c:pt idx="260">
                  <c:v>0.229035295925336</c:v>
                </c:pt>
                <c:pt idx="261">
                  <c:v>0.221672494739205</c:v>
                </c:pt>
                <c:pt idx="262">
                  <c:v>3.2500082873170699E-3</c:v>
                </c:pt>
                <c:pt idx="263">
                  <c:v>0.156390914408295</c:v>
                </c:pt>
                <c:pt idx="264">
                  <c:v>0.23248802051859799</c:v>
                </c:pt>
                <c:pt idx="265">
                  <c:v>0.16826411653286899</c:v>
                </c:pt>
                <c:pt idx="266">
                  <c:v>0.215500613492109</c:v>
                </c:pt>
                <c:pt idx="267">
                  <c:v>0.15307339338266401</c:v>
                </c:pt>
                <c:pt idx="268">
                  <c:v>0.227846372709297</c:v>
                </c:pt>
                <c:pt idx="269">
                  <c:v>0.16905787564366401</c:v>
                </c:pt>
                <c:pt idx="270">
                  <c:v>0.14897350839398099</c:v>
                </c:pt>
                <c:pt idx="271">
                  <c:v>0.23685269371633899</c:v>
                </c:pt>
                <c:pt idx="272">
                  <c:v>0.16544654402280201</c:v>
                </c:pt>
                <c:pt idx="273">
                  <c:v>0.17788061694343399</c:v>
                </c:pt>
                <c:pt idx="274">
                  <c:v>0.16613079183386101</c:v>
                </c:pt>
                <c:pt idx="275">
                  <c:v>0.19370463773831001</c:v>
                </c:pt>
                <c:pt idx="276">
                  <c:v>0.21316146859231999</c:v>
                </c:pt>
                <c:pt idx="277">
                  <c:v>0.203831225462726</c:v>
                </c:pt>
                <c:pt idx="278">
                  <c:v>0.20610443005567999</c:v>
                </c:pt>
                <c:pt idx="279">
                  <c:v>0.19735265540796701</c:v>
                </c:pt>
                <c:pt idx="280">
                  <c:v>0.20213534492566099</c:v>
                </c:pt>
                <c:pt idx="281">
                  <c:v>0.19613957647362901</c:v>
                </c:pt>
                <c:pt idx="282">
                  <c:v>0.21782407464747</c:v>
                </c:pt>
                <c:pt idx="283">
                  <c:v>0.192900074578984</c:v>
                </c:pt>
                <c:pt idx="284">
                  <c:v>0.21370717716154899</c:v>
                </c:pt>
                <c:pt idx="285">
                  <c:v>0.19735265540796701</c:v>
                </c:pt>
                <c:pt idx="286">
                  <c:v>0.20059198382176199</c:v>
                </c:pt>
                <c:pt idx="287">
                  <c:v>0.20934349808611999</c:v>
                </c:pt>
                <c:pt idx="288">
                  <c:v>0.20455825930108201</c:v>
                </c:pt>
                <c:pt idx="289">
                  <c:v>0.19856283794038301</c:v>
                </c:pt>
                <c:pt idx="290">
                  <c:v>0.20131910445456599</c:v>
                </c:pt>
                <c:pt idx="291">
                  <c:v>0.20131910445456599</c:v>
                </c:pt>
                <c:pt idx="292">
                  <c:v>0.20837754783255799</c:v>
                </c:pt>
                <c:pt idx="293">
                  <c:v>0.202682979265632</c:v>
                </c:pt>
                <c:pt idx="294">
                  <c:v>0.20634840195118001</c:v>
                </c:pt>
                <c:pt idx="295">
                  <c:v>0.203009301373474</c:v>
                </c:pt>
                <c:pt idx="296">
                  <c:v>0.21195459419437701</c:v>
                </c:pt>
                <c:pt idx="297">
                  <c:v>0.20389298823077001</c:v>
                </c:pt>
                <c:pt idx="298">
                  <c:v>0.24592979891018699</c:v>
                </c:pt>
                <c:pt idx="299">
                  <c:v>0.20713205626121001</c:v>
                </c:pt>
                <c:pt idx="300">
                  <c:v>0.195323509526589</c:v>
                </c:pt>
                <c:pt idx="301">
                  <c:v>0.20131910445456599</c:v>
                </c:pt>
                <c:pt idx="302">
                  <c:v>0.20592213411214899</c:v>
                </c:pt>
                <c:pt idx="303">
                  <c:v>0.20010900869498099</c:v>
                </c:pt>
                <c:pt idx="304">
                  <c:v>0.20610443005567999</c:v>
                </c:pt>
                <c:pt idx="305">
                  <c:v>0.20131910445456599</c:v>
                </c:pt>
                <c:pt idx="306">
                  <c:v>0.21579773841679001</c:v>
                </c:pt>
                <c:pt idx="307">
                  <c:v>0.200254249178346</c:v>
                </c:pt>
                <c:pt idx="308">
                  <c:v>0.194923578315775</c:v>
                </c:pt>
                <c:pt idx="309">
                  <c:v>0.216788897298063</c:v>
                </c:pt>
                <c:pt idx="310">
                  <c:v>0.19694422634099801</c:v>
                </c:pt>
                <c:pt idx="311">
                  <c:v>0.21336987659856799</c:v>
                </c:pt>
                <c:pt idx="312">
                  <c:v>0.200919520248658</c:v>
                </c:pt>
                <c:pt idx="313">
                  <c:v>0.20415884866245201</c:v>
                </c:pt>
                <c:pt idx="314">
                  <c:v>0.20537458656662499</c:v>
                </c:pt>
                <c:pt idx="315">
                  <c:v>0.20349357759214001</c:v>
                </c:pt>
                <c:pt idx="316">
                  <c:v>0.200919520248658</c:v>
                </c:pt>
                <c:pt idx="317">
                  <c:v>0.20350901160573301</c:v>
                </c:pt>
                <c:pt idx="318">
                  <c:v>0.19847901992641301</c:v>
                </c:pt>
                <c:pt idx="319">
                  <c:v>0.20503125049058099</c:v>
                </c:pt>
                <c:pt idx="320">
                  <c:v>0.19658902565775399</c:v>
                </c:pt>
                <c:pt idx="321">
                  <c:v>0.20049388533075399</c:v>
                </c:pt>
                <c:pt idx="322">
                  <c:v>0.19125783461163201</c:v>
                </c:pt>
                <c:pt idx="323">
                  <c:v>0.19125783461163201</c:v>
                </c:pt>
                <c:pt idx="324">
                  <c:v>0.19725429672806599</c:v>
                </c:pt>
                <c:pt idx="325">
                  <c:v>0.19725429672806599</c:v>
                </c:pt>
                <c:pt idx="326">
                  <c:v>0.19847901992641301</c:v>
                </c:pt>
                <c:pt idx="327">
                  <c:v>0.19725429672806599</c:v>
                </c:pt>
                <c:pt idx="328">
                  <c:v>0.189242969207291</c:v>
                </c:pt>
                <c:pt idx="329">
                  <c:v>0.19781374885610001</c:v>
                </c:pt>
                <c:pt idx="330">
                  <c:v>0.20504090188329399</c:v>
                </c:pt>
                <c:pt idx="331">
                  <c:v>0.19125783461163201</c:v>
                </c:pt>
                <c:pt idx="332">
                  <c:v>0.181596496603284</c:v>
                </c:pt>
                <c:pt idx="333">
                  <c:v>0.211343673469611</c:v>
                </c:pt>
                <c:pt idx="334">
                  <c:v>0.182079471730065</c:v>
                </c:pt>
                <c:pt idx="335">
                  <c:v>0.18082006651951399</c:v>
                </c:pt>
                <c:pt idx="336">
                  <c:v>0.16884965036189101</c:v>
                </c:pt>
                <c:pt idx="337">
                  <c:v>0.16755569419416</c:v>
                </c:pt>
                <c:pt idx="338">
                  <c:v>0.168038669320941</c:v>
                </c:pt>
                <c:pt idx="339">
                  <c:v>0.17495929902256699</c:v>
                </c:pt>
                <c:pt idx="340">
                  <c:v>0.172589664058345</c:v>
                </c:pt>
                <c:pt idx="341">
                  <c:v>0.171425783795908</c:v>
                </c:pt>
                <c:pt idx="342">
                  <c:v>0.159584139845002</c:v>
                </c:pt>
                <c:pt idx="343">
                  <c:v>0.16427247115841001</c:v>
                </c:pt>
                <c:pt idx="344">
                  <c:v>0.15431049076518399</c:v>
                </c:pt>
                <c:pt idx="345">
                  <c:v>0.15831866244349599</c:v>
                </c:pt>
                <c:pt idx="346">
                  <c:v>0.116841305966466</c:v>
                </c:pt>
                <c:pt idx="347">
                  <c:v>0.11433590691312499</c:v>
                </c:pt>
                <c:pt idx="348">
                  <c:v>0.127890737750915</c:v>
                </c:pt>
                <c:pt idx="349">
                  <c:v>0.10025936311872</c:v>
                </c:pt>
                <c:pt idx="350">
                  <c:v>9.87214793566666E-2</c:v>
                </c:pt>
                <c:pt idx="351">
                  <c:v>9.2861005774757602E-2</c:v>
                </c:pt>
                <c:pt idx="352">
                  <c:v>9.8204566125007595E-2</c:v>
                </c:pt>
                <c:pt idx="353">
                  <c:v>0.103002594693691</c:v>
                </c:pt>
                <c:pt idx="354">
                  <c:v>0.10042217540279701</c:v>
                </c:pt>
                <c:pt idx="355">
                  <c:v>0.103002594693691</c:v>
                </c:pt>
                <c:pt idx="356">
                  <c:v>9.7659374986731107E-2</c:v>
                </c:pt>
                <c:pt idx="357">
                  <c:v>9.1167568439387794E-2</c:v>
                </c:pt>
                <c:pt idx="358">
                  <c:v>9.1167568439387794E-2</c:v>
                </c:pt>
                <c:pt idx="359">
                  <c:v>6.49993242175647E-3</c:v>
                </c:pt>
                <c:pt idx="360">
                  <c:v>3.2500082873170699E-3</c:v>
                </c:pt>
                <c:pt idx="361">
                  <c:v>6.0169572949754996E-3</c:v>
                </c:pt>
                <c:pt idx="362">
                  <c:v>6.0169572949754996E-3</c:v>
                </c:pt>
                <c:pt idx="363">
                  <c:v>3.2500082873170699E-3</c:v>
                </c:pt>
                <c:pt idx="364">
                  <c:v>6.0169572949754996E-3</c:v>
                </c:pt>
                <c:pt idx="365">
                  <c:v>6.0169572949754996E-3</c:v>
                </c:pt>
                <c:pt idx="366">
                  <c:v>3.2500082873170699E-3</c:v>
                </c:pt>
                <c:pt idx="367">
                  <c:v>3.2500082873170699E-3</c:v>
                </c:pt>
                <c:pt idx="368">
                  <c:v>3.2500082873170699E-3</c:v>
                </c:pt>
                <c:pt idx="369">
                  <c:v>3.2500082873170699E-3</c:v>
                </c:pt>
                <c:pt idx="370">
                  <c:v>3.2500082873170699E-3</c:v>
                </c:pt>
                <c:pt idx="371">
                  <c:v>3.2500082873170699E-3</c:v>
                </c:pt>
                <c:pt idx="372">
                  <c:v>3.2500082873170699E-3</c:v>
                </c:pt>
                <c:pt idx="373">
                  <c:v>3.2500082873170699E-3</c:v>
                </c:pt>
                <c:pt idx="374">
                  <c:v>3.2500082873170699E-3</c:v>
                </c:pt>
                <c:pt idx="375">
                  <c:v>3.2500082873170699E-3</c:v>
                </c:pt>
                <c:pt idx="376">
                  <c:v>3.2500082873170699E-3</c:v>
                </c:pt>
                <c:pt idx="377">
                  <c:v>3.2500082873170699E-3</c:v>
                </c:pt>
                <c:pt idx="378">
                  <c:v>6.0169572949754996E-3</c:v>
                </c:pt>
                <c:pt idx="379">
                  <c:v>6.0169572949754996E-3</c:v>
                </c:pt>
                <c:pt idx="380">
                  <c:v>6.0169572949754996E-3</c:v>
                </c:pt>
                <c:pt idx="381">
                  <c:v>3.2500082873170699E-3</c:v>
                </c:pt>
                <c:pt idx="382">
                  <c:v>3.2500082873170699E-3</c:v>
                </c:pt>
                <c:pt idx="383">
                  <c:v>6.0169572949754996E-3</c:v>
                </c:pt>
                <c:pt idx="384">
                  <c:v>3.2500082873170699E-3</c:v>
                </c:pt>
                <c:pt idx="385">
                  <c:v>3.2500082873170699E-3</c:v>
                </c:pt>
                <c:pt idx="386">
                  <c:v>3.2500082873170699E-3</c:v>
                </c:pt>
                <c:pt idx="387">
                  <c:v>8.6015261858931897E-3</c:v>
                </c:pt>
                <c:pt idx="388">
                  <c:v>6.49993242175647E-3</c:v>
                </c:pt>
                <c:pt idx="389">
                  <c:v>3.2500082873170699E-3</c:v>
                </c:pt>
                <c:pt idx="390">
                  <c:v>9.7627074737969097E-2</c:v>
                </c:pt>
                <c:pt idx="391">
                  <c:v>9.2583853094131197E-2</c:v>
                </c:pt>
                <c:pt idx="392">
                  <c:v>9.8917168360561594E-2</c:v>
                </c:pt>
                <c:pt idx="393">
                  <c:v>9.6035729284741703E-2</c:v>
                </c:pt>
                <c:pt idx="394">
                  <c:v>9.47366820631447E-2</c:v>
                </c:pt>
                <c:pt idx="395">
                  <c:v>8.66290448203903E-2</c:v>
                </c:pt>
                <c:pt idx="396">
                  <c:v>8.9392440925508701E-2</c:v>
                </c:pt>
                <c:pt idx="397">
                  <c:v>9.2155751994524304E-2</c:v>
                </c:pt>
                <c:pt idx="398">
                  <c:v>9.6336408467991297E-2</c:v>
                </c:pt>
                <c:pt idx="399">
                  <c:v>9.7001679538303701E-2</c:v>
                </c:pt>
                <c:pt idx="400">
                  <c:v>9.3755563477005394E-2</c:v>
                </c:pt>
                <c:pt idx="401">
                  <c:v>1.1851281953572299E-2</c:v>
                </c:pt>
                <c:pt idx="402">
                  <c:v>6.49993242175647E-3</c:v>
                </c:pt>
                <c:pt idx="403">
                  <c:v>6.49993242175647E-3</c:v>
                </c:pt>
                <c:pt idx="404">
                  <c:v>9.2667972562055501E-3</c:v>
                </c:pt>
                <c:pt idx="405">
                  <c:v>8.33825885731386E-2</c:v>
                </c:pt>
                <c:pt idx="406">
                  <c:v>9.1973456050992899E-2</c:v>
                </c:pt>
                <c:pt idx="407">
                  <c:v>9.2155751994524304E-2</c:v>
                </c:pt>
                <c:pt idx="408">
                  <c:v>8.9392440925508701E-2</c:v>
                </c:pt>
                <c:pt idx="409">
                  <c:v>8.6146069693609301E-2</c:v>
                </c:pt>
                <c:pt idx="410">
                  <c:v>9.2583853094131197E-2</c:v>
                </c:pt>
                <c:pt idx="411">
                  <c:v>8.8266936246095898E-2</c:v>
                </c:pt>
                <c:pt idx="412">
                  <c:v>9.0547357224433397E-2</c:v>
                </c:pt>
                <c:pt idx="413">
                  <c:v>9.0547357224433397E-2</c:v>
                </c:pt>
                <c:pt idx="414">
                  <c:v>8.0156493236687998E-2</c:v>
                </c:pt>
                <c:pt idx="415">
                  <c:v>8.6166685567515305E-2</c:v>
                </c:pt>
                <c:pt idx="416">
                  <c:v>9.1918582023818807E-2</c:v>
                </c:pt>
                <c:pt idx="417">
                  <c:v>8.8229026395838003E-2</c:v>
                </c:pt>
                <c:pt idx="418">
                  <c:v>7.8527312541236002E-2</c:v>
                </c:pt>
                <c:pt idx="419">
                  <c:v>8.2920144325651896E-2</c:v>
                </c:pt>
                <c:pt idx="420">
                  <c:v>3.2500082873170699E-3</c:v>
                </c:pt>
                <c:pt idx="421">
                  <c:v>7.8530028632566404E-2</c:v>
                </c:pt>
                <c:pt idx="422">
                  <c:v>7.8530028632566404E-2</c:v>
                </c:pt>
                <c:pt idx="423">
                  <c:v>8.4540390890436107E-2</c:v>
                </c:pt>
                <c:pt idx="424">
                  <c:v>8.1776739801472306E-2</c:v>
                </c:pt>
                <c:pt idx="425">
                  <c:v>7.8530028632566404E-2</c:v>
                </c:pt>
                <c:pt idx="426">
                  <c:v>8.1776739801472195E-2</c:v>
                </c:pt>
                <c:pt idx="427">
                  <c:v>7.36474287899168E-2</c:v>
                </c:pt>
                <c:pt idx="428">
                  <c:v>7.6894309803024405E-2</c:v>
                </c:pt>
                <c:pt idx="429">
                  <c:v>8.7121661061987196E-2</c:v>
                </c:pt>
                <c:pt idx="430">
                  <c:v>8.0087951178343705E-2</c:v>
                </c:pt>
                <c:pt idx="431">
                  <c:v>7.6358095038455198E-2</c:v>
                </c:pt>
                <c:pt idx="432">
                  <c:v>7.4693154971176998E-2</c:v>
                </c:pt>
                <c:pt idx="433">
                  <c:v>8.2851772152919501E-2</c:v>
                </c:pt>
                <c:pt idx="434">
                  <c:v>7.6358095038455198E-2</c:v>
                </c:pt>
                <c:pt idx="435">
                  <c:v>8.4649557941482503E-2</c:v>
                </c:pt>
                <c:pt idx="436">
                  <c:v>7.3594104261067703E-2</c:v>
                </c:pt>
                <c:pt idx="437">
                  <c:v>7.5249088890459698E-2</c:v>
                </c:pt>
                <c:pt idx="438">
                  <c:v>1.4617978380568299E-2</c:v>
                </c:pt>
                <c:pt idx="439">
                  <c:v>6.0169572949754996E-3</c:v>
                </c:pt>
                <c:pt idx="440">
                  <c:v>6.3213352416089302E-2</c:v>
                </c:pt>
                <c:pt idx="441">
                  <c:v>6.3555212446174306E-2</c:v>
                </c:pt>
                <c:pt idx="442">
                  <c:v>5.8865006692313301E-2</c:v>
                </c:pt>
                <c:pt idx="443">
                  <c:v>5.6100083475919001E-2</c:v>
                </c:pt>
                <c:pt idx="444">
                  <c:v>6.2880640191959505E-2</c:v>
                </c:pt>
                <c:pt idx="445">
                  <c:v>5.8467448631909703E-2</c:v>
                </c:pt>
                <c:pt idx="446">
                  <c:v>4.3610017071212398E-2</c:v>
                </c:pt>
                <c:pt idx="447">
                  <c:v>3.58692749099793E-2</c:v>
                </c:pt>
                <c:pt idx="448">
                  <c:v>3.3875518476889702E-2</c:v>
                </c:pt>
                <c:pt idx="449">
                  <c:v>3.8352592683500802E-2</c:v>
                </c:pt>
                <c:pt idx="450">
                  <c:v>3.5103764390239198E-2</c:v>
                </c:pt>
                <c:pt idx="451">
                  <c:v>2.8605854570291502E-2</c:v>
                </c:pt>
                <c:pt idx="452">
                  <c:v>3.18548516790194E-2</c:v>
                </c:pt>
                <c:pt idx="453">
                  <c:v>1.4617978380568299E-2</c:v>
                </c:pt>
                <c:pt idx="454">
                  <c:v>1.1851281953572299E-2</c:v>
                </c:pt>
                <c:pt idx="455">
                  <c:v>6.49993242175647E-3</c:v>
                </c:pt>
                <c:pt idx="456">
                  <c:v>3.2500082873170699E-3</c:v>
                </c:pt>
                <c:pt idx="457">
                  <c:v>3.2500082873170699E-3</c:v>
                </c:pt>
                <c:pt idx="458">
                  <c:v>3.2500082873170699E-3</c:v>
                </c:pt>
                <c:pt idx="459">
                  <c:v>3.2500082873170699E-3</c:v>
                </c:pt>
                <c:pt idx="460">
                  <c:v>3.2500082873170699E-3</c:v>
                </c:pt>
                <c:pt idx="461">
                  <c:v>3.2500082873170699E-3</c:v>
                </c:pt>
                <c:pt idx="462">
                  <c:v>3.2500082873170699E-3</c:v>
                </c:pt>
                <c:pt idx="463">
                  <c:v>6.49993242175647E-3</c:v>
                </c:pt>
                <c:pt idx="464">
                  <c:v>2.88559822116807E-2</c:v>
                </c:pt>
                <c:pt idx="465">
                  <c:v>2.8373007084899701E-2</c:v>
                </c:pt>
                <c:pt idx="466">
                  <c:v>2.8373007084899701E-2</c:v>
                </c:pt>
                <c:pt idx="467">
                  <c:v>2.56068163692472E-2</c:v>
                </c:pt>
                <c:pt idx="468">
                  <c:v>3.1622088570695601E-2</c:v>
                </c:pt>
                <c:pt idx="469">
                  <c:v>2.2357566190596399E-2</c:v>
                </c:pt>
                <c:pt idx="470">
                  <c:v>2.56068163692472E-2</c:v>
                </c:pt>
                <c:pt idx="471">
                  <c:v>2.2357566190596399E-2</c:v>
                </c:pt>
                <c:pt idx="472">
                  <c:v>2.88559822116807E-2</c:v>
                </c:pt>
                <c:pt idx="473">
                  <c:v>2.8373007084899701E-2</c:v>
                </c:pt>
                <c:pt idx="474">
                  <c:v>2.2357566190596399E-2</c:v>
                </c:pt>
                <c:pt idx="475">
                  <c:v>3.1622088570695601E-2</c:v>
                </c:pt>
                <c:pt idx="476">
                  <c:v>2.56068163692472E-2</c:v>
                </c:pt>
                <c:pt idx="477">
                  <c:v>3.0956817500383201E-2</c:v>
                </c:pt>
                <c:pt idx="478">
                  <c:v>2.56068163692472E-2</c:v>
                </c:pt>
                <c:pt idx="479">
                  <c:v>2.2357566190596399E-2</c:v>
                </c:pt>
                <c:pt idx="480">
                  <c:v>2.56068163692472E-2</c:v>
                </c:pt>
                <c:pt idx="481">
                  <c:v>3.2500082873170699E-3</c:v>
                </c:pt>
                <c:pt idx="482">
                  <c:v>3.2500082873170699E-3</c:v>
                </c:pt>
                <c:pt idx="483">
                  <c:v>3.8106384036156203E-2</c:v>
                </c:pt>
                <c:pt idx="484">
                  <c:v>3.4388110552642501E-2</c:v>
                </c:pt>
                <c:pt idx="485">
                  <c:v>3.1622088570695601E-2</c:v>
                </c:pt>
                <c:pt idx="486">
                  <c:v>2.56068163692472E-2</c:v>
                </c:pt>
                <c:pt idx="487">
                  <c:v>3.48710856794235E-2</c:v>
                </c:pt>
                <c:pt idx="488">
                  <c:v>2.8373007084899701E-2</c:v>
                </c:pt>
                <c:pt idx="489">
                  <c:v>2.8373007084899701E-2</c:v>
                </c:pt>
                <c:pt idx="490">
                  <c:v>3.7915651989306999E-2</c:v>
                </c:pt>
                <c:pt idx="491">
                  <c:v>2.7723416180313199E-2</c:v>
                </c:pt>
                <c:pt idx="492">
                  <c:v>2.98050340447285E-2</c:v>
                </c:pt>
                <c:pt idx="493">
                  <c:v>2.8605854570291502E-2</c:v>
                </c:pt>
                <c:pt idx="494">
                  <c:v>4.29180954271755E-2</c:v>
                </c:pt>
                <c:pt idx="495">
                  <c:v>3.63221612889634E-2</c:v>
                </c:pt>
                <c:pt idx="496">
                  <c:v>3.0489522539328101E-2</c:v>
                </c:pt>
                <c:pt idx="497">
                  <c:v>2.4474250337879699E-2</c:v>
                </c:pt>
                <c:pt idx="498">
                  <c:v>3.0972497666108999E-2</c:v>
                </c:pt>
                <c:pt idx="499">
                  <c:v>2.7723416180313199E-2</c:v>
                </c:pt>
                <c:pt idx="500">
                  <c:v>2.4474250337879699E-2</c:v>
                </c:pt>
                <c:pt idx="501">
                  <c:v>2.4474250337879699E-2</c:v>
                </c:pt>
                <c:pt idx="502">
                  <c:v>2.2357566190596399E-2</c:v>
                </c:pt>
                <c:pt idx="503">
                  <c:v>3.2232889105102899E-2</c:v>
                </c:pt>
                <c:pt idx="504">
                  <c:v>0.123597880303875</c:v>
                </c:pt>
                <c:pt idx="505">
                  <c:v>2.67005920304355E-2</c:v>
                </c:pt>
                <c:pt idx="506">
                  <c:v>3.2500082873170699E-3</c:v>
                </c:pt>
                <c:pt idx="507">
                  <c:v>9.2667972562055501E-3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3-476C-964F-44E1D4ECE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075160"/>
        <c:axId val="682077456"/>
      </c:lineChart>
      <c:catAx>
        <c:axId val="68207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2077456"/>
        <c:crosses val="autoZero"/>
        <c:auto val="1"/>
        <c:lblAlgn val="ctr"/>
        <c:lblOffset val="100"/>
        <c:noMultiLvlLbl val="0"/>
      </c:catAx>
      <c:valAx>
        <c:axId val="6820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Entropy (bits)</a:t>
                </a:r>
              </a:p>
            </c:rich>
          </c:tx>
          <c:layout>
            <c:manualLayout>
              <c:xMode val="edge"/>
              <c:yMode val="edge"/>
              <c:x val="2.4652017345846203E-3"/>
              <c:y val="0.39077227073298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20751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2"/>
          <c:order val="0"/>
          <c:tx>
            <c:strRef>
              <c:f>'Fidelity v3'!$H$77</c:f>
              <c:strCache>
                <c:ptCount val="1"/>
                <c:pt idx="0">
                  <c:v>P562del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'Fidelity v3'!$E$78:$E$89</c:f>
              <c:strCache>
                <c:ptCount val="12"/>
                <c:pt idx="0">
                  <c:v>A → C </c:v>
                </c:pt>
                <c:pt idx="1">
                  <c:v>C → A </c:v>
                </c:pt>
                <c:pt idx="2">
                  <c:v>G → T</c:v>
                </c:pt>
                <c:pt idx="3">
                  <c:v>T → G </c:v>
                </c:pt>
                <c:pt idx="4">
                  <c:v>A → T </c:v>
                </c:pt>
                <c:pt idx="5">
                  <c:v>T → A</c:v>
                </c:pt>
                <c:pt idx="6">
                  <c:v>C → G</c:v>
                </c:pt>
                <c:pt idx="7">
                  <c:v>G → C</c:v>
                </c:pt>
                <c:pt idx="8">
                  <c:v>C → T</c:v>
                </c:pt>
                <c:pt idx="9">
                  <c:v>G → A </c:v>
                </c:pt>
                <c:pt idx="10">
                  <c:v>T → C</c:v>
                </c:pt>
                <c:pt idx="11">
                  <c:v>A → G</c:v>
                </c:pt>
              </c:strCache>
            </c:strRef>
          </c:cat>
          <c:val>
            <c:numRef>
              <c:f>'Fidelity v3'!$H$78:$H$89</c:f>
              <c:numCache>
                <c:formatCode>0.0</c:formatCode>
                <c:ptCount val="12"/>
                <c:pt idx="0">
                  <c:v>47.058799999999998</c:v>
                </c:pt>
                <c:pt idx="1">
                  <c:v>6.2705299999999999</c:v>
                </c:pt>
                <c:pt idx="2">
                  <c:v>2.9561099999999998</c:v>
                </c:pt>
                <c:pt idx="3">
                  <c:v>3.4637199999999999</c:v>
                </c:pt>
                <c:pt idx="4">
                  <c:v>1.4034</c:v>
                </c:pt>
                <c:pt idx="5">
                  <c:v>3.2845599999999999</c:v>
                </c:pt>
                <c:pt idx="6">
                  <c:v>5.2254399999999999</c:v>
                </c:pt>
                <c:pt idx="7">
                  <c:v>3.4935800000000001</c:v>
                </c:pt>
                <c:pt idx="8">
                  <c:v>9.6745300000000007</c:v>
                </c:pt>
                <c:pt idx="9">
                  <c:v>7.3454800000000002</c:v>
                </c:pt>
                <c:pt idx="10">
                  <c:v>5.5837599999999998</c:v>
                </c:pt>
                <c:pt idx="11">
                  <c:v>4.2400700000000002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1D-4BD7-B60C-2315CC195FFA}"/>
            </c:ext>
          </c:extLst>
        </c:ser>
        <c:ser>
          <c:idx val="1"/>
          <c:order val="1"/>
          <c:tx>
            <c:strRef>
              <c:f>'Fidelity v3'!$G$77</c:f>
              <c:strCache>
                <c:ptCount val="1"/>
                <c:pt idx="0">
                  <c:v>D12A-THR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'Fidelity v3'!$E$78:$E$89</c:f>
              <c:strCache>
                <c:ptCount val="12"/>
                <c:pt idx="0">
                  <c:v>A → C </c:v>
                </c:pt>
                <c:pt idx="1">
                  <c:v>C → A </c:v>
                </c:pt>
                <c:pt idx="2">
                  <c:v>G → T</c:v>
                </c:pt>
                <c:pt idx="3">
                  <c:v>T → G </c:v>
                </c:pt>
                <c:pt idx="4">
                  <c:v>A → T </c:v>
                </c:pt>
                <c:pt idx="5">
                  <c:v>T → A</c:v>
                </c:pt>
                <c:pt idx="6">
                  <c:v>C → G</c:v>
                </c:pt>
                <c:pt idx="7">
                  <c:v>G → C</c:v>
                </c:pt>
                <c:pt idx="8">
                  <c:v>C → T</c:v>
                </c:pt>
                <c:pt idx="9">
                  <c:v>G → A </c:v>
                </c:pt>
                <c:pt idx="10">
                  <c:v>T → C</c:v>
                </c:pt>
                <c:pt idx="11">
                  <c:v>A → G</c:v>
                </c:pt>
              </c:strCache>
            </c:strRef>
          </c:cat>
          <c:val>
            <c:numRef>
              <c:f>'Fidelity v3'!$G$78:$G$89</c:f>
              <c:numCache>
                <c:formatCode>0.0</c:formatCode>
                <c:ptCount val="12"/>
                <c:pt idx="0">
                  <c:v>67.769199999999998</c:v>
                </c:pt>
                <c:pt idx="1">
                  <c:v>2.7307700000000001</c:v>
                </c:pt>
                <c:pt idx="2">
                  <c:v>2.3461500000000002</c:v>
                </c:pt>
                <c:pt idx="3">
                  <c:v>1.15385</c:v>
                </c:pt>
                <c:pt idx="4">
                  <c:v>1.11538</c:v>
                </c:pt>
                <c:pt idx="5">
                  <c:v>1.9615400000000001</c:v>
                </c:pt>
                <c:pt idx="6">
                  <c:v>1.15385</c:v>
                </c:pt>
                <c:pt idx="7">
                  <c:v>0.61538499999999996</c:v>
                </c:pt>
                <c:pt idx="8">
                  <c:v>7.0769200000000003</c:v>
                </c:pt>
                <c:pt idx="9">
                  <c:v>5.88462</c:v>
                </c:pt>
                <c:pt idx="10">
                  <c:v>3.88462</c:v>
                </c:pt>
                <c:pt idx="11">
                  <c:v>4.30769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1D-4BD7-B60C-2315CC195FFA}"/>
            </c:ext>
          </c:extLst>
        </c:ser>
        <c:ser>
          <c:idx val="0"/>
          <c:order val="2"/>
          <c:tx>
            <c:strRef>
              <c:f>'Fidelity v3'!$F$77</c:f>
              <c:strCache>
                <c:ptCount val="1"/>
                <c:pt idx="0">
                  <c:v>Exo+THR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'Fidelity v3'!$E$78:$E$89</c:f>
              <c:strCache>
                <c:ptCount val="12"/>
                <c:pt idx="0">
                  <c:v>A → C </c:v>
                </c:pt>
                <c:pt idx="1">
                  <c:v>C → A </c:v>
                </c:pt>
                <c:pt idx="2">
                  <c:v>G → T</c:v>
                </c:pt>
                <c:pt idx="3">
                  <c:v>T → G </c:v>
                </c:pt>
                <c:pt idx="4">
                  <c:v>A → T </c:v>
                </c:pt>
                <c:pt idx="5">
                  <c:v>T → A</c:v>
                </c:pt>
                <c:pt idx="6">
                  <c:v>C → G</c:v>
                </c:pt>
                <c:pt idx="7">
                  <c:v>G → C</c:v>
                </c:pt>
                <c:pt idx="8">
                  <c:v>C → T</c:v>
                </c:pt>
                <c:pt idx="9">
                  <c:v>G → A </c:v>
                </c:pt>
                <c:pt idx="10">
                  <c:v>T → C</c:v>
                </c:pt>
                <c:pt idx="11">
                  <c:v>A → G</c:v>
                </c:pt>
              </c:strCache>
            </c:strRef>
          </c:cat>
          <c:val>
            <c:numRef>
              <c:f>'Fidelity v3'!$F$78:$F$89</c:f>
              <c:numCache>
                <c:formatCode>0.0</c:formatCode>
                <c:ptCount val="12"/>
                <c:pt idx="0">
                  <c:v>68.695999999999998</c:v>
                </c:pt>
                <c:pt idx="1">
                  <c:v>3.4142299999999999</c:v>
                </c:pt>
                <c:pt idx="2">
                  <c:v>1.93336</c:v>
                </c:pt>
                <c:pt idx="3">
                  <c:v>1.3986000000000001</c:v>
                </c:pt>
                <c:pt idx="4">
                  <c:v>1.19292</c:v>
                </c:pt>
                <c:pt idx="5">
                  <c:v>1.1517900000000001</c:v>
                </c:pt>
                <c:pt idx="6">
                  <c:v>0.94611299999999998</c:v>
                </c:pt>
                <c:pt idx="7">
                  <c:v>0.82270699999999997</c:v>
                </c:pt>
                <c:pt idx="8">
                  <c:v>6.3759800000000002</c:v>
                </c:pt>
                <c:pt idx="9">
                  <c:v>6.3348399999999998</c:v>
                </c:pt>
                <c:pt idx="10">
                  <c:v>3.9901300000000002</c:v>
                </c:pt>
                <c:pt idx="11">
                  <c:v>3.7433200000000002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D-4BD7-B60C-2315CC195F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1"/>
        <c:overlap val="100"/>
        <c:axId val="759300536"/>
        <c:axId val="759298896"/>
      </c:barChart>
      <c:catAx>
        <c:axId val="75930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9298896"/>
        <c:crosses val="autoZero"/>
        <c:auto val="1"/>
        <c:lblAlgn val="ctr"/>
        <c:lblOffset val="100"/>
        <c:noMultiLvlLbl val="0"/>
      </c:catAx>
      <c:valAx>
        <c:axId val="7592988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Distribution of error types (%)</a:t>
                </a:r>
              </a:p>
            </c:rich>
          </c:tx>
          <c:layout>
            <c:manualLayout>
              <c:xMode val="edge"/>
              <c:yMode val="edge"/>
              <c:x val="2.3097076010203817E-3"/>
              <c:y val="8.77569155028271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75930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AU" sz="1400" b="0">
                <a:latin typeface="Times New Roman" panose="02020603050405020304" pitchFamily="18" charset="0"/>
                <a:cs typeface="Times New Roman" panose="02020603050405020304" pitchFamily="18" charset="0"/>
              </a:rPr>
              <a:t>Size and Frequency of Deletions</a:t>
            </a:r>
          </a:p>
        </c:rich>
      </c:tx>
      <c:layout>
        <c:manualLayout>
          <c:xMode val="edge"/>
          <c:yMode val="edge"/>
          <c:x val="6.7965208362600921E-2"/>
          <c:y val="0.101158428322060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700219013910729E-2"/>
          <c:y val="0.22861673958651299"/>
          <c:w val="0.87307806400181664"/>
          <c:h val="0.70432757296502913"/>
        </c:manualLayout>
      </c:layout>
      <c:scatterChart>
        <c:scatterStyle val="lineMarker"/>
        <c:varyColors val="0"/>
        <c:ser>
          <c:idx val="6"/>
          <c:order val="0"/>
          <c:tx>
            <c:strRef>
              <c:f>'Fidelity InDels'!$J$65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chemeClr val="accent6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29F-4483-867A-E99B1579A44A}"/>
              </c:ext>
            </c:extLst>
          </c:dPt>
          <c:dLbls>
            <c:dLbl>
              <c:idx val="0"/>
              <c:spPr>
                <a:solidFill>
                  <a:schemeClr val="bg1">
                    <a:alpha val="3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1-329F-4483-867A-E99B1579A4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InDels'!$D$92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'Fidelity InDels'!$G$92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16F1-43C0-8FFC-121E66B90814}"/>
            </c:ext>
          </c:extLst>
        </c:ser>
        <c:ser>
          <c:idx val="7"/>
          <c:order val="1"/>
          <c:tx>
            <c:strRef>
              <c:f>'Fidelity InDels'!$L$65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'Fidelity InDels'!$E$92:$E$107</c:f>
                <c:numCache>
                  <c:formatCode>General</c:formatCode>
                  <c:ptCount val="16"/>
                  <c:pt idx="0">
                    <c:v>42</c:v>
                  </c:pt>
                  <c:pt idx="1">
                    <c:v>2</c:v>
                  </c:pt>
                  <c:pt idx="2">
                    <c:v>215</c:v>
                  </c:pt>
                  <c:pt idx="3">
                    <c:v>215</c:v>
                  </c:pt>
                  <c:pt idx="4">
                    <c:v>297</c:v>
                  </c:pt>
                  <c:pt idx="5">
                    <c:v>2</c:v>
                  </c:pt>
                  <c:pt idx="6">
                    <c:v>50</c:v>
                  </c:pt>
                  <c:pt idx="7">
                    <c:v>227</c:v>
                  </c:pt>
                  <c:pt idx="8">
                    <c:v>2</c:v>
                  </c:pt>
                  <c:pt idx="9">
                    <c:v>434</c:v>
                  </c:pt>
                  <c:pt idx="10">
                    <c:v>1</c:v>
                  </c:pt>
                  <c:pt idx="11">
                    <c:v>52</c:v>
                  </c:pt>
                  <c:pt idx="12">
                    <c:v>241</c:v>
                  </c:pt>
                  <c:pt idx="13">
                    <c:v>71</c:v>
                  </c:pt>
                  <c:pt idx="14">
                    <c:v>103</c:v>
                  </c:pt>
                  <c:pt idx="15">
                    <c:v>5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InDels'!$F$92</c:f>
              <c:numCache>
                <c:formatCode>General</c:formatCode>
                <c:ptCount val="1"/>
                <c:pt idx="0">
                  <c:v>51</c:v>
                </c:pt>
              </c:numCache>
            </c:numRef>
          </c:xVal>
          <c:yVal>
            <c:numRef>
              <c:f>'Fidelity InDels'!$G$92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16F1-43C0-8FFC-121E66B90814}"/>
            </c:ext>
          </c:extLst>
        </c:ser>
        <c:ser>
          <c:idx val="2"/>
          <c:order val="2"/>
          <c:tx>
            <c:strRef>
              <c:f>'Fidelity InDels'!$J$65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InDels'!$D$92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'Fidelity InDels'!$G$92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16F1-43C0-8FFC-121E66B90814}"/>
            </c:ext>
          </c:extLst>
        </c:ser>
        <c:ser>
          <c:idx val="3"/>
          <c:order val="3"/>
          <c:tx>
            <c:strRef>
              <c:f>'Fidelity InDels'!$L$65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'Fidelity InDels'!$E$92:$E$107</c:f>
                <c:numCache>
                  <c:formatCode>General</c:formatCode>
                  <c:ptCount val="16"/>
                  <c:pt idx="0">
                    <c:v>42</c:v>
                  </c:pt>
                  <c:pt idx="1">
                    <c:v>2</c:v>
                  </c:pt>
                  <c:pt idx="2">
                    <c:v>215</c:v>
                  </c:pt>
                  <c:pt idx="3">
                    <c:v>215</c:v>
                  </c:pt>
                  <c:pt idx="4">
                    <c:v>297</c:v>
                  </c:pt>
                  <c:pt idx="5">
                    <c:v>2</c:v>
                  </c:pt>
                  <c:pt idx="6">
                    <c:v>50</c:v>
                  </c:pt>
                  <c:pt idx="7">
                    <c:v>227</c:v>
                  </c:pt>
                  <c:pt idx="8">
                    <c:v>2</c:v>
                  </c:pt>
                  <c:pt idx="9">
                    <c:v>434</c:v>
                  </c:pt>
                  <c:pt idx="10">
                    <c:v>1</c:v>
                  </c:pt>
                  <c:pt idx="11">
                    <c:v>52</c:v>
                  </c:pt>
                  <c:pt idx="12">
                    <c:v>241</c:v>
                  </c:pt>
                  <c:pt idx="13">
                    <c:v>71</c:v>
                  </c:pt>
                  <c:pt idx="14">
                    <c:v>103</c:v>
                  </c:pt>
                  <c:pt idx="15">
                    <c:v>5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InDels'!$F$92</c:f>
              <c:numCache>
                <c:formatCode>General</c:formatCode>
                <c:ptCount val="1"/>
                <c:pt idx="0">
                  <c:v>51</c:v>
                </c:pt>
              </c:numCache>
            </c:numRef>
          </c:xVal>
          <c:yVal>
            <c:numRef>
              <c:f>'Fidelity InDels'!$G$92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16F1-43C0-8FFC-121E66B90814}"/>
            </c:ext>
          </c:extLst>
        </c:ser>
        <c:ser>
          <c:idx val="0"/>
          <c:order val="4"/>
          <c:tx>
            <c:strRef>
              <c:f>'Fidelity InDels'!$J$65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Pt>
            <c:idx val="6"/>
            <c:marker>
              <c:symbol val="circle"/>
              <c:size val="13"/>
              <c:spPr>
                <a:solidFill>
                  <a:schemeClr val="accent5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16F1-43C0-8FFC-121E66B90814}"/>
              </c:ext>
            </c:extLst>
          </c:dPt>
          <c:dPt>
            <c:idx val="7"/>
            <c:marker>
              <c:symbol val="circle"/>
              <c:size val="13"/>
              <c:spPr>
                <a:solidFill>
                  <a:schemeClr val="accent5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16F1-43C0-8FFC-121E66B90814}"/>
              </c:ext>
            </c:extLst>
          </c:dPt>
          <c:dPt>
            <c:idx val="9"/>
            <c:marker>
              <c:symbol val="circle"/>
              <c:size val="13"/>
              <c:spPr>
                <a:solidFill>
                  <a:schemeClr val="accent5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16F1-43C0-8FFC-121E66B90814}"/>
              </c:ext>
            </c:extLst>
          </c:dPt>
          <c:dPt>
            <c:idx val="11"/>
            <c:marker>
              <c:symbol val="circle"/>
              <c:size val="13"/>
              <c:spPr>
                <a:solidFill>
                  <a:schemeClr val="accent5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16F1-43C0-8FFC-121E66B90814}"/>
              </c:ext>
            </c:extLst>
          </c:dPt>
          <c:dPt>
            <c:idx val="12"/>
            <c:marker>
              <c:symbol val="circle"/>
              <c:size val="13"/>
              <c:spPr>
                <a:solidFill>
                  <a:schemeClr val="accent5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16F1-43C0-8FFC-121E66B90814}"/>
              </c:ext>
            </c:extLst>
          </c:dPt>
          <c:dPt>
            <c:idx val="13"/>
            <c:marker>
              <c:symbol val="circle"/>
              <c:size val="13"/>
              <c:spPr>
                <a:solidFill>
                  <a:schemeClr val="accent5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16F1-43C0-8FFC-121E66B90814}"/>
              </c:ext>
            </c:extLst>
          </c:dPt>
          <c:dPt>
            <c:idx val="14"/>
            <c:marker>
              <c:symbol val="circle"/>
              <c:size val="13"/>
              <c:spPr>
                <a:solidFill>
                  <a:schemeClr val="accent5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16F1-43C0-8FFC-121E66B90814}"/>
              </c:ext>
            </c:extLst>
          </c:dPt>
          <c:dPt>
            <c:idx val="15"/>
            <c:marker>
              <c:symbol val="circle"/>
              <c:size val="13"/>
              <c:spPr>
                <a:solidFill>
                  <a:schemeClr val="accent5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16F1-43C0-8FFC-121E66B90814}"/>
              </c:ext>
            </c:extLst>
          </c:dPt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InDels'!$D$92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'Fidelity InDels'!$G$92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16F1-43C0-8FFC-121E66B90814}"/>
            </c:ext>
          </c:extLst>
        </c:ser>
        <c:ser>
          <c:idx val="1"/>
          <c:order val="5"/>
          <c:tx>
            <c:strRef>
              <c:f>'Fidelity InDels'!$L$65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errBars>
            <c:errDir val="y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'Fidelity InDels'!$E$92:$E$97</c:f>
                <c:numCache>
                  <c:formatCode>General</c:formatCode>
                  <c:ptCount val="6"/>
                  <c:pt idx="0">
                    <c:v>42</c:v>
                  </c:pt>
                  <c:pt idx="1">
                    <c:v>2</c:v>
                  </c:pt>
                  <c:pt idx="2">
                    <c:v>215</c:v>
                  </c:pt>
                  <c:pt idx="3">
                    <c:v>215</c:v>
                  </c:pt>
                  <c:pt idx="4">
                    <c:v>297</c:v>
                  </c:pt>
                  <c:pt idx="5">
                    <c:v>2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InDels'!$F$92</c:f>
              <c:numCache>
                <c:formatCode>General</c:formatCode>
                <c:ptCount val="1"/>
                <c:pt idx="0">
                  <c:v>51</c:v>
                </c:pt>
              </c:numCache>
            </c:numRef>
          </c:xVal>
          <c:yVal>
            <c:numRef>
              <c:f>'Fidelity InDels'!$G$92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16F1-43C0-8FFC-121E66B90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4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  <c:majorUnit val="50"/>
      </c:valAx>
      <c:valAx>
        <c:axId val="464848863"/>
        <c:scaling>
          <c:orientation val="minMax"/>
          <c:max val="3.2"/>
          <c:min val="0.2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Exo+THR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694460771277615E-2"/>
          <c:y val="8.1632863279117399E-3"/>
          <c:w val="0.87001471373019224"/>
          <c:h val="0.753761068246280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InDels'!$D$91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chemeClr val="accent1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39E-40C7-AE4E-024078726873}"/>
              </c:ext>
            </c:extLst>
          </c:dPt>
          <c:dPt>
            <c:idx val="1"/>
            <c:marker>
              <c:symbol val="circle"/>
              <c:size val="13"/>
              <c:spPr>
                <a:solidFill>
                  <a:schemeClr val="accent1"/>
                </a:solidFill>
                <a:ln w="1587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39E-40C7-AE4E-024078726873}"/>
              </c:ext>
            </c:extLst>
          </c:dPt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InDels'!$D$98:$D$99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'Fidelity InDels'!$G$98:$G$99</c:f>
              <c:numCache>
                <c:formatCode>General</c:formatCode>
                <c:ptCount val="2"/>
                <c:pt idx="0">
                  <c:v>2.5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9E-40C7-AE4E-024078726873}"/>
            </c:ext>
          </c:extLst>
        </c:ser>
        <c:ser>
          <c:idx val="1"/>
          <c:order val="1"/>
          <c:tx>
            <c:strRef>
              <c:f>'Fidelity InDels'!$F$91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00598B8-38CD-4FDA-B0BC-7555A8541D8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39E-40C7-AE4E-02407872687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EA3BE61-2893-4EAD-B48D-DBC33964C8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39E-40C7-AE4E-024078726873}"/>
                </c:ext>
              </c:extLst>
            </c:dLbl>
            <c:spPr>
              <a:solidFill>
                <a:schemeClr val="bg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InDels'!$E$98:$E$102</c:f>
                <c:numCache>
                  <c:formatCode>General</c:formatCode>
                  <c:ptCount val="5"/>
                  <c:pt idx="0">
                    <c:v>50</c:v>
                  </c:pt>
                  <c:pt idx="1">
                    <c:v>227</c:v>
                  </c:pt>
                  <c:pt idx="2">
                    <c:v>2</c:v>
                  </c:pt>
                  <c:pt idx="3">
                    <c:v>434</c:v>
                  </c:pt>
                  <c:pt idx="4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InDels'!$F$98:$F$99</c:f>
              <c:numCache>
                <c:formatCode>General</c:formatCode>
                <c:ptCount val="2"/>
                <c:pt idx="0">
                  <c:v>59</c:v>
                </c:pt>
                <c:pt idx="1">
                  <c:v>236</c:v>
                </c:pt>
              </c:numCache>
            </c:numRef>
          </c:xVal>
          <c:yVal>
            <c:numRef>
              <c:f>'Fidelity InDels'!$G$98:$G$99</c:f>
              <c:numCache>
                <c:formatCode>General</c:formatCode>
                <c:ptCount val="2"/>
                <c:pt idx="0">
                  <c:v>2.5</c:v>
                </c:pt>
                <c:pt idx="1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InDels'!$H$98:$H$102</c15:f>
                <c15:dlblRangeCache>
                  <c:ptCount val="5"/>
                  <c:pt idx="0">
                    <c:v>63.3%, 10:59</c:v>
                  </c:pt>
                  <c:pt idx="1">
                    <c:v>15.0%, 10:236</c:v>
                  </c:pt>
                  <c:pt idx="2">
                    <c:v>1.6%, 232:233</c:v>
                  </c:pt>
                  <c:pt idx="3">
                    <c:v>1.3%, 13:446</c:v>
                  </c:pt>
                  <c:pt idx="4">
                    <c:v>1.3%, 163:163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339E-40C7-AE4E-024078726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4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3.2"/>
          <c:min val="0.2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D12A-THR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00219013910729E-2"/>
          <c:y val="9.3925783197545982E-3"/>
          <c:w val="0.87152184562391388"/>
          <c:h val="0.72511867289896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InDels'!$D$91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15875">
                <a:noFill/>
              </a:ln>
              <a:effectLst/>
            </c:spPr>
          </c:marker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InDels'!$D$103:$D$104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'Fidelity InDels'!$G$103:$G$104</c:f>
              <c:numCache>
                <c:formatCode>General</c:formatCode>
                <c:ptCount val="2"/>
                <c:pt idx="0">
                  <c:v>2.5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8-4BD9-BC72-A6AEBFBDFF80}"/>
            </c:ext>
          </c:extLst>
        </c:ser>
        <c:ser>
          <c:idx val="1"/>
          <c:order val="1"/>
          <c:tx>
            <c:strRef>
              <c:f>'Fidelity InDels'!$F$91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BA91D56-6CAD-41CC-B304-2E70C908795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E78-4BD9-BC72-A6AEBFBDFF8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41E179C-ADEB-4316-9699-FDC800E8D6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E78-4BD9-BC72-A6AEBFBDFF80}"/>
                </c:ext>
              </c:extLst>
            </c:dLbl>
            <c:spPr>
              <a:solidFill>
                <a:schemeClr val="bg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InDels'!$E$103:$E$107</c:f>
                <c:numCache>
                  <c:formatCode>General</c:formatCode>
                  <c:ptCount val="5"/>
                  <c:pt idx="0">
                    <c:v>52</c:v>
                  </c:pt>
                  <c:pt idx="1">
                    <c:v>241</c:v>
                  </c:pt>
                  <c:pt idx="2">
                    <c:v>71</c:v>
                  </c:pt>
                  <c:pt idx="3">
                    <c:v>103</c:v>
                  </c:pt>
                  <c:pt idx="4">
                    <c:v>5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InDels'!$F$103:$F$104</c:f>
              <c:numCache>
                <c:formatCode>General</c:formatCode>
                <c:ptCount val="2"/>
                <c:pt idx="0">
                  <c:v>61</c:v>
                </c:pt>
                <c:pt idx="1">
                  <c:v>250</c:v>
                </c:pt>
              </c:numCache>
            </c:numRef>
          </c:xVal>
          <c:yVal>
            <c:numRef>
              <c:f>'Fidelity InDels'!$G$103:$G$104</c:f>
              <c:numCache>
                <c:formatCode>General</c:formatCode>
                <c:ptCount val="2"/>
                <c:pt idx="0">
                  <c:v>2.5</c:v>
                </c:pt>
                <c:pt idx="1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InDels'!$H$103:$H$107</c15:f>
                <c15:dlblRangeCache>
                  <c:ptCount val="5"/>
                  <c:pt idx="0">
                    <c:v>63.8%, 10:61</c:v>
                  </c:pt>
                  <c:pt idx="1">
                    <c:v>7.9%, 10:250</c:v>
                  </c:pt>
                  <c:pt idx="2">
                    <c:v>2.5%, 276:346</c:v>
                  </c:pt>
                  <c:pt idx="3">
                    <c:v>1.6%, 144:246</c:v>
                  </c:pt>
                  <c:pt idx="4">
                    <c:v>1.1%, 148:152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6E78-4BD9-BC72-A6AEBFBDF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4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3.2"/>
          <c:min val="0.2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P562del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311365727820786E-2"/>
          <c:y val="8.1632863279117399E-3"/>
          <c:w val="0.91728911365885646"/>
          <c:h val="0.883773373761493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InDels'!$D$111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0A0-4536-8638-757DD25E900A}"/>
              </c:ext>
            </c:extLst>
          </c:dPt>
          <c:dPt>
            <c:idx val="1"/>
            <c:marker>
              <c:symbol val="circle"/>
              <c:size val="13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0A0-4536-8638-757DD25E900A}"/>
              </c:ext>
            </c:extLst>
          </c:dPt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InDels'!$D$112:$D$116</c:f>
              <c:numCache>
                <c:formatCode>General</c:formatCode>
                <c:ptCount val="5"/>
                <c:pt idx="0">
                  <c:v>10</c:v>
                </c:pt>
                <c:pt idx="1">
                  <c:v>220</c:v>
                </c:pt>
                <c:pt idx="2">
                  <c:v>306</c:v>
                </c:pt>
                <c:pt idx="3">
                  <c:v>91</c:v>
                </c:pt>
                <c:pt idx="4">
                  <c:v>220</c:v>
                </c:pt>
              </c:numCache>
            </c:numRef>
          </c:xVal>
          <c:yVal>
            <c:numRef>
              <c:f>'Fidelity InDels'!$G$112:$G$116</c:f>
              <c:numCache>
                <c:formatCode>General</c:formatCode>
                <c:ptCount val="5"/>
                <c:pt idx="0">
                  <c:v>3</c:v>
                </c:pt>
                <c:pt idx="1">
                  <c:v>2.5</c:v>
                </c:pt>
                <c:pt idx="2">
                  <c:v>1.5</c:v>
                </c:pt>
                <c:pt idx="3">
                  <c:v>1</c:v>
                </c:pt>
                <c:pt idx="4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A0-4536-8638-757DD25E900A}"/>
            </c:ext>
          </c:extLst>
        </c:ser>
        <c:ser>
          <c:idx val="1"/>
          <c:order val="1"/>
          <c:tx>
            <c:strRef>
              <c:f>'Fidelity InDels'!$F$111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0A0-4536-8638-757DD25E900A}"/>
              </c:ext>
            </c:extLst>
          </c:dPt>
          <c:dPt>
            <c:idx val="1"/>
            <c:marker>
              <c:symbol val="circle"/>
              <c:size val="13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0A0-4536-8638-757DD25E900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9C393A8-9A0C-4B4C-9EB8-6EDBBD2547F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0A0-4536-8638-757DD25E900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C53AEB-AB4E-44D6-A0D2-29F9023521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0A0-4536-8638-757DD25E900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45B21D-6503-46D8-BFDD-469A5507D7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0A0-4536-8638-757DD25E900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613F586-56F1-4088-9CD7-03F57266E8F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0A0-4536-8638-757DD25E900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FC7039-6286-493B-A216-78A1DE5ACF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0A0-4536-8638-757DD25E90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InDels'!$E$112:$E$116</c:f>
                <c:numCache>
                  <c:formatCode>General</c:formatCode>
                  <c:ptCount val="5"/>
                  <c:pt idx="0">
                    <c:v>42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InDels'!$F$112:$F$116</c:f>
              <c:numCache>
                <c:formatCode>General</c:formatCode>
                <c:ptCount val="5"/>
                <c:pt idx="0">
                  <c:v>51</c:v>
                </c:pt>
                <c:pt idx="1">
                  <c:v>221</c:v>
                </c:pt>
                <c:pt idx="2">
                  <c:v>308</c:v>
                </c:pt>
                <c:pt idx="3">
                  <c:v>91</c:v>
                </c:pt>
                <c:pt idx="4">
                  <c:v>220</c:v>
                </c:pt>
              </c:numCache>
            </c:numRef>
          </c:xVal>
          <c:yVal>
            <c:numRef>
              <c:f>'Fidelity InDels'!$G$112:$G$116</c:f>
              <c:numCache>
                <c:formatCode>General</c:formatCode>
                <c:ptCount val="5"/>
                <c:pt idx="0">
                  <c:v>3</c:v>
                </c:pt>
                <c:pt idx="1">
                  <c:v>2.5</c:v>
                </c:pt>
                <c:pt idx="2">
                  <c:v>1.5</c:v>
                </c:pt>
                <c:pt idx="3">
                  <c:v>1</c:v>
                </c:pt>
                <c:pt idx="4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InDels'!$H$112:$H$116</c15:f>
                <c15:dlblRangeCache>
                  <c:ptCount val="5"/>
                  <c:pt idx="0">
                    <c:v>66.5%, 10:51</c:v>
                  </c:pt>
                  <c:pt idx="1">
                    <c:v>3.6%, 220:221</c:v>
                  </c:pt>
                  <c:pt idx="2">
                    <c:v>33.4%, 306:308</c:v>
                  </c:pt>
                  <c:pt idx="3">
                    <c:v>33.4%, 91:91</c:v>
                  </c:pt>
                  <c:pt idx="4">
                    <c:v>33.3%, 220:220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10A0-4536-8638-757DD25E9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848863"/>
        <c:crosses val="autoZero"/>
        <c:crossBetween val="midCat"/>
      </c:valAx>
      <c:valAx>
        <c:axId val="464848863"/>
        <c:scaling>
          <c:orientation val="minMax"/>
          <c:max val="3.5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Exo+THR</a:t>
                </a:r>
              </a:p>
            </c:rich>
          </c:tx>
          <c:layout>
            <c:manualLayout>
              <c:xMode val="edge"/>
              <c:yMode val="edge"/>
              <c:x val="3.9678705858891151E-3"/>
              <c:y val="0.263890275961160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051142684343726E-2"/>
          <c:y val="8.1632863279117399E-3"/>
          <c:w val="0.9156580634256215"/>
          <c:h val="0.86874934756190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InDels'!$D$111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53-497F-8DE8-C12920F50FDD}"/>
              </c:ext>
            </c:extLst>
          </c:dPt>
          <c:dPt>
            <c:idx val="1"/>
            <c:marker>
              <c:symbol val="circle"/>
              <c:size val="13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53-497F-8DE8-C12920F50FDD}"/>
              </c:ext>
            </c:extLst>
          </c:dPt>
          <c:dPt>
            <c:idx val="2"/>
            <c:marker>
              <c:symbol val="circle"/>
              <c:size val="13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53-497F-8DE8-C12920F50FDD}"/>
              </c:ext>
            </c:extLst>
          </c:dPt>
          <c:dPt>
            <c:idx val="3"/>
            <c:marker>
              <c:symbol val="circle"/>
              <c:size val="13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53-497F-8DE8-C12920F50FDD}"/>
              </c:ext>
            </c:extLst>
          </c:dPt>
          <c:dPt>
            <c:idx val="7"/>
            <c:marker>
              <c:symbol val="circle"/>
              <c:size val="13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53-497F-8DE8-C12920F50FDD}"/>
              </c:ext>
            </c:extLst>
          </c:dPt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InDels'!$D$117:$D$126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422</c:v>
                </c:pt>
                <c:pt idx="3">
                  <c:v>348</c:v>
                </c:pt>
                <c:pt idx="4">
                  <c:v>326</c:v>
                </c:pt>
                <c:pt idx="5">
                  <c:v>318</c:v>
                </c:pt>
                <c:pt idx="6">
                  <c:v>97</c:v>
                </c:pt>
                <c:pt idx="7">
                  <c:v>176</c:v>
                </c:pt>
                <c:pt idx="8">
                  <c:v>133</c:v>
                </c:pt>
                <c:pt idx="9">
                  <c:v>232</c:v>
                </c:pt>
              </c:numCache>
            </c:numRef>
          </c:xVal>
          <c:yVal>
            <c:numRef>
              <c:f>'Fidelity InDels'!$G$117:$G$126</c:f>
              <c:numCache>
                <c:formatCode>General</c:formatCode>
                <c:ptCount val="10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53-497F-8DE8-C12920F50FDD}"/>
            </c:ext>
          </c:extLst>
        </c:ser>
        <c:ser>
          <c:idx val="1"/>
          <c:order val="1"/>
          <c:tx>
            <c:strRef>
              <c:f>'Fidelity InDels'!$F$111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53-497F-8DE8-C12920F50FDD}"/>
              </c:ext>
            </c:extLst>
          </c:dPt>
          <c:dPt>
            <c:idx val="1"/>
            <c:marker>
              <c:symbol val="circle"/>
              <c:size val="13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53-497F-8DE8-C12920F50FD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B36964D-6E5B-4EE8-A063-6C9D656E232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A53-497F-8DE8-C12920F50FD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479AF0-6F2A-43BF-AA54-20C613ECA3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A53-497F-8DE8-C12920F50FD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83E692-8B3A-4E65-8B3B-82821104E2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A53-497F-8DE8-C12920F50FD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5BB3D88-219A-4883-85AF-C724B6FD02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A53-497F-8DE8-C12920F50FD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F373D9A-128B-468A-84DA-A18031B3F3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A53-497F-8DE8-C12920F50FD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580147C-3073-4737-8698-E8FA650EB4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A53-497F-8DE8-C12920F50FD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1854D59-2AEE-4E3A-A8FC-56565178E6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A53-497F-8DE8-C12920F50FD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68E2CA5-244D-462B-9677-68440CEAE3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A53-497F-8DE8-C12920F50FD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2C9C227-FC0D-4C5C-A03F-2CF2671F8B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A53-497F-8DE8-C12920F50FD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A3499EF-E1BF-41F8-8795-254F7FDC90C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A53-497F-8DE8-C12920F50F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InDels'!$E$117:$E$126</c:f>
                <c:numCache>
                  <c:formatCode>General</c:formatCode>
                  <c:ptCount val="10"/>
                  <c:pt idx="0">
                    <c:v>50</c:v>
                  </c:pt>
                  <c:pt idx="1">
                    <c:v>227</c:v>
                  </c:pt>
                  <c:pt idx="2">
                    <c:v>2</c:v>
                  </c:pt>
                  <c:pt idx="3">
                    <c:v>2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3</c:v>
                  </c:pt>
                  <c:pt idx="8">
                    <c:v>1</c:v>
                  </c:pt>
                  <c:pt idx="9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InDels'!$F$117:$F$126</c:f>
              <c:numCache>
                <c:formatCode>General</c:formatCode>
                <c:ptCount val="10"/>
                <c:pt idx="0">
                  <c:v>59</c:v>
                </c:pt>
                <c:pt idx="1">
                  <c:v>236</c:v>
                </c:pt>
                <c:pt idx="2">
                  <c:v>423</c:v>
                </c:pt>
                <c:pt idx="3">
                  <c:v>349</c:v>
                </c:pt>
                <c:pt idx="4">
                  <c:v>326</c:v>
                </c:pt>
                <c:pt idx="5">
                  <c:v>318</c:v>
                </c:pt>
                <c:pt idx="6">
                  <c:v>97</c:v>
                </c:pt>
                <c:pt idx="7">
                  <c:v>178</c:v>
                </c:pt>
                <c:pt idx="8">
                  <c:v>133</c:v>
                </c:pt>
                <c:pt idx="9">
                  <c:v>232</c:v>
                </c:pt>
              </c:numCache>
            </c:numRef>
          </c:xVal>
          <c:yVal>
            <c:numRef>
              <c:f>'Fidelity InDels'!$G$117:$G$126</c:f>
              <c:numCache>
                <c:formatCode>General</c:formatCode>
                <c:ptCount val="10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InDels'!$H$117:$H$126</c15:f>
                <c15:dlblRangeCache>
                  <c:ptCount val="10"/>
                  <c:pt idx="0">
                    <c:v>63.3%, 10:59</c:v>
                  </c:pt>
                  <c:pt idx="1">
                    <c:v>15.0%, 10:236</c:v>
                  </c:pt>
                  <c:pt idx="2">
                    <c:v>12.6%, 422:423</c:v>
                  </c:pt>
                  <c:pt idx="3">
                    <c:v>12.6%, 348:349</c:v>
                  </c:pt>
                  <c:pt idx="4">
                    <c:v>12.6%, 326:326</c:v>
                  </c:pt>
                  <c:pt idx="5">
                    <c:v>12.6%, 318:318</c:v>
                  </c:pt>
                  <c:pt idx="6">
                    <c:v>12.4%, 97:97</c:v>
                  </c:pt>
                  <c:pt idx="7">
                    <c:v>12.4%, 176:178</c:v>
                  </c:pt>
                  <c:pt idx="8">
                    <c:v>12.4%, 133:133</c:v>
                  </c:pt>
                  <c:pt idx="9">
                    <c:v>12.4%, 232:232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DA53-497F-8DE8-C12920F50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848863"/>
        <c:crosses val="autoZero"/>
        <c:crossBetween val="midCat"/>
      </c:valAx>
      <c:valAx>
        <c:axId val="464848863"/>
        <c:scaling>
          <c:orientation val="minMax"/>
          <c:max val="5.2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D12A-THR</a:t>
                </a:r>
              </a:p>
            </c:rich>
          </c:tx>
          <c:layout>
            <c:manualLayout>
              <c:xMode val="edge"/>
              <c:yMode val="edge"/>
              <c:x val="1.3798579597621896E-3"/>
              <c:y val="0.23690117892207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7419012798443994E-2"/>
          <c:y val="8.1632863279117399E-3"/>
          <c:w val="0.92100880744716784"/>
          <c:h val="0.812919118527529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InDels'!$D$111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58E-4786-B2AE-61634DABCF79}"/>
              </c:ext>
            </c:extLst>
          </c:dPt>
          <c:dPt>
            <c:idx val="1"/>
            <c:marker>
              <c:symbol val="circle"/>
              <c:size val="13"/>
              <c:spPr>
                <a:solidFill>
                  <a:schemeClr val="accent5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58E-4786-B2AE-61634DABCF79}"/>
              </c:ext>
            </c:extLst>
          </c:dPt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InDels'!$D$127:$D$142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482</c:v>
                </c:pt>
                <c:pt idx="3">
                  <c:v>454</c:v>
                </c:pt>
                <c:pt idx="4">
                  <c:v>421</c:v>
                </c:pt>
                <c:pt idx="5">
                  <c:v>439</c:v>
                </c:pt>
                <c:pt idx="6">
                  <c:v>402</c:v>
                </c:pt>
                <c:pt idx="7">
                  <c:v>360</c:v>
                </c:pt>
                <c:pt idx="8">
                  <c:v>263</c:v>
                </c:pt>
                <c:pt idx="9">
                  <c:v>90</c:v>
                </c:pt>
                <c:pt idx="10">
                  <c:v>114</c:v>
                </c:pt>
                <c:pt idx="11">
                  <c:v>189</c:v>
                </c:pt>
                <c:pt idx="12">
                  <c:v>168</c:v>
                </c:pt>
                <c:pt idx="13">
                  <c:v>232</c:v>
                </c:pt>
                <c:pt idx="14">
                  <c:v>152</c:v>
                </c:pt>
                <c:pt idx="15">
                  <c:v>246</c:v>
                </c:pt>
              </c:numCache>
            </c:numRef>
          </c:xVal>
          <c:yVal>
            <c:numRef>
              <c:f>'Fidelity InDels'!$G$127:$G$142</c:f>
              <c:numCache>
                <c:formatCode>General</c:formatCode>
                <c:ptCount val="16"/>
                <c:pt idx="0">
                  <c:v>8</c:v>
                </c:pt>
                <c:pt idx="1">
                  <c:v>7.5</c:v>
                </c:pt>
                <c:pt idx="2">
                  <c:v>7</c:v>
                </c:pt>
                <c:pt idx="3">
                  <c:v>6.5</c:v>
                </c:pt>
                <c:pt idx="4">
                  <c:v>6</c:v>
                </c:pt>
                <c:pt idx="5">
                  <c:v>5.5</c:v>
                </c:pt>
                <c:pt idx="6">
                  <c:v>5</c:v>
                </c:pt>
                <c:pt idx="7">
                  <c:v>4.5</c:v>
                </c:pt>
                <c:pt idx="8">
                  <c:v>4</c:v>
                </c:pt>
                <c:pt idx="9">
                  <c:v>3.5</c:v>
                </c:pt>
                <c:pt idx="10">
                  <c:v>3</c:v>
                </c:pt>
                <c:pt idx="11">
                  <c:v>2.5</c:v>
                </c:pt>
                <c:pt idx="12">
                  <c:v>2</c:v>
                </c:pt>
                <c:pt idx="13">
                  <c:v>1.5</c:v>
                </c:pt>
                <c:pt idx="14">
                  <c:v>1</c:v>
                </c:pt>
                <c:pt idx="1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8E-4786-B2AE-61634DABCF79}"/>
            </c:ext>
          </c:extLst>
        </c:ser>
        <c:ser>
          <c:idx val="1"/>
          <c:order val="1"/>
          <c:tx>
            <c:strRef>
              <c:f>'Fidelity InDels'!$F$111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0"/>
            <c:marker>
              <c:symbol val="circle"/>
              <c:size val="13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58E-4786-B2AE-61634DABCF79}"/>
              </c:ext>
            </c:extLst>
          </c:dPt>
          <c:dPt>
            <c:idx val="1"/>
            <c:marker>
              <c:symbol val="circle"/>
              <c:size val="13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58E-4786-B2AE-61634DABCF7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AE24325-A99F-4B00-9666-FF18B4577D1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58E-4786-B2AE-61634DABCF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C3650B-56A9-4A9D-BA0B-DD28237FF30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58E-4786-B2AE-61634DABCF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7F3DBBE-FA04-4100-9505-A8DC621B9DA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58E-4786-B2AE-61634DABCF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408E116-675A-47DD-B1F4-D69DDF9C34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58E-4786-B2AE-61634DABCF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D0751D3-9FD3-42AC-9FB4-44A8D928A8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58E-4786-B2AE-61634DABCF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B83083C-C5EC-4822-9FA8-0FA57FB933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58E-4786-B2AE-61634DABCF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69E0FDD-FAA6-42EC-B689-5E4128233D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58E-4786-B2AE-61634DABCF7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C85F06A-52DD-4D2D-82C6-56C53E93F8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58E-4786-B2AE-61634DABCF7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35C7165-EC8D-49AF-B370-D80BC87529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58E-4786-B2AE-61634DABCF7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6F74F0C-8B8C-493A-9BC0-39870A5417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58E-4786-B2AE-61634DABCF7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FC9C48-A590-47E2-AB3A-719E669967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58E-4786-B2AE-61634DABCF7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9726540-DE01-46D8-BCD5-697B610C28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58E-4786-B2AE-61634DABCF7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E6C6667-74ED-4621-997D-9F0E7420B5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58E-4786-B2AE-61634DABCF7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46BA594-3090-4D0B-BE0E-6F665042A9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58E-4786-B2AE-61634DABCF7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7718F45-B1C6-4085-B4B2-8374F282CF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58E-4786-B2AE-61634DABCF7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6B24C78-1539-4893-93DC-8365F03110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58E-4786-B2AE-61634DABCF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InDels'!$E$127:$E$142</c:f>
                <c:numCache>
                  <c:formatCode>General</c:formatCode>
                  <c:ptCount val="16"/>
                  <c:pt idx="0">
                    <c:v>52</c:v>
                  </c:pt>
                  <c:pt idx="1">
                    <c:v>241</c:v>
                  </c:pt>
                  <c:pt idx="2">
                    <c:v>2</c:v>
                  </c:pt>
                  <c:pt idx="3">
                    <c:v>11</c:v>
                  </c:pt>
                  <c:pt idx="4">
                    <c:v>1</c:v>
                  </c:pt>
                  <c:pt idx="5">
                    <c:v>2</c:v>
                  </c:pt>
                  <c:pt idx="6">
                    <c:v>4</c:v>
                  </c:pt>
                  <c:pt idx="7">
                    <c:v>31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6</c:v>
                  </c:pt>
                  <c:pt idx="12">
                    <c:v>3</c:v>
                  </c:pt>
                  <c:pt idx="13">
                    <c:v>5</c:v>
                  </c:pt>
                  <c:pt idx="14">
                    <c:v>1</c:v>
                  </c:pt>
                  <c:pt idx="15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InDels'!$F$127:$F$142</c:f>
              <c:numCache>
                <c:formatCode>General</c:formatCode>
                <c:ptCount val="16"/>
                <c:pt idx="0">
                  <c:v>61</c:v>
                </c:pt>
                <c:pt idx="1">
                  <c:v>250</c:v>
                </c:pt>
                <c:pt idx="2">
                  <c:v>483</c:v>
                </c:pt>
                <c:pt idx="3">
                  <c:v>464</c:v>
                </c:pt>
                <c:pt idx="4">
                  <c:v>421</c:v>
                </c:pt>
                <c:pt idx="5">
                  <c:v>440</c:v>
                </c:pt>
                <c:pt idx="6">
                  <c:v>405</c:v>
                </c:pt>
                <c:pt idx="7">
                  <c:v>390</c:v>
                </c:pt>
                <c:pt idx="8">
                  <c:v>263</c:v>
                </c:pt>
                <c:pt idx="9">
                  <c:v>90</c:v>
                </c:pt>
                <c:pt idx="10">
                  <c:v>114</c:v>
                </c:pt>
                <c:pt idx="11">
                  <c:v>194</c:v>
                </c:pt>
                <c:pt idx="12">
                  <c:v>170</c:v>
                </c:pt>
                <c:pt idx="13">
                  <c:v>236</c:v>
                </c:pt>
                <c:pt idx="14">
                  <c:v>152</c:v>
                </c:pt>
                <c:pt idx="15">
                  <c:v>246</c:v>
                </c:pt>
              </c:numCache>
            </c:numRef>
          </c:xVal>
          <c:yVal>
            <c:numRef>
              <c:f>'Fidelity InDels'!$G$127:$G$142</c:f>
              <c:numCache>
                <c:formatCode>General</c:formatCode>
                <c:ptCount val="16"/>
                <c:pt idx="0">
                  <c:v>8</c:v>
                </c:pt>
                <c:pt idx="1">
                  <c:v>7.5</c:v>
                </c:pt>
                <c:pt idx="2">
                  <c:v>7</c:v>
                </c:pt>
                <c:pt idx="3">
                  <c:v>6.5</c:v>
                </c:pt>
                <c:pt idx="4">
                  <c:v>6</c:v>
                </c:pt>
                <c:pt idx="5">
                  <c:v>5.5</c:v>
                </c:pt>
                <c:pt idx="6">
                  <c:v>5</c:v>
                </c:pt>
                <c:pt idx="7">
                  <c:v>4.5</c:v>
                </c:pt>
                <c:pt idx="8">
                  <c:v>4</c:v>
                </c:pt>
                <c:pt idx="9">
                  <c:v>3.5</c:v>
                </c:pt>
                <c:pt idx="10">
                  <c:v>3</c:v>
                </c:pt>
                <c:pt idx="11">
                  <c:v>2.5</c:v>
                </c:pt>
                <c:pt idx="12">
                  <c:v>2</c:v>
                </c:pt>
                <c:pt idx="13">
                  <c:v>1.5</c:v>
                </c:pt>
                <c:pt idx="14">
                  <c:v>1</c:v>
                </c:pt>
                <c:pt idx="15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InDels'!$H$127:$H$142</c15:f>
                <c15:dlblRangeCache>
                  <c:ptCount val="16"/>
                  <c:pt idx="0">
                    <c:v>63.8%, 10:61</c:v>
                  </c:pt>
                  <c:pt idx="1">
                    <c:v>7.9%, 10:250</c:v>
                  </c:pt>
                  <c:pt idx="2">
                    <c:v>6.3%, 482:483</c:v>
                  </c:pt>
                  <c:pt idx="3">
                    <c:v>6.3%, 454:464</c:v>
                  </c:pt>
                  <c:pt idx="4">
                    <c:v>6.2%, 421:421</c:v>
                  </c:pt>
                  <c:pt idx="5">
                    <c:v>6.2%, 439:440</c:v>
                  </c:pt>
                  <c:pt idx="6">
                    <c:v>6.2%, 402:405</c:v>
                  </c:pt>
                  <c:pt idx="7">
                    <c:v>6.2%, 360:390</c:v>
                  </c:pt>
                  <c:pt idx="8">
                    <c:v>6.1%, 263:263</c:v>
                  </c:pt>
                  <c:pt idx="9">
                    <c:v>6.1%, 90:90</c:v>
                  </c:pt>
                  <c:pt idx="10">
                    <c:v>6.0%, 114:114</c:v>
                  </c:pt>
                  <c:pt idx="11">
                    <c:v>5.9%, 189:194</c:v>
                  </c:pt>
                  <c:pt idx="12">
                    <c:v>5.9%, 168:170</c:v>
                  </c:pt>
                  <c:pt idx="13">
                    <c:v>5.9%, 232:236</c:v>
                  </c:pt>
                  <c:pt idx="14">
                    <c:v>5.9%, 152:152</c:v>
                  </c:pt>
                  <c:pt idx="15">
                    <c:v>5.9%, 246:246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E58E-4786-B2AE-61634DAB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Sequence</a:t>
                </a:r>
                <a:r>
                  <a:rPr lang="en-GB" sz="16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position (bp)</a:t>
                </a:r>
                <a:endParaRPr lang="en-GB" sz="16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4382821784160637"/>
              <c:y val="0.90226196733722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9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D12A-THR</a:t>
                </a:r>
              </a:p>
            </c:rich>
          </c:tx>
          <c:layout>
            <c:manualLayout>
              <c:xMode val="edge"/>
              <c:yMode val="edge"/>
              <c:x val="1.0593266941641166E-3"/>
              <c:y val="0.29536649235532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Size and Frequency of Insertions</a:t>
            </a:r>
          </a:p>
        </c:rich>
      </c:tx>
      <c:layout>
        <c:manualLayout>
          <c:xMode val="edge"/>
          <c:yMode val="edge"/>
          <c:x val="7.9847366753674459E-2"/>
          <c:y val="0.111715704921467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26845808686745E-2"/>
          <c:y val="0.23843565615216936"/>
          <c:w val="0.87152184562391388"/>
          <c:h val="0.589353886964191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Insertions'!$D$2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15875">
                <a:noFill/>
              </a:ln>
              <a:effectLst/>
            </c:spPr>
          </c:marker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Insertions'!$D$3:$D$5</c:f>
              <c:numCache>
                <c:formatCode>General</c:formatCode>
                <c:ptCount val="3"/>
                <c:pt idx="0">
                  <c:v>306</c:v>
                </c:pt>
                <c:pt idx="1">
                  <c:v>91</c:v>
                </c:pt>
                <c:pt idx="2">
                  <c:v>220</c:v>
                </c:pt>
              </c:numCache>
            </c:numRef>
          </c:xVal>
          <c:yVal>
            <c:numLit>
              <c:formatCode>General</c:formatCode>
              <c:ptCount val="3"/>
              <c:pt idx="0">
                <c:v>1.5</c:v>
              </c:pt>
              <c:pt idx="1">
                <c:v>1</c:v>
              </c:pt>
              <c:pt idx="2">
                <c:v>0.5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3C6-439A-99CC-E24527012A63}"/>
            </c:ext>
          </c:extLst>
        </c:ser>
        <c:ser>
          <c:idx val="1"/>
          <c:order val="1"/>
          <c:tx>
            <c:strRef>
              <c:f>'Fidelity Insertions'!$F$2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EA2EC54-A576-4B3F-8627-6D987586853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C6-439A-99CC-E24527012A6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DA29180-D4F3-4C6F-A30C-E5C37015F3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3C6-439A-99CC-E24527012A6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6F95693-FECA-4BF3-92FC-B4EDA841F1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3C6-439A-99CC-E24527012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Insertions'!$E$3:$E$5</c:f>
                <c:numCache>
                  <c:formatCode>General</c:formatCode>
                  <c:ptCount val="3"/>
                  <c:pt idx="0">
                    <c:v>3</c:v>
                  </c:pt>
                  <c:pt idx="1">
                    <c:v>1</c:v>
                  </c:pt>
                  <c:pt idx="2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Insertions'!$F$3:$F$5</c:f>
              <c:numCache>
                <c:formatCode>General</c:formatCode>
                <c:ptCount val="3"/>
                <c:pt idx="0">
                  <c:v>308</c:v>
                </c:pt>
                <c:pt idx="1">
                  <c:v>91</c:v>
                </c:pt>
                <c:pt idx="2">
                  <c:v>220</c:v>
                </c:pt>
              </c:numCache>
            </c:numRef>
          </c:xVal>
          <c:yVal>
            <c:numRef>
              <c:f>'Fidelity Insertions'!$G$3:$G$5</c:f>
              <c:numCache>
                <c:formatCode>General</c:formatCode>
                <c:ptCount val="3"/>
                <c:pt idx="0">
                  <c:v>1.5</c:v>
                </c:pt>
                <c:pt idx="1">
                  <c:v>1</c:v>
                </c:pt>
                <c:pt idx="2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Insertions'!$H$3:$H$5</c15:f>
                <c15:dlblRangeCache>
                  <c:ptCount val="3"/>
                  <c:pt idx="0">
                    <c:v>33.4%, 306:308</c:v>
                  </c:pt>
                  <c:pt idx="1">
                    <c:v>33.4%, 91:91</c:v>
                  </c:pt>
                  <c:pt idx="2">
                    <c:v>33.3%, 220:220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3C6-439A-99CC-E24527012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3.2"/>
          <c:min val="0.2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Exo+THR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26845808686745E-2"/>
          <c:y val="2.85493009733086E-2"/>
          <c:w val="0.87152184562391388"/>
          <c:h val="0.86047143693446337"/>
        </c:manualLayout>
      </c:layout>
      <c:scatterChart>
        <c:scatterStyle val="lineMarker"/>
        <c:varyColors val="0"/>
        <c:ser>
          <c:idx val="1"/>
          <c:order val="0"/>
          <c:tx>
            <c:strRef>
              <c:f>'Fidelity Insertions'!$T$2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'Fidelity Insertions'!$T$3:$T$16</c:f>
              <c:numCache>
                <c:formatCode>General</c:formatCode>
                <c:ptCount val="14"/>
                <c:pt idx="0">
                  <c:v>482</c:v>
                </c:pt>
                <c:pt idx="1">
                  <c:v>454</c:v>
                </c:pt>
                <c:pt idx="2">
                  <c:v>421</c:v>
                </c:pt>
                <c:pt idx="3">
                  <c:v>439</c:v>
                </c:pt>
                <c:pt idx="4">
                  <c:v>402</c:v>
                </c:pt>
                <c:pt idx="5">
                  <c:v>360</c:v>
                </c:pt>
                <c:pt idx="6">
                  <c:v>263</c:v>
                </c:pt>
                <c:pt idx="7">
                  <c:v>90</c:v>
                </c:pt>
                <c:pt idx="8">
                  <c:v>114</c:v>
                </c:pt>
                <c:pt idx="9">
                  <c:v>189</c:v>
                </c:pt>
                <c:pt idx="10">
                  <c:v>168</c:v>
                </c:pt>
                <c:pt idx="11">
                  <c:v>232</c:v>
                </c:pt>
                <c:pt idx="12">
                  <c:v>152</c:v>
                </c:pt>
                <c:pt idx="13">
                  <c:v>246</c:v>
                </c:pt>
              </c:numCache>
            </c:numRef>
          </c:xVal>
          <c:yVal>
            <c:numRef>
              <c:f>'Fidelity Insertions'!$W$3:$W$16</c:f>
              <c:numCache>
                <c:formatCode>General</c:formatCode>
                <c:ptCount val="14"/>
                <c:pt idx="0">
                  <c:v>8.5</c:v>
                </c:pt>
                <c:pt idx="1">
                  <c:v>8</c:v>
                </c:pt>
                <c:pt idx="2">
                  <c:v>7.5</c:v>
                </c:pt>
                <c:pt idx="3">
                  <c:v>7</c:v>
                </c:pt>
                <c:pt idx="4">
                  <c:v>6.5</c:v>
                </c:pt>
                <c:pt idx="5">
                  <c:v>6</c:v>
                </c:pt>
                <c:pt idx="6">
                  <c:v>5.5</c:v>
                </c:pt>
                <c:pt idx="7">
                  <c:v>5</c:v>
                </c:pt>
                <c:pt idx="8">
                  <c:v>4.5</c:v>
                </c:pt>
                <c:pt idx="9">
                  <c:v>4</c:v>
                </c:pt>
                <c:pt idx="10">
                  <c:v>3.5</c:v>
                </c:pt>
                <c:pt idx="11">
                  <c:v>3</c:v>
                </c:pt>
                <c:pt idx="12">
                  <c:v>2.5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C-4E11-BB91-8DB9C868DF22}"/>
            </c:ext>
          </c:extLst>
        </c:ser>
        <c:ser>
          <c:idx val="0"/>
          <c:order val="1"/>
          <c:tx>
            <c:strRef>
              <c:f>'Fidelity Insertions'!$V$2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2EAD7D5-DEF4-4538-B2D5-89D46AD8A00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52C-4E11-BB91-8DB9C868DF2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42908BF-8750-448B-AB11-2D2CD6684CF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52C-4E11-BB91-8DB9C868DF2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B161C4D-2D2B-4880-A470-149C8001C4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52C-4E11-BB91-8DB9C868DF2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6637454-B0AC-46CD-9CFC-FACB1E3AE3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52C-4E11-BB91-8DB9C868DF2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FF81E44-9F22-4911-8FDF-8B5B955B5C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52C-4E11-BB91-8DB9C868DF2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FDC2666-CC01-44CC-88F8-B958A610C9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52C-4E11-BB91-8DB9C868DF2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ACD04E0-77E3-4442-8FCC-7938329524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52C-4E11-BB91-8DB9C868DF2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A4A1FE6-8969-41A4-8820-78B20C94080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52C-4E11-BB91-8DB9C868DF2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128FA2-F807-4F3D-A58D-A3E7BD5BF8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52C-4E11-BB91-8DB9C868DF2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C4FC21E-B543-43B1-94B8-0F74C25AEF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52C-4E11-BB91-8DB9C868DF2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87995C0-355A-4582-A15B-873CDDF0EB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52C-4E11-BB91-8DB9C868DF2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4FAEE8A-4BBE-4AAB-8182-96E027D374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52C-4E11-BB91-8DB9C868DF2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0F5D3B1-507A-49D9-980E-BEC8457A3A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52C-4E11-BB91-8DB9C868DF2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3CBDE0F-252C-407C-A7FC-AA5C9F0A52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52C-4E11-BB91-8DB9C868DF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'Fidelity Insertions'!$U$3:$U$19</c:f>
                <c:numCache>
                  <c:formatCode>General</c:formatCode>
                  <c:ptCount val="17"/>
                  <c:pt idx="0">
                    <c:v>2</c:v>
                  </c:pt>
                  <c:pt idx="1">
                    <c:v>11</c:v>
                  </c:pt>
                  <c:pt idx="2">
                    <c:v>1</c:v>
                  </c:pt>
                  <c:pt idx="3">
                    <c:v>2</c:v>
                  </c:pt>
                  <c:pt idx="4">
                    <c:v>4</c:v>
                  </c:pt>
                  <c:pt idx="5">
                    <c:v>31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6</c:v>
                  </c:pt>
                  <c:pt idx="10">
                    <c:v>3</c:v>
                  </c:pt>
                  <c:pt idx="11">
                    <c:v>5</c:v>
                  </c:pt>
                  <c:pt idx="12">
                    <c:v>1</c:v>
                  </c:pt>
                  <c:pt idx="13">
                    <c:v>1</c:v>
                  </c:pt>
                  <c:pt idx="14">
                    <c:v>8</c:v>
                  </c:pt>
                  <c:pt idx="15">
                    <c:v>1</c:v>
                  </c:pt>
                  <c:pt idx="16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Insertions'!$V$3:$V$16</c:f>
              <c:numCache>
                <c:formatCode>General</c:formatCode>
                <c:ptCount val="14"/>
                <c:pt idx="0">
                  <c:v>483</c:v>
                </c:pt>
                <c:pt idx="1">
                  <c:v>464</c:v>
                </c:pt>
                <c:pt idx="2">
                  <c:v>421</c:v>
                </c:pt>
                <c:pt idx="3">
                  <c:v>440</c:v>
                </c:pt>
                <c:pt idx="4">
                  <c:v>405</c:v>
                </c:pt>
                <c:pt idx="5">
                  <c:v>390</c:v>
                </c:pt>
                <c:pt idx="6">
                  <c:v>263</c:v>
                </c:pt>
                <c:pt idx="7">
                  <c:v>90</c:v>
                </c:pt>
                <c:pt idx="8">
                  <c:v>114</c:v>
                </c:pt>
                <c:pt idx="9">
                  <c:v>194</c:v>
                </c:pt>
                <c:pt idx="10">
                  <c:v>170</c:v>
                </c:pt>
                <c:pt idx="11">
                  <c:v>236</c:v>
                </c:pt>
                <c:pt idx="12">
                  <c:v>152</c:v>
                </c:pt>
                <c:pt idx="13">
                  <c:v>246</c:v>
                </c:pt>
              </c:numCache>
            </c:numRef>
          </c:xVal>
          <c:yVal>
            <c:numRef>
              <c:f>'Fidelity Insertions'!$W$3:$W$16</c:f>
              <c:numCache>
                <c:formatCode>General</c:formatCode>
                <c:ptCount val="14"/>
                <c:pt idx="0">
                  <c:v>8.5</c:v>
                </c:pt>
                <c:pt idx="1">
                  <c:v>8</c:v>
                </c:pt>
                <c:pt idx="2">
                  <c:v>7.5</c:v>
                </c:pt>
                <c:pt idx="3">
                  <c:v>7</c:v>
                </c:pt>
                <c:pt idx="4">
                  <c:v>6.5</c:v>
                </c:pt>
                <c:pt idx="5">
                  <c:v>6</c:v>
                </c:pt>
                <c:pt idx="6">
                  <c:v>5.5</c:v>
                </c:pt>
                <c:pt idx="7">
                  <c:v>5</c:v>
                </c:pt>
                <c:pt idx="8">
                  <c:v>4.5</c:v>
                </c:pt>
                <c:pt idx="9">
                  <c:v>4</c:v>
                </c:pt>
                <c:pt idx="10">
                  <c:v>3.5</c:v>
                </c:pt>
                <c:pt idx="11">
                  <c:v>3</c:v>
                </c:pt>
                <c:pt idx="12">
                  <c:v>2.5</c:v>
                </c:pt>
                <c:pt idx="13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Insertions'!$X$3:$X$19</c15:f>
                <c15:dlblRangeCache>
                  <c:ptCount val="17"/>
                  <c:pt idx="0">
                    <c:v>6.3%, 482:483</c:v>
                  </c:pt>
                  <c:pt idx="1">
                    <c:v>6.3%, 454:464</c:v>
                  </c:pt>
                  <c:pt idx="2">
                    <c:v>6.2%, 421:421</c:v>
                  </c:pt>
                  <c:pt idx="3">
                    <c:v>6.2%, 439:440</c:v>
                  </c:pt>
                  <c:pt idx="4">
                    <c:v>6.2%, 402:405</c:v>
                  </c:pt>
                  <c:pt idx="5">
                    <c:v>6.2%, 360:390</c:v>
                  </c:pt>
                  <c:pt idx="6">
                    <c:v>6.1%, 263:263</c:v>
                  </c:pt>
                  <c:pt idx="7">
                    <c:v>6.1%, 90:90</c:v>
                  </c:pt>
                  <c:pt idx="8">
                    <c:v>6.0%, 114:114</c:v>
                  </c:pt>
                  <c:pt idx="9">
                    <c:v>5.9%, 189:194</c:v>
                  </c:pt>
                  <c:pt idx="10">
                    <c:v>5.9%, 168:170</c:v>
                  </c:pt>
                  <c:pt idx="11">
                    <c:v>5.9%, 232:236</c:v>
                  </c:pt>
                  <c:pt idx="12">
                    <c:v>5.9%, 152:152</c:v>
                  </c:pt>
                  <c:pt idx="13">
                    <c:v>5.9%, 246:246</c:v>
                  </c:pt>
                  <c:pt idx="14">
                    <c:v>4.9%, 21:28</c:v>
                  </c:pt>
                  <c:pt idx="15">
                    <c:v>4.9%, 36:36</c:v>
                  </c:pt>
                  <c:pt idx="16">
                    <c:v>4.9%, 58:58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852C-4E11-BB91-8DB9C868D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9.1999999999999993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P562del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26845808686745E-2"/>
          <c:y val="0.1026709217305722"/>
          <c:w val="0.87152184562391388"/>
          <c:h val="0.72511867289896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Insertions'!$L$2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15875">
                <a:noFill/>
              </a:ln>
              <a:effectLst/>
            </c:spPr>
          </c:marker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Insertions'!$L$3:$L$10</c:f>
              <c:numCache>
                <c:formatCode>General</c:formatCode>
                <c:ptCount val="8"/>
                <c:pt idx="0">
                  <c:v>422</c:v>
                </c:pt>
                <c:pt idx="1">
                  <c:v>348</c:v>
                </c:pt>
                <c:pt idx="2">
                  <c:v>326</c:v>
                </c:pt>
                <c:pt idx="3">
                  <c:v>318</c:v>
                </c:pt>
                <c:pt idx="4">
                  <c:v>97</c:v>
                </c:pt>
                <c:pt idx="5">
                  <c:v>176</c:v>
                </c:pt>
                <c:pt idx="6">
                  <c:v>133</c:v>
                </c:pt>
                <c:pt idx="7">
                  <c:v>232</c:v>
                </c:pt>
              </c:numCache>
            </c:numRef>
          </c:xVal>
          <c:yVal>
            <c:numRef>
              <c:f>'Fidelity Insertions'!$O$3:$O$10</c:f>
              <c:numCache>
                <c:formatCode>General</c:formatCode>
                <c:ptCount val="8"/>
                <c:pt idx="0">
                  <c:v>4</c:v>
                </c:pt>
                <c:pt idx="1">
                  <c:v>3.5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9-4619-9854-92F1599F0D30}"/>
            </c:ext>
          </c:extLst>
        </c:ser>
        <c:ser>
          <c:idx val="1"/>
          <c:order val="1"/>
          <c:tx>
            <c:strRef>
              <c:f>'Fidelity Insertions'!$N$2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2AF0BBF-2664-4AB6-8C0A-ECB20624BA0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969-4619-9854-92F1599F0D3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3CBBCC3-7AF9-416B-A8CA-A4802209B18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969-4619-9854-92F1599F0D3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6FD1E0-C67E-4F86-B181-F8B14FAD90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969-4619-9854-92F1599F0D3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82BEDC4-1E06-44B4-ACEF-F6296AE446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969-4619-9854-92F1599F0D3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3FDA7AD-ACF0-44C6-B168-88627F2857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969-4619-9854-92F1599F0D3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CCAD014-64E9-4FEB-B6EA-9D8A23CB08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969-4619-9854-92F1599F0D3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F598BEE-80BE-4C1B-96B6-8E8DEB1C6B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969-4619-9854-92F1599F0D3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543E73-6C57-46A8-8625-717350E51D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969-4619-9854-92F1599F0D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Insertions'!$E$3:$E$5</c:f>
                <c:numCache>
                  <c:formatCode>General</c:formatCode>
                  <c:ptCount val="3"/>
                  <c:pt idx="0">
                    <c:v>3</c:v>
                  </c:pt>
                  <c:pt idx="1">
                    <c:v>1</c:v>
                  </c:pt>
                  <c:pt idx="2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Insertions'!$N$3:$N$10</c:f>
              <c:numCache>
                <c:formatCode>General</c:formatCode>
                <c:ptCount val="8"/>
                <c:pt idx="0">
                  <c:v>423</c:v>
                </c:pt>
                <c:pt idx="1">
                  <c:v>349</c:v>
                </c:pt>
                <c:pt idx="2">
                  <c:v>326</c:v>
                </c:pt>
                <c:pt idx="3">
                  <c:v>318</c:v>
                </c:pt>
                <c:pt idx="4">
                  <c:v>97</c:v>
                </c:pt>
                <c:pt idx="5">
                  <c:v>178</c:v>
                </c:pt>
                <c:pt idx="6">
                  <c:v>133</c:v>
                </c:pt>
                <c:pt idx="7">
                  <c:v>232</c:v>
                </c:pt>
              </c:numCache>
            </c:numRef>
          </c:xVal>
          <c:yVal>
            <c:numRef>
              <c:f>'Fidelity Insertions'!$O$3:$O$10</c:f>
              <c:numCache>
                <c:formatCode>General</c:formatCode>
                <c:ptCount val="8"/>
                <c:pt idx="0">
                  <c:v>4</c:v>
                </c:pt>
                <c:pt idx="1">
                  <c:v>3.5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Insertions'!$P$3:$P$10</c15:f>
                <c15:dlblRangeCache>
                  <c:ptCount val="8"/>
                  <c:pt idx="0">
                    <c:v>12.6%, 422:423</c:v>
                  </c:pt>
                  <c:pt idx="1">
                    <c:v>12.6%, 348:349</c:v>
                  </c:pt>
                  <c:pt idx="2">
                    <c:v>12.6%, 326:326</c:v>
                  </c:pt>
                  <c:pt idx="3">
                    <c:v>12.6%, 318:318</c:v>
                  </c:pt>
                  <c:pt idx="4">
                    <c:v>12.4%, 97:97</c:v>
                  </c:pt>
                  <c:pt idx="5">
                    <c:v>12.4%, 176:178</c:v>
                  </c:pt>
                  <c:pt idx="6">
                    <c:v>12.4%, 133:133</c:v>
                  </c:pt>
                  <c:pt idx="7">
                    <c:v>12.4%, 232:232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0969-4619-9854-92F1599F0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4.2"/>
          <c:min val="0.2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D12A-THR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BSA Standard D12A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786487725152299"/>
                  <c:y val="-6.207311561033705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1" baseline="0"/>
                      <a:t>y = 58131x + 4182</a:t>
                    </a:r>
                    <a:endParaRPr lang="en-US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'protein quantification'!$C$5:$C$11</c:f>
              <c:numCache>
                <c:formatCode>General</c:formatCode>
                <c:ptCount val="7"/>
                <c:pt idx="0">
                  <c:v>1.2</c:v>
                </c:pt>
                <c:pt idx="1">
                  <c:v>1</c:v>
                </c:pt>
                <c:pt idx="2">
                  <c:v>0.8</c:v>
                </c:pt>
                <c:pt idx="3">
                  <c:v>0.6</c:v>
                </c:pt>
                <c:pt idx="4">
                  <c:v>0.4</c:v>
                </c:pt>
                <c:pt idx="5">
                  <c:v>0.2</c:v>
                </c:pt>
                <c:pt idx="6">
                  <c:v>0.1</c:v>
                </c:pt>
              </c:numCache>
            </c:numRef>
          </c:xVal>
          <c:yVal>
            <c:numRef>
              <c:f>'protein quantification'!$D$5:$D$11</c:f>
              <c:numCache>
                <c:formatCode>General</c:formatCode>
                <c:ptCount val="7"/>
                <c:pt idx="0">
                  <c:v>75086.407999999996</c:v>
                </c:pt>
                <c:pt idx="1">
                  <c:v>58916.637999999999</c:v>
                </c:pt>
                <c:pt idx="2">
                  <c:v>50862.981</c:v>
                </c:pt>
                <c:pt idx="3">
                  <c:v>40979.767999999996</c:v>
                </c:pt>
                <c:pt idx="4">
                  <c:v>29332.605</c:v>
                </c:pt>
                <c:pt idx="5">
                  <c:v>17218.986000000001</c:v>
                </c:pt>
                <c:pt idx="6">
                  <c:v>6838.0330000000004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6-4510-B1EA-6CF542B57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65960"/>
        <c:axId val="716862024"/>
      </c:scatterChart>
      <c:valAx>
        <c:axId val="71686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62024"/>
        <c:crosses val="autoZero"/>
        <c:crossBetween val="midCat"/>
      </c:valAx>
      <c:valAx>
        <c:axId val="7168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6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BSA Standard 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447408839639414"/>
                  <c:y val="-5.0664960990639619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1" baseline="0"/>
                      <a:t>y = 44286x + 3443.7</a:t>
                    </a:r>
                    <a:endParaRPr lang="en-US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'protein quantification'!$C$24:$C$30</c:f>
              <c:numCache>
                <c:formatCode>General</c:formatCode>
                <c:ptCount val="7"/>
                <c:pt idx="0">
                  <c:v>1.2</c:v>
                </c:pt>
                <c:pt idx="1">
                  <c:v>1</c:v>
                </c:pt>
                <c:pt idx="2">
                  <c:v>0.8</c:v>
                </c:pt>
                <c:pt idx="3">
                  <c:v>0.6</c:v>
                </c:pt>
                <c:pt idx="4">
                  <c:v>0.4</c:v>
                </c:pt>
                <c:pt idx="5">
                  <c:v>0.2</c:v>
                </c:pt>
                <c:pt idx="6">
                  <c:v>0.1</c:v>
                </c:pt>
              </c:numCache>
            </c:numRef>
          </c:xVal>
          <c:yVal>
            <c:numRef>
              <c:f>'protein quantification'!$D$24:$D$30</c:f>
              <c:numCache>
                <c:formatCode>General</c:formatCode>
                <c:ptCount val="7"/>
                <c:pt idx="0">
                  <c:v>56112.538</c:v>
                </c:pt>
                <c:pt idx="1">
                  <c:v>47315.688000000002</c:v>
                </c:pt>
                <c:pt idx="2">
                  <c:v>37579.474999999999</c:v>
                </c:pt>
                <c:pt idx="3">
                  <c:v>32429.505000000001</c:v>
                </c:pt>
                <c:pt idx="4">
                  <c:v>23190.491999999998</c:v>
                </c:pt>
                <c:pt idx="5">
                  <c:v>12111.316999999999</c:v>
                </c:pt>
                <c:pt idx="6">
                  <c:v>5794.3760000000002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6-4313-842C-66027706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289272"/>
        <c:axId val="668265328"/>
      </c:scatterChart>
      <c:valAx>
        <c:axId val="66828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65328"/>
        <c:crosses val="autoZero"/>
        <c:crossBetween val="midCat"/>
      </c:valAx>
      <c:valAx>
        <c:axId val="6682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89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Size and Frequency of Insertions</a:t>
            </a:r>
          </a:p>
        </c:rich>
      </c:tx>
      <c:layout>
        <c:manualLayout>
          <c:xMode val="edge"/>
          <c:yMode val="edge"/>
          <c:x val="7.9847366753674459E-2"/>
          <c:y val="0.111715704921467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26845808686745E-2"/>
          <c:y val="0.23843565615216936"/>
          <c:w val="0.87152184562391388"/>
          <c:h val="0.589353886964191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Insertions'!$D$2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15875">
                <a:noFill/>
              </a:ln>
              <a:effectLst/>
            </c:spPr>
          </c:marker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Insertions'!$D$3:$D$5</c:f>
              <c:numCache>
                <c:formatCode>General</c:formatCode>
                <c:ptCount val="3"/>
                <c:pt idx="0">
                  <c:v>306</c:v>
                </c:pt>
                <c:pt idx="1">
                  <c:v>91</c:v>
                </c:pt>
                <c:pt idx="2">
                  <c:v>220</c:v>
                </c:pt>
              </c:numCache>
            </c:numRef>
          </c:xVal>
          <c:yVal>
            <c:numLit>
              <c:formatCode>General</c:formatCode>
              <c:ptCount val="3"/>
              <c:pt idx="0">
                <c:v>1.5</c:v>
              </c:pt>
              <c:pt idx="1">
                <c:v>1</c:v>
              </c:pt>
              <c:pt idx="2">
                <c:v>0.5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017-4DAE-BA5B-2C6FD4A1E211}"/>
            </c:ext>
          </c:extLst>
        </c:ser>
        <c:ser>
          <c:idx val="1"/>
          <c:order val="1"/>
          <c:tx>
            <c:strRef>
              <c:f>'Fidelity Insertions'!$F$2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445116E-65A7-4C43-80F2-CA9171D1A3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17-4DAE-BA5B-2C6FD4A1E2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52BCB2C-F712-4BB1-81AD-E957AB04BF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17-4DAE-BA5B-2C6FD4A1E2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3B9080F-E43B-46A9-AFBE-72F46D9125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017-4DAE-BA5B-2C6FD4A1E2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Insertions'!$E$3:$E$5</c:f>
                <c:numCache>
                  <c:formatCode>General</c:formatCode>
                  <c:ptCount val="3"/>
                  <c:pt idx="0">
                    <c:v>3</c:v>
                  </c:pt>
                  <c:pt idx="1">
                    <c:v>1</c:v>
                  </c:pt>
                  <c:pt idx="2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Insertions'!$F$3:$F$5</c:f>
              <c:numCache>
                <c:formatCode>General</c:formatCode>
                <c:ptCount val="3"/>
                <c:pt idx="0">
                  <c:v>308</c:v>
                </c:pt>
                <c:pt idx="1">
                  <c:v>91</c:v>
                </c:pt>
                <c:pt idx="2">
                  <c:v>220</c:v>
                </c:pt>
              </c:numCache>
            </c:numRef>
          </c:xVal>
          <c:yVal>
            <c:numRef>
              <c:f>'Fidelity Insertions'!$G$3:$G$5</c:f>
              <c:numCache>
                <c:formatCode>General</c:formatCode>
                <c:ptCount val="3"/>
                <c:pt idx="0">
                  <c:v>1.5</c:v>
                </c:pt>
                <c:pt idx="1">
                  <c:v>1</c:v>
                </c:pt>
                <c:pt idx="2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Insertions'!$H$3:$H$5</c15:f>
                <c15:dlblRangeCache>
                  <c:ptCount val="3"/>
                  <c:pt idx="0">
                    <c:v>33.4%, 306:308</c:v>
                  </c:pt>
                  <c:pt idx="1">
                    <c:v>33.4%, 91:91</c:v>
                  </c:pt>
                  <c:pt idx="2">
                    <c:v>33.3%, 220:220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2017-4DAE-BA5B-2C6FD4A1E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3.2"/>
          <c:min val="0.2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Exo+THR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26845808686745E-2"/>
          <c:y val="2.85493009733086E-2"/>
          <c:w val="0.87152184562391388"/>
          <c:h val="0.86047143693446337"/>
        </c:manualLayout>
      </c:layout>
      <c:scatterChart>
        <c:scatterStyle val="lineMarker"/>
        <c:varyColors val="0"/>
        <c:ser>
          <c:idx val="1"/>
          <c:order val="0"/>
          <c:tx>
            <c:strRef>
              <c:f>'Fidelity Insertions'!$T$2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'Fidelity Insertions'!$T$3:$T$16</c:f>
              <c:numCache>
                <c:formatCode>General</c:formatCode>
                <c:ptCount val="14"/>
                <c:pt idx="0">
                  <c:v>482</c:v>
                </c:pt>
                <c:pt idx="1">
                  <c:v>454</c:v>
                </c:pt>
                <c:pt idx="2">
                  <c:v>421</c:v>
                </c:pt>
                <c:pt idx="3">
                  <c:v>439</c:v>
                </c:pt>
                <c:pt idx="4">
                  <c:v>402</c:v>
                </c:pt>
                <c:pt idx="5">
                  <c:v>360</c:v>
                </c:pt>
                <c:pt idx="6">
                  <c:v>263</c:v>
                </c:pt>
                <c:pt idx="7">
                  <c:v>90</c:v>
                </c:pt>
                <c:pt idx="8">
                  <c:v>114</c:v>
                </c:pt>
                <c:pt idx="9">
                  <c:v>189</c:v>
                </c:pt>
                <c:pt idx="10">
                  <c:v>168</c:v>
                </c:pt>
                <c:pt idx="11">
                  <c:v>232</c:v>
                </c:pt>
                <c:pt idx="12">
                  <c:v>152</c:v>
                </c:pt>
                <c:pt idx="13">
                  <c:v>246</c:v>
                </c:pt>
              </c:numCache>
            </c:numRef>
          </c:xVal>
          <c:yVal>
            <c:numRef>
              <c:f>'Fidelity Insertions'!$W$3:$W$16</c:f>
              <c:numCache>
                <c:formatCode>General</c:formatCode>
                <c:ptCount val="14"/>
                <c:pt idx="0">
                  <c:v>8.5</c:v>
                </c:pt>
                <c:pt idx="1">
                  <c:v>8</c:v>
                </c:pt>
                <c:pt idx="2">
                  <c:v>7.5</c:v>
                </c:pt>
                <c:pt idx="3">
                  <c:v>7</c:v>
                </c:pt>
                <c:pt idx="4">
                  <c:v>6.5</c:v>
                </c:pt>
                <c:pt idx="5">
                  <c:v>6</c:v>
                </c:pt>
                <c:pt idx="6">
                  <c:v>5.5</c:v>
                </c:pt>
                <c:pt idx="7">
                  <c:v>5</c:v>
                </c:pt>
                <c:pt idx="8">
                  <c:v>4.5</c:v>
                </c:pt>
                <c:pt idx="9">
                  <c:v>4</c:v>
                </c:pt>
                <c:pt idx="10">
                  <c:v>3.5</c:v>
                </c:pt>
                <c:pt idx="11">
                  <c:v>3</c:v>
                </c:pt>
                <c:pt idx="12">
                  <c:v>2.5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950-4E9D-8C25-F8F2C618D0F5}"/>
            </c:ext>
          </c:extLst>
        </c:ser>
        <c:ser>
          <c:idx val="0"/>
          <c:order val="1"/>
          <c:tx>
            <c:strRef>
              <c:f>'Fidelity Insertions'!$V$2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09F143E-8111-4608-9BE8-165E076F1FC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5950-4E9D-8C25-F8F2C618D0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7BD590-D483-4C3D-8E77-B1EC770585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950-4E9D-8C25-F8F2C618D0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6194887-F8DE-46AC-A292-9066D971EA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950-4E9D-8C25-F8F2C618D0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19F629B-7BF5-4910-8C76-9029B7ED6B0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950-4E9D-8C25-F8F2C618D0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E11B7C5-6F9B-400B-9F03-730B0800B8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950-4E9D-8C25-F8F2C618D0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DAAE5F-34EC-4014-B412-233EBFF66E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950-4E9D-8C25-F8F2C618D0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63D2AA0-76EA-4496-966A-C17B81B4F2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950-4E9D-8C25-F8F2C618D0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E6903DF-6306-40D4-B9D9-1361425C34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950-4E9D-8C25-F8F2C618D0F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39C26E0-15F4-4347-81E7-B7C01B4C63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950-4E9D-8C25-F8F2C618D0F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7C92CC6-47A2-4CF5-BFCC-94A41A048D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950-4E9D-8C25-F8F2C618D0F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C4FAC42-442A-46E5-88B0-A1D9D8D3D6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950-4E9D-8C25-F8F2C618D0F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77F545B-F9FC-4B17-AD55-9250F4004C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950-4E9D-8C25-F8F2C618D0F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6E1D910-CB8A-4537-8D88-681B914CD2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950-4E9D-8C25-F8F2C618D0F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D890D46-C4FA-4760-A55D-E6543C99DA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950-4E9D-8C25-F8F2C618D0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'Fidelity Insertions'!$U$3:$U$19</c:f>
                <c:numCache>
                  <c:formatCode>General</c:formatCode>
                  <c:ptCount val="17"/>
                  <c:pt idx="0">
                    <c:v>2</c:v>
                  </c:pt>
                  <c:pt idx="1">
                    <c:v>11</c:v>
                  </c:pt>
                  <c:pt idx="2">
                    <c:v>1</c:v>
                  </c:pt>
                  <c:pt idx="3">
                    <c:v>2</c:v>
                  </c:pt>
                  <c:pt idx="4">
                    <c:v>4</c:v>
                  </c:pt>
                  <c:pt idx="5">
                    <c:v>31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6</c:v>
                  </c:pt>
                  <c:pt idx="10">
                    <c:v>3</c:v>
                  </c:pt>
                  <c:pt idx="11">
                    <c:v>5</c:v>
                  </c:pt>
                  <c:pt idx="12">
                    <c:v>1</c:v>
                  </c:pt>
                  <c:pt idx="13">
                    <c:v>1</c:v>
                  </c:pt>
                  <c:pt idx="14">
                    <c:v>8</c:v>
                  </c:pt>
                  <c:pt idx="15">
                    <c:v>1</c:v>
                  </c:pt>
                  <c:pt idx="16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Insertions'!$V$3:$V$16</c:f>
              <c:numCache>
                <c:formatCode>General</c:formatCode>
                <c:ptCount val="14"/>
                <c:pt idx="0">
                  <c:v>483</c:v>
                </c:pt>
                <c:pt idx="1">
                  <c:v>464</c:v>
                </c:pt>
                <c:pt idx="2">
                  <c:v>421</c:v>
                </c:pt>
                <c:pt idx="3">
                  <c:v>440</c:v>
                </c:pt>
                <c:pt idx="4">
                  <c:v>405</c:v>
                </c:pt>
                <c:pt idx="5">
                  <c:v>390</c:v>
                </c:pt>
                <c:pt idx="6">
                  <c:v>263</c:v>
                </c:pt>
                <c:pt idx="7">
                  <c:v>90</c:v>
                </c:pt>
                <c:pt idx="8">
                  <c:v>114</c:v>
                </c:pt>
                <c:pt idx="9">
                  <c:v>194</c:v>
                </c:pt>
                <c:pt idx="10">
                  <c:v>170</c:v>
                </c:pt>
                <c:pt idx="11">
                  <c:v>236</c:v>
                </c:pt>
                <c:pt idx="12">
                  <c:v>152</c:v>
                </c:pt>
                <c:pt idx="13">
                  <c:v>246</c:v>
                </c:pt>
              </c:numCache>
            </c:numRef>
          </c:xVal>
          <c:yVal>
            <c:numRef>
              <c:f>'Fidelity Insertions'!$W$3:$W$16</c:f>
              <c:numCache>
                <c:formatCode>General</c:formatCode>
                <c:ptCount val="14"/>
                <c:pt idx="0">
                  <c:v>8.5</c:v>
                </c:pt>
                <c:pt idx="1">
                  <c:v>8</c:v>
                </c:pt>
                <c:pt idx="2">
                  <c:v>7.5</c:v>
                </c:pt>
                <c:pt idx="3">
                  <c:v>7</c:v>
                </c:pt>
                <c:pt idx="4">
                  <c:v>6.5</c:v>
                </c:pt>
                <c:pt idx="5">
                  <c:v>6</c:v>
                </c:pt>
                <c:pt idx="6">
                  <c:v>5.5</c:v>
                </c:pt>
                <c:pt idx="7">
                  <c:v>5</c:v>
                </c:pt>
                <c:pt idx="8">
                  <c:v>4.5</c:v>
                </c:pt>
                <c:pt idx="9">
                  <c:v>4</c:v>
                </c:pt>
                <c:pt idx="10">
                  <c:v>3.5</c:v>
                </c:pt>
                <c:pt idx="11">
                  <c:v>3</c:v>
                </c:pt>
                <c:pt idx="12">
                  <c:v>2.5</c:v>
                </c:pt>
                <c:pt idx="13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Insertions'!$X$3:$X$19</c15:f>
                <c15:dlblRangeCache>
                  <c:ptCount val="17"/>
                  <c:pt idx="0">
                    <c:v>6.3%, 482:483</c:v>
                  </c:pt>
                  <c:pt idx="1">
                    <c:v>6.3%, 454:464</c:v>
                  </c:pt>
                  <c:pt idx="2">
                    <c:v>6.2%, 421:421</c:v>
                  </c:pt>
                  <c:pt idx="3">
                    <c:v>6.2%, 439:440</c:v>
                  </c:pt>
                  <c:pt idx="4">
                    <c:v>6.2%, 402:405</c:v>
                  </c:pt>
                  <c:pt idx="5">
                    <c:v>6.2%, 360:390</c:v>
                  </c:pt>
                  <c:pt idx="6">
                    <c:v>6.1%, 263:263</c:v>
                  </c:pt>
                  <c:pt idx="7">
                    <c:v>6.1%, 90:90</c:v>
                  </c:pt>
                  <c:pt idx="8">
                    <c:v>6.0%, 114:114</c:v>
                  </c:pt>
                  <c:pt idx="9">
                    <c:v>5.9%, 189:194</c:v>
                  </c:pt>
                  <c:pt idx="10">
                    <c:v>5.9%, 168:170</c:v>
                  </c:pt>
                  <c:pt idx="11">
                    <c:v>5.9%, 232:236</c:v>
                  </c:pt>
                  <c:pt idx="12">
                    <c:v>5.9%, 152:152</c:v>
                  </c:pt>
                  <c:pt idx="13">
                    <c:v>5.9%, 246:246</c:v>
                  </c:pt>
                  <c:pt idx="14">
                    <c:v>4.9%, 21:28</c:v>
                  </c:pt>
                  <c:pt idx="15">
                    <c:v>4.9%, 36:36</c:v>
                  </c:pt>
                  <c:pt idx="16">
                    <c:v>4.9%, 58:58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950-4E9D-8C25-F8F2C618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9.1999999999999993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P562del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26845808686745E-2"/>
          <c:y val="0.1026709217305722"/>
          <c:w val="0.87152184562391388"/>
          <c:h val="0.72511867289896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'Fidelity Insertions'!$L$2</c:f>
              <c:strCache>
                <c:ptCount val="1"/>
                <c:pt idx="0">
                  <c:v>Start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15875">
                <a:noFill/>
              </a:ln>
              <a:effectLst/>
            </c:spPr>
          </c:marker>
          <c:errBars>
            <c:errDir val="x"/>
            <c:errBarType val="minus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'Fidelity Insertions'!$L$3:$L$10</c:f>
              <c:numCache>
                <c:formatCode>General</c:formatCode>
                <c:ptCount val="8"/>
                <c:pt idx="0">
                  <c:v>422</c:v>
                </c:pt>
                <c:pt idx="1">
                  <c:v>348</c:v>
                </c:pt>
                <c:pt idx="2">
                  <c:v>326</c:v>
                </c:pt>
                <c:pt idx="3">
                  <c:v>318</c:v>
                </c:pt>
                <c:pt idx="4">
                  <c:v>97</c:v>
                </c:pt>
                <c:pt idx="5">
                  <c:v>176</c:v>
                </c:pt>
                <c:pt idx="6">
                  <c:v>133</c:v>
                </c:pt>
                <c:pt idx="7">
                  <c:v>232</c:v>
                </c:pt>
              </c:numCache>
            </c:numRef>
          </c:xVal>
          <c:yVal>
            <c:numRef>
              <c:f>'Fidelity Insertions'!$O$3:$O$10</c:f>
              <c:numCache>
                <c:formatCode>General</c:formatCode>
                <c:ptCount val="8"/>
                <c:pt idx="0">
                  <c:v>4</c:v>
                </c:pt>
                <c:pt idx="1">
                  <c:v>3.5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3-4E4C-8F40-6140B880D023}"/>
            </c:ext>
          </c:extLst>
        </c:ser>
        <c:ser>
          <c:idx val="1"/>
          <c:order val="1"/>
          <c:tx>
            <c:strRef>
              <c:f>'Fidelity Insertions'!$N$2</c:f>
              <c:strCache>
                <c:ptCount val="1"/>
                <c:pt idx="0">
                  <c:v>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6"/>
              </a:solidFill>
              <a:ln w="1587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652D250-9001-4E11-8476-C8AEDE32363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693-4E4C-8F40-6140B880D02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4D6F59A-4CF2-4235-8BBC-843BD40FD4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693-4E4C-8F40-6140B880D02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8890877-8A30-4E68-A266-10B74CFACE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693-4E4C-8F40-6140B880D02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2A7A7C6-AD33-446D-9E14-7B2BC3E6A0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693-4E4C-8F40-6140B880D02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C3D165A-F7D8-48F5-A954-4ED5089A74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693-4E4C-8F40-6140B880D02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3A0CA17-C2A5-4C04-A4D9-884493F0BB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693-4E4C-8F40-6140B880D02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BDDAED7-32C5-4BB8-B0F6-4D476B0AA2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693-4E4C-8F40-6140B880D02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68485AF-6156-4439-9D43-564BB4368A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693-4E4C-8F40-6140B880D0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'Fidelity Insertions'!$E$3:$E$5</c:f>
                <c:numCache>
                  <c:formatCode>General</c:formatCode>
                  <c:ptCount val="3"/>
                  <c:pt idx="0">
                    <c:v>3</c:v>
                  </c:pt>
                  <c:pt idx="1">
                    <c:v>1</c:v>
                  </c:pt>
                  <c:pt idx="2">
                    <c:v>1</c:v>
                  </c:pt>
                </c:numCache>
              </c:numRef>
            </c:minus>
            <c:spPr>
              <a:noFill/>
              <a:ln w="82550" cap="flat" cmpd="sng" algn="ctr">
                <a:solidFill>
                  <a:schemeClr val="bg2">
                    <a:alpha val="60000"/>
                  </a:schemeClr>
                </a:solidFill>
                <a:round/>
              </a:ln>
              <a:effectLst/>
            </c:spPr>
          </c:errBars>
          <c:xVal>
            <c:numRef>
              <c:f>'Fidelity Insertions'!$N$3:$N$10</c:f>
              <c:numCache>
                <c:formatCode>General</c:formatCode>
                <c:ptCount val="8"/>
                <c:pt idx="0">
                  <c:v>423</c:v>
                </c:pt>
                <c:pt idx="1">
                  <c:v>349</c:v>
                </c:pt>
                <c:pt idx="2">
                  <c:v>326</c:v>
                </c:pt>
                <c:pt idx="3">
                  <c:v>318</c:v>
                </c:pt>
                <c:pt idx="4">
                  <c:v>97</c:v>
                </c:pt>
                <c:pt idx="5">
                  <c:v>178</c:v>
                </c:pt>
                <c:pt idx="6">
                  <c:v>133</c:v>
                </c:pt>
                <c:pt idx="7">
                  <c:v>232</c:v>
                </c:pt>
              </c:numCache>
            </c:numRef>
          </c:xVal>
          <c:yVal>
            <c:numRef>
              <c:f>'Fidelity Insertions'!$O$3:$O$10</c:f>
              <c:numCache>
                <c:formatCode>General</c:formatCode>
                <c:ptCount val="8"/>
                <c:pt idx="0">
                  <c:v>4</c:v>
                </c:pt>
                <c:pt idx="1">
                  <c:v>3.5</c:v>
                </c:pt>
                <c:pt idx="2">
                  <c:v>3</c:v>
                </c:pt>
                <c:pt idx="3">
                  <c:v>2.5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'Fidelity Insertions'!$P$3:$P$10</c15:f>
                <c15:dlblRangeCache>
                  <c:ptCount val="8"/>
                  <c:pt idx="0">
                    <c:v>12.6%, 422:423</c:v>
                  </c:pt>
                  <c:pt idx="1">
                    <c:v>12.6%, 348:349</c:v>
                  </c:pt>
                  <c:pt idx="2">
                    <c:v>12.6%, 326:326</c:v>
                  </c:pt>
                  <c:pt idx="3">
                    <c:v>12.6%, 318:318</c:v>
                  </c:pt>
                  <c:pt idx="4">
                    <c:v>12.4%, 97:97</c:v>
                  </c:pt>
                  <c:pt idx="5">
                    <c:v>12.4%, 176:178</c:v>
                  </c:pt>
                  <c:pt idx="6">
                    <c:v>12.4%, 133:133</c:v>
                  </c:pt>
                  <c:pt idx="7">
                    <c:v>12.4%, 232:232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B693-4E4C-8F40-6140B880D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59903"/>
        <c:axId val="464848863"/>
      </c:scatterChart>
      <c:valAx>
        <c:axId val="984259903"/>
        <c:scaling>
          <c:orientation val="minMax"/>
          <c:max val="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848863"/>
        <c:crosses val="autoZero"/>
        <c:crossBetween val="midCat"/>
      </c:valAx>
      <c:valAx>
        <c:axId val="464848863"/>
        <c:scaling>
          <c:orientation val="minMax"/>
          <c:max val="4.2"/>
          <c:min val="0.2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D12A-THR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9842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4104</xdr:colOff>
      <xdr:row>1</xdr:row>
      <xdr:rowOff>1334</xdr:rowOff>
    </xdr:from>
    <xdr:to>
      <xdr:col>28</xdr:col>
      <xdr:colOff>4954</xdr:colOff>
      <xdr:row>22</xdr:row>
      <xdr:rowOff>77927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F00A46-EFCB-4F86-9CD1-CC386473B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649740</xdr:colOff>
      <xdr:row>47</xdr:row>
      <xdr:rowOff>7840</xdr:rowOff>
    </xdr:from>
    <xdr:to>
      <xdr:col>26</xdr:col>
      <xdr:colOff>455157</xdr:colOff>
      <xdr:row>63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3DFEEC-DE19-4ED1-9261-42BD40CC3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113815</xdr:colOff>
      <xdr:row>37</xdr:row>
      <xdr:rowOff>127050</xdr:rowOff>
    </xdr:from>
    <xdr:to>
      <xdr:col>51</xdr:col>
      <xdr:colOff>129242</xdr:colOff>
      <xdr:row>64</xdr:row>
      <xdr:rowOff>183153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482846-FFAC-6DC0-0070-7FAE1654F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32554</xdr:colOff>
      <xdr:row>70</xdr:row>
      <xdr:rowOff>797</xdr:rowOff>
    </xdr:from>
    <xdr:to>
      <xdr:col>51</xdr:col>
      <xdr:colOff>47981</xdr:colOff>
      <xdr:row>97</xdr:row>
      <xdr:rowOff>56900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DBBE83-AC05-414D-8AA5-274B98F38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188025</xdr:colOff>
      <xdr:row>67</xdr:row>
      <xdr:rowOff>178130</xdr:rowOff>
    </xdr:from>
    <xdr:to>
      <xdr:col>38</xdr:col>
      <xdr:colOff>351896</xdr:colOff>
      <xdr:row>95</xdr:row>
      <xdr:rowOff>36312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9CE7BE-15EB-447A-B09F-03FBA90B3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493567</xdr:colOff>
      <xdr:row>20</xdr:row>
      <xdr:rowOff>17089</xdr:rowOff>
    </xdr:from>
    <xdr:to>
      <xdr:col>15</xdr:col>
      <xdr:colOff>86591</xdr:colOff>
      <xdr:row>46</xdr:row>
      <xdr:rowOff>51955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7015F2-A3E3-4E42-8E05-C1A7CBBBB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380999</xdr:colOff>
      <xdr:row>20</xdr:row>
      <xdr:rowOff>39065</xdr:rowOff>
    </xdr:from>
    <xdr:to>
      <xdr:col>23</xdr:col>
      <xdr:colOff>415636</xdr:colOff>
      <xdr:row>45</xdr:row>
      <xdr:rowOff>155862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53208E-80E1-4E2B-9D4B-D2B0C1C20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340856</xdr:colOff>
      <xdr:row>105</xdr:row>
      <xdr:rowOff>104773</xdr:rowOff>
    </xdr:from>
    <xdr:to>
      <xdr:col>24</xdr:col>
      <xdr:colOff>589867</xdr:colOff>
      <xdr:row>136</xdr:row>
      <xdr:rowOff>57142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539D73B-4F0D-EEA4-99D9-865076E2925A}"/>
            </a:ext>
          </a:extLst>
        </xdr:cNvPr>
        <xdr:cNvGrpSpPr/>
      </xdr:nvGrpSpPr>
      <xdr:grpSpPr>
        <a:xfrm>
          <a:off x="16273583" y="20302720"/>
          <a:ext cx="6275739" cy="5800967"/>
          <a:chOff x="16506142" y="19930380"/>
          <a:chExt cx="6372225" cy="5490476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93656329-1E13-469E-96BD-B67AC7EB3A44}"/>
              </a:ext>
            </a:extLst>
          </xdr:cNvPr>
          <xdr:cNvGraphicFramePr>
            <a:graphicFrameLocks/>
          </xdr:cNvGraphicFramePr>
        </xdr:nvGraphicFramePr>
        <xdr:xfrm>
          <a:off x="16546284" y="19930380"/>
          <a:ext cx="6332083" cy="324734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65B1EE3F-AD97-4297-882D-AD8424558FEC}"/>
              </a:ext>
            </a:extLst>
          </xdr:cNvPr>
          <xdr:cNvGraphicFramePr>
            <a:graphicFrameLocks/>
          </xdr:cNvGraphicFramePr>
        </xdr:nvGraphicFramePr>
        <xdr:xfrm>
          <a:off x="16506142" y="22341558"/>
          <a:ext cx="6327321" cy="30792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10</xdr:col>
      <xdr:colOff>148440</xdr:colOff>
      <xdr:row>123</xdr:row>
      <xdr:rowOff>172192</xdr:rowOff>
    </xdr:from>
    <xdr:to>
      <xdr:col>16</xdr:col>
      <xdr:colOff>534390</xdr:colOff>
      <xdr:row>151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753A636-CB7A-2CF0-3274-704B9F278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150</xdr:row>
      <xdr:rowOff>0</xdr:rowOff>
    </xdr:from>
    <xdr:to>
      <xdr:col>22</xdr:col>
      <xdr:colOff>385950</xdr:colOff>
      <xdr:row>177</xdr:row>
      <xdr:rowOff>15833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3660977-2D8E-4B21-9A58-1663BB3FC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93516</xdr:colOff>
      <xdr:row>92</xdr:row>
      <xdr:rowOff>123824</xdr:rowOff>
    </xdr:from>
    <xdr:to>
      <xdr:col>6</xdr:col>
      <xdr:colOff>1003300</xdr:colOff>
      <xdr:row>112</xdr:row>
      <xdr:rowOff>93518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E3251D-D1A0-4F28-87F8-29B2B9F41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594632</xdr:colOff>
      <xdr:row>120</xdr:row>
      <xdr:rowOff>63954</xdr:rowOff>
    </xdr:from>
    <xdr:to>
      <xdr:col>16</xdr:col>
      <xdr:colOff>187097</xdr:colOff>
      <xdr:row>132</xdr:row>
      <xdr:rowOff>63211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29484B-C494-B3E6-47E5-BF6235319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182374</xdr:colOff>
      <xdr:row>64</xdr:row>
      <xdr:rowOff>51826</xdr:rowOff>
    </xdr:from>
    <xdr:to>
      <xdr:col>13</xdr:col>
      <xdr:colOff>197673</xdr:colOff>
      <xdr:row>83</xdr:row>
      <xdr:rowOff>73116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149DE6-5477-B3FF-57E2-661DDAA1B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1724584</xdr:colOff>
      <xdr:row>39</xdr:row>
      <xdr:rowOff>161644</xdr:rowOff>
    </xdr:from>
    <xdr:to>
      <xdr:col>7</xdr:col>
      <xdr:colOff>40820</xdr:colOff>
      <xdr:row>59</xdr:row>
      <xdr:rowOff>40822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E1868B-029A-43A6-9101-6CED677F3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1096239</xdr:colOff>
      <xdr:row>89</xdr:row>
      <xdr:rowOff>30876</xdr:rowOff>
    </xdr:from>
    <xdr:to>
      <xdr:col>27</xdr:col>
      <xdr:colOff>428463</xdr:colOff>
      <xdr:row>137</xdr:row>
      <xdr:rowOff>84044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03CFE5E-F46C-BE77-B09E-340938ACFA50}"/>
            </a:ext>
          </a:extLst>
        </xdr:cNvPr>
        <xdr:cNvGrpSpPr/>
      </xdr:nvGrpSpPr>
      <xdr:grpSpPr>
        <a:xfrm>
          <a:off x="34275896" y="16533619"/>
          <a:ext cx="12416853" cy="8935911"/>
          <a:chOff x="34691472" y="16044084"/>
          <a:chExt cx="12541321" cy="11492551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624B4F58-C267-32AE-EF32-134E44CC67D3}"/>
              </a:ext>
            </a:extLst>
          </xdr:cNvPr>
          <xdr:cNvGraphicFramePr/>
        </xdr:nvGraphicFramePr>
        <xdr:xfrm>
          <a:off x="34698774" y="16044084"/>
          <a:ext cx="12518227" cy="39066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19EE777C-32EF-4BBD-AA4A-7F90034D2137}"/>
              </a:ext>
            </a:extLst>
          </xdr:cNvPr>
          <xdr:cNvGraphicFramePr>
            <a:graphicFrameLocks/>
          </xdr:cNvGraphicFramePr>
        </xdr:nvGraphicFramePr>
        <xdr:xfrm>
          <a:off x="34701742" y="19635967"/>
          <a:ext cx="12461254" cy="35196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700050D1-17EA-4547-A750-BD0E432B691E}"/>
              </a:ext>
            </a:extLst>
          </xdr:cNvPr>
          <xdr:cNvGraphicFramePr>
            <a:graphicFrameLocks/>
          </xdr:cNvGraphicFramePr>
        </xdr:nvGraphicFramePr>
        <xdr:xfrm>
          <a:off x="34691472" y="23074195"/>
          <a:ext cx="12541321" cy="44624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twoCellAnchor>
    <xdr:from>
      <xdr:col>31</xdr:col>
      <xdr:colOff>391880</xdr:colOff>
      <xdr:row>99</xdr:row>
      <xdr:rowOff>112949</xdr:rowOff>
    </xdr:from>
    <xdr:to>
      <xdr:col>51</xdr:col>
      <xdr:colOff>142384</xdr:colOff>
      <xdr:row>145</xdr:row>
      <xdr:rowOff>115671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5F56F9FE-4DBE-B56F-DE2B-C64B3B2D529E}"/>
            </a:ext>
          </a:extLst>
        </xdr:cNvPr>
        <xdr:cNvGrpSpPr/>
      </xdr:nvGrpSpPr>
      <xdr:grpSpPr>
        <a:xfrm>
          <a:off x="52104466" y="18466263"/>
          <a:ext cx="15943004" cy="8515351"/>
          <a:chOff x="64375392" y="27570793"/>
          <a:chExt cx="16230997" cy="8191698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EAF41349-35BD-AA6C-B075-9697FB2C3C64}"/>
              </a:ext>
            </a:extLst>
          </xdr:cNvPr>
          <xdr:cNvGraphicFramePr/>
        </xdr:nvGraphicFramePr>
        <xdr:xfrm>
          <a:off x="64375392" y="27570793"/>
          <a:ext cx="16212651" cy="27479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96D486C8-0F0E-48FC-9984-CD43FC097610}"/>
              </a:ext>
            </a:extLst>
          </xdr:cNvPr>
          <xdr:cNvGraphicFramePr>
            <a:graphicFrameLocks/>
          </xdr:cNvGraphicFramePr>
        </xdr:nvGraphicFramePr>
        <xdr:xfrm>
          <a:off x="64384141" y="30293589"/>
          <a:ext cx="16222248" cy="27479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247C01C-61BD-4111-8E8F-C9C5515F5851}"/>
              </a:ext>
            </a:extLst>
          </xdr:cNvPr>
          <xdr:cNvGraphicFramePr>
            <a:graphicFrameLocks/>
          </xdr:cNvGraphicFramePr>
        </xdr:nvGraphicFramePr>
        <xdr:xfrm>
          <a:off x="64461134" y="33009767"/>
          <a:ext cx="16128671" cy="27527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  <xdr:twoCellAnchor>
    <xdr:from>
      <xdr:col>8</xdr:col>
      <xdr:colOff>324503</xdr:colOff>
      <xdr:row>87</xdr:row>
      <xdr:rowOff>106362</xdr:rowOff>
    </xdr:from>
    <xdr:to>
      <xdr:col>12</xdr:col>
      <xdr:colOff>342900</xdr:colOff>
      <xdr:row>106</xdr:row>
      <xdr:rowOff>122889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3DB4DDF-FC1C-4384-8793-9C92B2D50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467613</xdr:colOff>
      <xdr:row>13</xdr:row>
      <xdr:rowOff>96470</xdr:rowOff>
    </xdr:from>
    <xdr:to>
      <xdr:col>30</xdr:col>
      <xdr:colOff>465419</xdr:colOff>
      <xdr:row>60</xdr:row>
      <xdr:rowOff>40443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5EACB69-BF28-6D96-558B-8CDD31332424}"/>
            </a:ext>
          </a:extLst>
        </xdr:cNvPr>
        <xdr:cNvGrpSpPr/>
      </xdr:nvGrpSpPr>
      <xdr:grpSpPr>
        <a:xfrm>
          <a:off x="12718989" y="2540808"/>
          <a:ext cx="8488665" cy="8781193"/>
          <a:chOff x="12494559" y="14418605"/>
          <a:chExt cx="8438030" cy="8361272"/>
        </a:xfrm>
      </xdr:grpSpPr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85299053-51A3-4D56-B5BD-7ED26429975A}"/>
              </a:ext>
            </a:extLst>
          </xdr:cNvPr>
          <xdr:cNvGraphicFramePr>
            <a:graphicFrameLocks/>
          </xdr:cNvGraphicFramePr>
        </xdr:nvGraphicFramePr>
        <xdr:xfrm>
          <a:off x="12516901" y="14418605"/>
          <a:ext cx="8406686" cy="32927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B5BDA8BD-5C0A-4E9F-AC27-71D4F3D25A41}"/>
              </a:ext>
            </a:extLst>
          </xdr:cNvPr>
          <xdr:cNvGraphicFramePr>
            <a:graphicFrameLocks/>
          </xdr:cNvGraphicFramePr>
        </xdr:nvGraphicFramePr>
        <xdr:xfrm>
          <a:off x="12494559" y="17724342"/>
          <a:ext cx="8426823" cy="27182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6E6DA635-FC9D-42F1-A928-A522A85553DF}"/>
              </a:ext>
            </a:extLst>
          </xdr:cNvPr>
          <xdr:cNvGraphicFramePr>
            <a:graphicFrameLocks/>
          </xdr:cNvGraphicFramePr>
        </xdr:nvGraphicFramePr>
        <xdr:xfrm>
          <a:off x="12521733" y="20052085"/>
          <a:ext cx="8410856" cy="27277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17</xdr:col>
      <xdr:colOff>510888</xdr:colOff>
      <xdr:row>69</xdr:row>
      <xdr:rowOff>100299</xdr:rowOff>
    </xdr:from>
    <xdr:to>
      <xdr:col>31</xdr:col>
      <xdr:colOff>276584</xdr:colOff>
      <xdr:row>120</xdr:row>
      <xdr:rowOff>119104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AD9E1477-F7DE-A9F9-43DB-EE870C0E1427}"/>
            </a:ext>
          </a:extLst>
        </xdr:cNvPr>
        <xdr:cNvGrpSpPr/>
      </xdr:nvGrpSpPr>
      <xdr:grpSpPr>
        <a:xfrm>
          <a:off x="12762264" y="13074092"/>
          <a:ext cx="8909696" cy="9608128"/>
          <a:chOff x="12834920" y="18645792"/>
          <a:chExt cx="8823409" cy="9094040"/>
        </a:xfrm>
        <a:noFill/>
      </xdr:grpSpPr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D053E650-6450-451D-8083-14F7D541FAB4}"/>
              </a:ext>
            </a:extLst>
          </xdr:cNvPr>
          <xdr:cNvGraphicFramePr>
            <a:graphicFrameLocks/>
          </xdr:cNvGraphicFramePr>
        </xdr:nvGraphicFramePr>
        <xdr:xfrm>
          <a:off x="12834920" y="18645792"/>
          <a:ext cx="8803006" cy="24979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59BAE975-AD8A-4F92-9C61-3C130DEABB93}"/>
              </a:ext>
            </a:extLst>
          </xdr:cNvPr>
          <xdr:cNvGraphicFramePr>
            <a:graphicFrameLocks/>
          </xdr:cNvGraphicFramePr>
        </xdr:nvGraphicFramePr>
        <xdr:xfrm>
          <a:off x="12840778" y="20993271"/>
          <a:ext cx="8817551" cy="249871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2F01471B-A5EA-42D4-8906-1A59F3CE49A3}"/>
              </a:ext>
            </a:extLst>
          </xdr:cNvPr>
          <xdr:cNvGraphicFramePr>
            <a:graphicFrameLocks/>
          </xdr:cNvGraphicFramePr>
        </xdr:nvGraphicFramePr>
        <xdr:xfrm>
          <a:off x="12849764" y="23324103"/>
          <a:ext cx="8779176" cy="441572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37</xdr:col>
      <xdr:colOff>0</xdr:colOff>
      <xdr:row>16</xdr:row>
      <xdr:rowOff>51955</xdr:rowOff>
    </xdr:from>
    <xdr:to>
      <xdr:col>50</xdr:col>
      <xdr:colOff>410443</xdr:colOff>
      <xdr:row>56</xdr:row>
      <xdr:rowOff>48062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3BA5910F-1FAA-42E5-A9C2-516108E1F59D}"/>
            </a:ext>
          </a:extLst>
        </xdr:cNvPr>
        <xdr:cNvGrpSpPr/>
      </xdr:nvGrpSpPr>
      <xdr:grpSpPr>
        <a:xfrm>
          <a:off x="25314235" y="3060371"/>
          <a:ext cx="8901299" cy="7517146"/>
          <a:chOff x="523875" y="2260021"/>
          <a:chExt cx="8762566" cy="6884215"/>
        </a:xfrm>
      </xdr:grpSpPr>
      <xdr:graphicFrame macro="">
        <xdr:nvGraphicFramePr>
          <xdr:cNvPr id="23" name="Chart 22">
            <a:extLst>
              <a:ext uri="{FF2B5EF4-FFF2-40B4-BE49-F238E27FC236}">
                <a16:creationId xmlns:a16="http://schemas.microsoft.com/office/drawing/2014/main" id="{336F3DE2-03C6-B777-B79B-3EAB1CD5DE7B}"/>
              </a:ext>
            </a:extLst>
          </xdr:cNvPr>
          <xdr:cNvGraphicFramePr>
            <a:graphicFrameLocks/>
          </xdr:cNvGraphicFramePr>
        </xdr:nvGraphicFramePr>
        <xdr:xfrm>
          <a:off x="541584" y="2260021"/>
          <a:ext cx="8719745" cy="1871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F88063EB-6AB8-F4B8-93D7-6044ECCC2302}"/>
              </a:ext>
            </a:extLst>
          </xdr:cNvPr>
          <xdr:cNvGraphicFramePr>
            <a:graphicFrameLocks/>
          </xdr:cNvGraphicFramePr>
        </xdr:nvGraphicFramePr>
        <xdr:xfrm>
          <a:off x="551150" y="6094001"/>
          <a:ext cx="8735291" cy="305023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D1448994-52C7-CBAF-817F-BEC819D91F41}"/>
              </a:ext>
            </a:extLst>
          </xdr:cNvPr>
          <xdr:cNvGraphicFramePr>
            <a:graphicFrameLocks/>
          </xdr:cNvGraphicFramePr>
        </xdr:nvGraphicFramePr>
        <xdr:xfrm>
          <a:off x="523875" y="4090723"/>
          <a:ext cx="8706715" cy="2137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170470</xdr:colOff>
      <xdr:row>3</xdr:row>
      <xdr:rowOff>76621</xdr:rowOff>
    </xdr:from>
    <xdr:to>
      <xdr:col>12</xdr:col>
      <xdr:colOff>32499</xdr:colOff>
      <xdr:row>16</xdr:row>
      <xdr:rowOff>5602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11B84E-5C4A-4556-AAB1-1FCDE7DA2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409435</xdr:colOff>
      <xdr:row>20</xdr:row>
      <xdr:rowOff>134471</xdr:rowOff>
    </xdr:from>
    <xdr:to>
      <xdr:col>12</xdr:col>
      <xdr:colOff>280989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E03D66-72D2-4A8B-8A32-BD42CD88E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645101</xdr:colOff>
      <xdr:row>24</xdr:row>
      <xdr:rowOff>155860</xdr:rowOff>
    </xdr:from>
    <xdr:to>
      <xdr:col>25</xdr:col>
      <xdr:colOff>540760</xdr:colOff>
      <xdr:row>64</xdr:row>
      <xdr:rowOff>147206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1530711-00F0-0312-4A4E-C97079B5EE40}"/>
            </a:ext>
          </a:extLst>
        </xdr:cNvPr>
        <xdr:cNvGrpSpPr/>
      </xdr:nvGrpSpPr>
      <xdr:grpSpPr>
        <a:xfrm>
          <a:off x="9571386" y="4668484"/>
          <a:ext cx="8861530" cy="7512384"/>
          <a:chOff x="523875" y="2260021"/>
          <a:chExt cx="8762566" cy="6884215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3C264CE2-E515-27B8-03C9-D01268BCFA0A}"/>
              </a:ext>
            </a:extLst>
          </xdr:cNvPr>
          <xdr:cNvGraphicFramePr>
            <a:graphicFrameLocks/>
          </xdr:cNvGraphicFramePr>
        </xdr:nvGraphicFramePr>
        <xdr:xfrm>
          <a:off x="541584" y="2260021"/>
          <a:ext cx="8719745" cy="18711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6D03E0DC-39B7-40E6-BBE0-6958F9578715}"/>
              </a:ext>
            </a:extLst>
          </xdr:cNvPr>
          <xdr:cNvGraphicFramePr>
            <a:graphicFrameLocks/>
          </xdr:cNvGraphicFramePr>
        </xdr:nvGraphicFramePr>
        <xdr:xfrm>
          <a:off x="551150" y="6094001"/>
          <a:ext cx="8735291" cy="305023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D7F9CB54-4ECC-4DDA-9576-B55B8A317BEF}"/>
              </a:ext>
            </a:extLst>
          </xdr:cNvPr>
          <xdr:cNvGraphicFramePr>
            <a:graphicFrameLocks/>
          </xdr:cNvGraphicFramePr>
        </xdr:nvGraphicFramePr>
        <xdr:xfrm>
          <a:off x="523875" y="4090723"/>
          <a:ext cx="8706715" cy="2137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DEA4-771F-43EE-BCAA-F3F11D9A9EAF}">
  <dimension ref="A1:CH138"/>
  <sheetViews>
    <sheetView topLeftCell="W28" zoomScale="55" zoomScaleNormal="55" workbookViewId="0">
      <selection activeCell="AH59" sqref="AH59"/>
    </sheetView>
  </sheetViews>
  <sheetFormatPr defaultRowHeight="14.6" x14ac:dyDescent="0.4"/>
  <cols>
    <col min="2" max="2" width="9.15234375" bestFit="1" customWidth="1"/>
    <col min="3" max="3" width="14" bestFit="1" customWidth="1"/>
    <col min="4" max="4" width="15.61328125" bestFit="1" customWidth="1"/>
    <col min="5" max="5" width="13.84375" bestFit="1" customWidth="1"/>
    <col min="6" max="6" width="23" bestFit="1" customWidth="1"/>
    <col min="7" max="7" width="12.3828125" bestFit="1" customWidth="1"/>
    <col min="8" max="13" width="9.15234375" bestFit="1" customWidth="1"/>
    <col min="17" max="17" width="9.15234375" bestFit="1" customWidth="1"/>
    <col min="18" max="18" width="13.3828125" customWidth="1"/>
    <col min="19" max="19" width="8.69140625" customWidth="1"/>
    <col min="20" max="20" width="17.15234375" customWidth="1"/>
    <col min="21" max="21" width="9.15234375" bestFit="1" customWidth="1"/>
    <col min="22" max="22" width="15" bestFit="1" customWidth="1"/>
    <col min="24" max="24" width="10.23046875" bestFit="1" customWidth="1"/>
    <col min="25" max="25" width="9.15234375" bestFit="1" customWidth="1"/>
    <col min="26" max="26" width="10.23046875" bestFit="1" customWidth="1"/>
    <col min="27" max="28" width="13.84375" bestFit="1" customWidth="1"/>
    <col min="30" max="30" width="9.15234375" bestFit="1" customWidth="1"/>
    <col min="31" max="33" width="11.69140625" bestFit="1" customWidth="1"/>
    <col min="35" max="36" width="9.15234375" bestFit="1" customWidth="1"/>
  </cols>
  <sheetData>
    <row r="1" spans="1:86" ht="15.45" x14ac:dyDescent="0.4">
      <c r="A1" s="72" t="s">
        <v>22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</row>
    <row r="2" spans="1:86" ht="15.45" x14ac:dyDescent="0.4">
      <c r="A2" s="74" t="s">
        <v>25</v>
      </c>
      <c r="B2" s="75"/>
      <c r="C2" s="75"/>
      <c r="D2" s="75"/>
      <c r="E2" s="75"/>
      <c r="F2" s="75"/>
      <c r="G2" s="75"/>
      <c r="H2" s="73"/>
      <c r="I2" s="73" t="s">
        <v>0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</row>
    <row r="3" spans="1:86" ht="15.45" x14ac:dyDescent="0.4">
      <c r="A3" s="73"/>
      <c r="B3" s="72" t="s">
        <v>2</v>
      </c>
      <c r="C3" s="72" t="s">
        <v>19</v>
      </c>
      <c r="D3" s="72" t="s">
        <v>23</v>
      </c>
      <c r="E3" s="72" t="s">
        <v>20</v>
      </c>
      <c r="F3" s="72" t="s">
        <v>33</v>
      </c>
      <c r="G3" s="72" t="s">
        <v>462</v>
      </c>
      <c r="H3" s="72" t="s">
        <v>2</v>
      </c>
      <c r="I3" s="73">
        <v>1</v>
      </c>
      <c r="J3" s="73">
        <v>2</v>
      </c>
      <c r="K3" s="73">
        <v>3</v>
      </c>
      <c r="L3" s="73" t="s">
        <v>28</v>
      </c>
      <c r="M3" s="73" t="s">
        <v>29</v>
      </c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</row>
    <row r="4" spans="1:86" ht="15.45" x14ac:dyDescent="0.4">
      <c r="A4" s="73"/>
      <c r="B4" s="73">
        <v>0</v>
      </c>
      <c r="C4" s="73">
        <v>60458.847999999904</v>
      </c>
      <c r="D4" s="73">
        <v>235.02099999999999</v>
      </c>
      <c r="E4" s="73">
        <f t="shared" ref="E4:E10" si="0">(D4*100)/(C4+D4)</f>
        <v>0.38722362550326189</v>
      </c>
      <c r="F4" s="76">
        <f t="shared" ref="F4:F10" si="1">D4/C4</f>
        <v>3.88728875548539E-3</v>
      </c>
      <c r="G4" s="73">
        <f>LOG10(F4)</f>
        <v>-2.4103531979187345</v>
      </c>
      <c r="H4" s="73">
        <v>0</v>
      </c>
      <c r="I4" s="73">
        <v>0.38722362550326189</v>
      </c>
      <c r="J4" s="73">
        <v>0</v>
      </c>
      <c r="K4" s="73">
        <v>0</v>
      </c>
      <c r="L4" s="73">
        <f>AVERAGE(I4:K4)</f>
        <v>0.12907454183442063</v>
      </c>
      <c r="M4" s="73">
        <f>_xlfn.STDEV.P(I4:K4)</f>
        <v>0.18253896761933108</v>
      </c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</row>
    <row r="5" spans="1:86" ht="15.45" x14ac:dyDescent="0.4">
      <c r="A5" s="73"/>
      <c r="B5" s="73">
        <v>1</v>
      </c>
      <c r="C5" s="73">
        <v>49269.425000000003</v>
      </c>
      <c r="D5" s="73">
        <v>2019.4770000000001</v>
      </c>
      <c r="E5" s="73">
        <f t="shared" si="0"/>
        <v>3.9374541494376309</v>
      </c>
      <c r="F5" s="76">
        <f t="shared" si="1"/>
        <v>4.0988442629480655E-2</v>
      </c>
      <c r="G5" s="73">
        <f t="shared" ref="G5:G62" si="2">LOG10(F5)</f>
        <v>-1.3873385825439981</v>
      </c>
      <c r="H5" s="73">
        <v>1</v>
      </c>
      <c r="I5" s="73">
        <v>3.9374541494376309</v>
      </c>
      <c r="J5" s="73">
        <v>0</v>
      </c>
      <c r="K5" s="73">
        <v>0</v>
      </c>
      <c r="L5" s="73">
        <f t="shared" ref="L5:L11" si="3">AVERAGE(I5:K5)</f>
        <v>1.3124847164792104</v>
      </c>
      <c r="M5" s="73">
        <f t="shared" ref="M5:M23" si="4">_xlfn.STDEV.P(I5:K5)</f>
        <v>1.8561336864523057</v>
      </c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</row>
    <row r="6" spans="1:86" ht="15.45" x14ac:dyDescent="0.4">
      <c r="A6" s="73"/>
      <c r="B6" s="73">
        <v>5</v>
      </c>
      <c r="C6" s="73">
        <v>25260.190999999999</v>
      </c>
      <c r="D6" s="73">
        <v>3163.7190000000001</v>
      </c>
      <c r="E6" s="73">
        <f t="shared" si="0"/>
        <v>11.130484862919987</v>
      </c>
      <c r="F6" s="76">
        <f t="shared" si="1"/>
        <v>0.12524525250026811</v>
      </c>
      <c r="G6" s="73">
        <f t="shared" si="2"/>
        <v>-0.90223872735303656</v>
      </c>
      <c r="H6" s="73">
        <v>5</v>
      </c>
      <c r="I6" s="73">
        <v>11.130484862919987</v>
      </c>
      <c r="J6" s="73">
        <v>0</v>
      </c>
      <c r="K6" s="73">
        <v>0</v>
      </c>
      <c r="L6" s="73">
        <f t="shared" si="3"/>
        <v>3.710161620973329</v>
      </c>
      <c r="M6" s="73">
        <f t="shared" si="4"/>
        <v>5.2469608829766283</v>
      </c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</row>
    <row r="7" spans="1:86" ht="15.45" x14ac:dyDescent="0.4">
      <c r="A7" s="73"/>
      <c r="B7" s="73">
        <v>10</v>
      </c>
      <c r="C7" s="73">
        <v>44379.404000000002</v>
      </c>
      <c r="D7" s="73">
        <v>4793.6019999999999</v>
      </c>
      <c r="E7" s="73">
        <f t="shared" si="0"/>
        <v>9.7484420618906231</v>
      </c>
      <c r="F7" s="76">
        <f t="shared" si="1"/>
        <v>0.10801411393447284</v>
      </c>
      <c r="G7" s="73">
        <f t="shared" si="2"/>
        <v>-0.96651949262997583</v>
      </c>
      <c r="H7" s="73">
        <v>10</v>
      </c>
      <c r="I7" s="73">
        <v>9.7484420618906231</v>
      </c>
      <c r="J7" s="73">
        <v>0</v>
      </c>
      <c r="K7" s="73">
        <v>0</v>
      </c>
      <c r="L7" s="73">
        <f t="shared" si="3"/>
        <v>3.2494806872968742</v>
      </c>
      <c r="M7" s="73">
        <f t="shared" si="4"/>
        <v>4.5954596586446863</v>
      </c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</row>
    <row r="8" spans="1:86" ht="15.45" x14ac:dyDescent="0.4">
      <c r="A8" s="73"/>
      <c r="B8" s="73">
        <v>15</v>
      </c>
      <c r="C8" s="73">
        <v>40409.921999999999</v>
      </c>
      <c r="D8" s="73">
        <v>3434.9029999999998</v>
      </c>
      <c r="E8" s="73">
        <f t="shared" si="0"/>
        <v>7.8342267302925714</v>
      </c>
      <c r="F8" s="76">
        <f t="shared" si="1"/>
        <v>8.5001475627693612E-2</v>
      </c>
      <c r="G8" s="73">
        <f t="shared" si="2"/>
        <v>-1.0705735348574483</v>
      </c>
      <c r="H8" s="73">
        <v>15</v>
      </c>
      <c r="I8" s="73">
        <v>7.8342267302925714</v>
      </c>
      <c r="J8" s="73">
        <v>0</v>
      </c>
      <c r="K8" s="73">
        <v>0</v>
      </c>
      <c r="L8" s="73">
        <f t="shared" si="3"/>
        <v>2.611408910097524</v>
      </c>
      <c r="M8" s="73">
        <f t="shared" si="4"/>
        <v>3.6930898975618605</v>
      </c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</row>
    <row r="9" spans="1:86" ht="15.45" x14ac:dyDescent="0.4">
      <c r="A9" s="73"/>
      <c r="B9" s="73">
        <v>30</v>
      </c>
      <c r="C9" s="73">
        <v>46116.152999999998</v>
      </c>
      <c r="D9" s="73">
        <v>14848.258</v>
      </c>
      <c r="E9" s="73">
        <f t="shared" si="0"/>
        <v>24.355616262740568</v>
      </c>
      <c r="F9" s="76">
        <f t="shared" si="1"/>
        <v>0.32197520899022086</v>
      </c>
      <c r="G9" s="73">
        <f t="shared" si="2"/>
        <v>-0.49217756623346481</v>
      </c>
      <c r="H9" s="73">
        <v>30</v>
      </c>
      <c r="I9" s="73">
        <v>24.355616262740568</v>
      </c>
      <c r="J9" s="73">
        <v>2.5906708976232737</v>
      </c>
      <c r="K9" s="73">
        <v>10.134878445393003</v>
      </c>
      <c r="L9" s="73">
        <f t="shared" si="3"/>
        <v>12.360388535252282</v>
      </c>
      <c r="M9" s="73">
        <f t="shared" si="4"/>
        <v>9.0237790700158538</v>
      </c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</row>
    <row r="10" spans="1:86" ht="15.45" x14ac:dyDescent="0.4">
      <c r="A10" s="73"/>
      <c r="B10" s="73">
        <v>60</v>
      </c>
      <c r="C10" s="73">
        <v>7137.56</v>
      </c>
      <c r="D10" s="73">
        <v>21168.543000000001</v>
      </c>
      <c r="E10" s="73">
        <f t="shared" si="0"/>
        <v>74.784377771818328</v>
      </c>
      <c r="F10" s="76">
        <f t="shared" si="1"/>
        <v>2.9657954539086187</v>
      </c>
      <c r="G10" s="73">
        <f t="shared" si="2"/>
        <v>0.47214119514076058</v>
      </c>
      <c r="H10" s="73">
        <v>60</v>
      </c>
      <c r="I10" s="73">
        <v>74.784377771818328</v>
      </c>
      <c r="J10" s="73">
        <v>31.22254112277858</v>
      </c>
      <c r="K10" s="73"/>
      <c r="L10" s="73">
        <f t="shared" si="3"/>
        <v>53.003459447298454</v>
      </c>
      <c r="M10" s="73">
        <f t="shared" si="4"/>
        <v>21.780918324519877</v>
      </c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</row>
    <row r="11" spans="1:86" ht="15.45" x14ac:dyDescent="0.4">
      <c r="A11" s="73"/>
      <c r="B11" s="73">
        <v>240</v>
      </c>
      <c r="C11" s="73"/>
      <c r="D11" s="73"/>
      <c r="E11" s="73"/>
      <c r="F11" s="76"/>
      <c r="G11" s="73"/>
      <c r="H11" s="73">
        <v>240</v>
      </c>
      <c r="I11" s="73"/>
      <c r="J11" s="73">
        <v>87.614334671347351</v>
      </c>
      <c r="K11" s="73">
        <v>81.509696000590537</v>
      </c>
      <c r="L11" s="73">
        <f t="shared" si="3"/>
        <v>84.562015335968937</v>
      </c>
      <c r="M11" s="73">
        <f t="shared" si="4"/>
        <v>3.0523193353784066</v>
      </c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</row>
    <row r="12" spans="1:86" ht="15.45" x14ac:dyDescent="0.4">
      <c r="A12" s="73"/>
      <c r="B12" s="72"/>
      <c r="C12" s="72" t="s">
        <v>24</v>
      </c>
      <c r="D12" s="72" t="s">
        <v>461</v>
      </c>
      <c r="E12" s="72" t="s">
        <v>20</v>
      </c>
      <c r="F12" s="76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</row>
    <row r="13" spans="1:86" ht="15.45" x14ac:dyDescent="0.4">
      <c r="A13" s="73"/>
      <c r="B13" s="73">
        <v>0</v>
      </c>
      <c r="C13" s="73">
        <v>40785.588000000003</v>
      </c>
      <c r="D13" s="73">
        <v>395.09199999999998</v>
      </c>
      <c r="E13" s="73">
        <f t="shared" ref="E13:E19" si="5">(D13*100)/(C13+D13)</f>
        <v>0.95941106363469464</v>
      </c>
      <c r="F13" s="76">
        <f t="shared" ref="F13:F19" si="6">D13/C13</f>
        <v>9.6870492586744114E-3</v>
      </c>
      <c r="G13" s="73">
        <f t="shared" si="2"/>
        <v>-2.0138084918688235</v>
      </c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</row>
    <row r="14" spans="1:86" ht="15.45" x14ac:dyDescent="0.4">
      <c r="A14" s="73"/>
      <c r="B14" s="73">
        <v>1</v>
      </c>
      <c r="C14" s="73">
        <v>38658.788999999997</v>
      </c>
      <c r="D14" s="73">
        <v>1135.163</v>
      </c>
      <c r="E14" s="73">
        <f t="shared" si="5"/>
        <v>2.8526018225081038</v>
      </c>
      <c r="F14" s="76">
        <f t="shared" si="6"/>
        <v>2.9363646129732624E-2</v>
      </c>
      <c r="G14" s="73">
        <f t="shared" si="2"/>
        <v>-1.5321900183844872</v>
      </c>
      <c r="H14" s="73"/>
      <c r="I14" s="73" t="s">
        <v>1</v>
      </c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</row>
    <row r="15" spans="1:86" ht="15.45" x14ac:dyDescent="0.4">
      <c r="A15" s="73"/>
      <c r="B15" s="73">
        <v>5</v>
      </c>
      <c r="C15" s="73">
        <v>10001.174999999999</v>
      </c>
      <c r="D15" s="73">
        <v>1959.154</v>
      </c>
      <c r="E15" s="73">
        <f t="shared" si="5"/>
        <v>16.380435688683814</v>
      </c>
      <c r="F15" s="76">
        <f t="shared" si="6"/>
        <v>0.19589238264503922</v>
      </c>
      <c r="G15" s="73">
        <f t="shared" si="2"/>
        <v>-0.70798245139446836</v>
      </c>
      <c r="H15" s="72" t="s">
        <v>2</v>
      </c>
      <c r="I15" s="73">
        <v>1</v>
      </c>
      <c r="J15" s="73">
        <v>2</v>
      </c>
      <c r="K15" s="73">
        <v>3</v>
      </c>
      <c r="L15" s="73" t="s">
        <v>28</v>
      </c>
      <c r="M15" s="73" t="s">
        <v>29</v>
      </c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</row>
    <row r="16" spans="1:86" ht="15.45" x14ac:dyDescent="0.4">
      <c r="A16" s="73"/>
      <c r="B16" s="73">
        <v>10</v>
      </c>
      <c r="C16" s="73">
        <v>16802.773000000001</v>
      </c>
      <c r="D16" s="73">
        <v>37040.597000000002</v>
      </c>
      <c r="E16" s="73">
        <f t="shared" si="5"/>
        <v>68.793236753197277</v>
      </c>
      <c r="F16" s="76">
        <f t="shared" si="6"/>
        <v>2.2044335777195823</v>
      </c>
      <c r="G16" s="73">
        <f t="shared" si="2"/>
        <v>0.34329701753546382</v>
      </c>
      <c r="H16" s="73">
        <v>0</v>
      </c>
      <c r="I16" s="73">
        <v>0.95941106363469464</v>
      </c>
      <c r="J16" s="73">
        <v>0</v>
      </c>
      <c r="K16" s="73">
        <v>0</v>
      </c>
      <c r="L16" s="73">
        <f>AVERAGE(I16:K16)</f>
        <v>0.31980368787823155</v>
      </c>
      <c r="M16" s="73">
        <f t="shared" si="4"/>
        <v>0.45227071269432723</v>
      </c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</row>
    <row r="17" spans="1:86" ht="15.45" x14ac:dyDescent="0.4">
      <c r="A17" s="73"/>
      <c r="B17" s="73">
        <v>15</v>
      </c>
      <c r="C17" s="73">
        <v>42435.625999999997</v>
      </c>
      <c r="D17" s="73">
        <v>34738.788999999997</v>
      </c>
      <c r="E17" s="73">
        <f t="shared" si="5"/>
        <v>45.013349307539293</v>
      </c>
      <c r="F17" s="76">
        <f t="shared" si="6"/>
        <v>0.81862322474045746</v>
      </c>
      <c r="G17" s="73">
        <f t="shared" si="2"/>
        <v>-8.6915938369535914E-2</v>
      </c>
      <c r="H17" s="73">
        <v>1</v>
      </c>
      <c r="I17" s="73">
        <v>2.8526018225081038</v>
      </c>
      <c r="J17" s="73">
        <v>0</v>
      </c>
      <c r="K17" s="73">
        <v>0</v>
      </c>
      <c r="L17" s="73">
        <f t="shared" ref="L17:L23" si="7">AVERAGE(I17:K17)</f>
        <v>0.95086727416936789</v>
      </c>
      <c r="M17" s="73">
        <f t="shared" si="4"/>
        <v>1.344729395147056</v>
      </c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</row>
    <row r="18" spans="1:86" ht="15.45" x14ac:dyDescent="0.4">
      <c r="A18" s="73"/>
      <c r="B18" s="73">
        <v>30</v>
      </c>
      <c r="C18" s="73">
        <v>45082.525000000001</v>
      </c>
      <c r="D18" s="73">
        <v>39147.366000000002</v>
      </c>
      <c r="E18" s="73">
        <f t="shared" si="5"/>
        <v>46.476809521218541</v>
      </c>
      <c r="F18" s="76">
        <f t="shared" si="6"/>
        <v>0.86834901106359952</v>
      </c>
      <c r="G18" s="73">
        <f t="shared" si="2"/>
        <v>-6.1305685982071312E-2</v>
      </c>
      <c r="H18" s="73">
        <v>5</v>
      </c>
      <c r="I18" s="73">
        <v>16.380435688683814</v>
      </c>
      <c r="J18" s="73">
        <v>0</v>
      </c>
      <c r="K18" s="73">
        <v>0</v>
      </c>
      <c r="L18" s="73">
        <f t="shared" si="7"/>
        <v>5.4601452295612711</v>
      </c>
      <c r="M18" s="73">
        <f t="shared" si="4"/>
        <v>7.7218114361723069</v>
      </c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</row>
    <row r="19" spans="1:86" ht="15.45" x14ac:dyDescent="0.4">
      <c r="A19" s="73"/>
      <c r="B19" s="73">
        <v>60</v>
      </c>
      <c r="C19" s="73">
        <v>5131.134</v>
      </c>
      <c r="D19" s="73">
        <v>75646.156000000003</v>
      </c>
      <c r="E19" s="73">
        <f t="shared" si="5"/>
        <v>93.647801257011722</v>
      </c>
      <c r="F19" s="76">
        <f t="shared" si="6"/>
        <v>14.742580490004745</v>
      </c>
      <c r="G19" s="73">
        <f t="shared" si="2"/>
        <v>1.1685735075720747</v>
      </c>
      <c r="H19" s="73">
        <v>10</v>
      </c>
      <c r="I19" s="73">
        <v>68.793236753197277</v>
      </c>
      <c r="J19" s="73">
        <v>2.6491277872405008</v>
      </c>
      <c r="K19" s="73">
        <v>6.7590510591379536</v>
      </c>
      <c r="L19" s="73">
        <f t="shared" si="7"/>
        <v>26.067138533191912</v>
      </c>
      <c r="M19" s="73">
        <f t="shared" si="4"/>
        <v>30.258469548809863</v>
      </c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</row>
    <row r="20" spans="1:86" ht="15.45" x14ac:dyDescent="0.4">
      <c r="A20" s="73"/>
      <c r="B20" s="73">
        <v>240</v>
      </c>
      <c r="C20" s="73"/>
      <c r="D20" s="73"/>
      <c r="E20" s="73"/>
      <c r="F20" s="76"/>
      <c r="G20" s="73"/>
      <c r="H20" s="73">
        <v>15</v>
      </c>
      <c r="I20" s="73">
        <v>45.013349307539293</v>
      </c>
      <c r="J20" s="73">
        <v>27.782124211899614</v>
      </c>
      <c r="K20" s="73">
        <v>11.980914858157941</v>
      </c>
      <c r="L20" s="73">
        <f t="shared" si="7"/>
        <v>28.258796125865615</v>
      </c>
      <c r="M20" s="73">
        <f t="shared" si="4"/>
        <v>13.489646486555079</v>
      </c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</row>
    <row r="21" spans="1:86" ht="15.45" x14ac:dyDescent="0.4">
      <c r="A21" s="73"/>
      <c r="B21" s="73"/>
      <c r="C21" s="73"/>
      <c r="D21" s="73"/>
      <c r="E21" s="73"/>
      <c r="F21" s="76"/>
      <c r="G21" s="73"/>
      <c r="H21" s="73">
        <v>30</v>
      </c>
      <c r="I21" s="73">
        <v>46.476809521218541</v>
      </c>
      <c r="J21" s="73"/>
      <c r="K21" s="73">
        <v>58.976532975110402</v>
      </c>
      <c r="L21" s="73">
        <f t="shared" si="7"/>
        <v>52.726671248164472</v>
      </c>
      <c r="M21" s="73">
        <f t="shared" si="4"/>
        <v>6.2498617269459613</v>
      </c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</row>
    <row r="22" spans="1:86" ht="15.45" x14ac:dyDescent="0.4">
      <c r="A22" s="74" t="s">
        <v>26</v>
      </c>
      <c r="B22" s="74"/>
      <c r="C22" s="74"/>
      <c r="D22" s="74"/>
      <c r="E22" s="74"/>
      <c r="F22" s="77"/>
      <c r="G22" s="73"/>
      <c r="H22" s="73">
        <v>60</v>
      </c>
      <c r="I22" s="73">
        <v>93.647801257011722</v>
      </c>
      <c r="J22" s="73">
        <v>72.853336469904491</v>
      </c>
      <c r="K22" s="73"/>
      <c r="L22" s="73">
        <f t="shared" si="7"/>
        <v>83.250568863458113</v>
      </c>
      <c r="M22" s="73">
        <f t="shared" si="4"/>
        <v>10.397232393553567</v>
      </c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</row>
    <row r="23" spans="1:86" ht="15.45" x14ac:dyDescent="0.4">
      <c r="A23" s="73"/>
      <c r="B23" s="72" t="s">
        <v>2</v>
      </c>
      <c r="C23" s="72" t="s">
        <v>19</v>
      </c>
      <c r="D23" s="72" t="s">
        <v>23</v>
      </c>
      <c r="E23" s="72" t="s">
        <v>20</v>
      </c>
      <c r="F23" s="76"/>
      <c r="G23" s="73"/>
      <c r="H23" s="73">
        <v>240</v>
      </c>
      <c r="I23" s="73"/>
      <c r="J23" s="73">
        <v>99.195116624235453</v>
      </c>
      <c r="K23" s="73">
        <v>91.316514700899589</v>
      </c>
      <c r="L23" s="73">
        <f t="shared" si="7"/>
        <v>95.255815662567528</v>
      </c>
      <c r="M23" s="73">
        <f t="shared" si="4"/>
        <v>3.9393009616679322</v>
      </c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</row>
    <row r="24" spans="1:86" ht="15.45" x14ac:dyDescent="0.4">
      <c r="A24" s="73"/>
      <c r="B24" s="73">
        <v>0</v>
      </c>
      <c r="C24" s="73">
        <v>56817.830999999998</v>
      </c>
      <c r="D24" s="73"/>
      <c r="E24" s="73">
        <f t="shared" ref="E24:E31" si="8">(D24*100)/(C24+D24)</f>
        <v>0</v>
      </c>
      <c r="F24" s="76">
        <f t="shared" ref="F24:F31" si="9">D24/C24</f>
        <v>0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</row>
    <row r="25" spans="1:86" ht="15.45" x14ac:dyDescent="0.4">
      <c r="A25" s="73"/>
      <c r="B25" s="73">
        <v>1</v>
      </c>
      <c r="C25" s="73">
        <v>53592.892999999996</v>
      </c>
      <c r="D25" s="73"/>
      <c r="E25" s="73">
        <f t="shared" si="8"/>
        <v>0</v>
      </c>
      <c r="F25" s="76">
        <f t="shared" si="9"/>
        <v>0</v>
      </c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</row>
    <row r="26" spans="1:86" ht="15.45" x14ac:dyDescent="0.4">
      <c r="A26" s="73"/>
      <c r="B26" s="73">
        <v>5</v>
      </c>
      <c r="C26" s="73">
        <v>52187.453999999998</v>
      </c>
      <c r="D26" s="73"/>
      <c r="E26" s="73">
        <f t="shared" si="8"/>
        <v>0</v>
      </c>
      <c r="F26" s="76">
        <f t="shared" si="9"/>
        <v>0</v>
      </c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</row>
    <row r="27" spans="1:86" ht="15.45" x14ac:dyDescent="0.4">
      <c r="A27" s="73"/>
      <c r="B27" s="73">
        <v>10</v>
      </c>
      <c r="C27" s="73">
        <v>42977.747000000003</v>
      </c>
      <c r="D27" s="73"/>
      <c r="E27" s="73">
        <f t="shared" si="8"/>
        <v>0</v>
      </c>
      <c r="F27" s="76">
        <f t="shared" si="9"/>
        <v>0</v>
      </c>
      <c r="G27" s="73"/>
      <c r="H27" s="78" t="s">
        <v>33</v>
      </c>
      <c r="I27" s="78"/>
      <c r="J27" s="78"/>
      <c r="K27" s="78"/>
      <c r="L27" s="78"/>
      <c r="M27" s="78"/>
      <c r="N27" s="78"/>
      <c r="O27" s="73"/>
      <c r="P27" s="72" t="s">
        <v>460</v>
      </c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</row>
    <row r="28" spans="1:86" ht="15.45" x14ac:dyDescent="0.4">
      <c r="A28" s="73"/>
      <c r="B28" s="73">
        <v>15</v>
      </c>
      <c r="C28" s="73">
        <v>46870.256999999998</v>
      </c>
      <c r="D28" s="73"/>
      <c r="E28" s="73">
        <f t="shared" si="8"/>
        <v>0</v>
      </c>
      <c r="F28" s="76">
        <f t="shared" si="9"/>
        <v>0</v>
      </c>
      <c r="G28" s="73"/>
      <c r="H28" s="78"/>
      <c r="I28" s="78" t="s">
        <v>0</v>
      </c>
      <c r="J28" s="78"/>
      <c r="K28" s="78"/>
      <c r="L28" s="78"/>
      <c r="M28" s="78"/>
      <c r="N28" s="78"/>
      <c r="O28" s="73"/>
      <c r="P28" s="74"/>
      <c r="Q28" s="74" t="s">
        <v>25</v>
      </c>
      <c r="R28" s="75"/>
      <c r="S28" s="74" t="s">
        <v>26</v>
      </c>
      <c r="T28" s="74"/>
      <c r="U28" s="74" t="s">
        <v>27</v>
      </c>
      <c r="V28" s="75"/>
      <c r="W28" s="79" t="s">
        <v>453</v>
      </c>
      <c r="X28" s="80" t="s">
        <v>459</v>
      </c>
      <c r="Y28" s="81"/>
      <c r="Z28" s="81"/>
      <c r="AA28" s="81"/>
      <c r="AB28" s="81"/>
      <c r="AC28" s="82"/>
      <c r="AD28" s="74" t="s">
        <v>463</v>
      </c>
      <c r="AE28" s="75"/>
      <c r="AF28" s="75"/>
      <c r="AG28" s="75"/>
      <c r="AH28" s="73"/>
      <c r="AI28" s="81"/>
      <c r="AJ28" s="73"/>
      <c r="AK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</row>
    <row r="29" spans="1:86" ht="15.45" x14ac:dyDescent="0.4">
      <c r="A29" s="73"/>
      <c r="B29" s="73">
        <v>30</v>
      </c>
      <c r="C29" s="73">
        <v>45805.646999999997</v>
      </c>
      <c r="D29" s="73">
        <v>1218.2339999999999</v>
      </c>
      <c r="E29" s="73">
        <f t="shared" si="8"/>
        <v>2.5906708976232737</v>
      </c>
      <c r="F29" s="76">
        <f t="shared" si="9"/>
        <v>2.6595716462644879E-2</v>
      </c>
      <c r="G29" s="73">
        <f t="shared" si="2"/>
        <v>-1.5751883057163278</v>
      </c>
      <c r="H29" s="83" t="s">
        <v>2</v>
      </c>
      <c r="I29" s="78">
        <v>1</v>
      </c>
      <c r="J29" s="78">
        <v>2</v>
      </c>
      <c r="K29" s="78">
        <v>3</v>
      </c>
      <c r="L29" s="78" t="s">
        <v>28</v>
      </c>
      <c r="M29" s="78" t="s">
        <v>29</v>
      </c>
      <c r="N29" s="78"/>
      <c r="O29" s="73"/>
      <c r="P29" s="73"/>
      <c r="Q29" s="72" t="s">
        <v>2</v>
      </c>
      <c r="R29" s="72" t="s">
        <v>19</v>
      </c>
      <c r="S29" s="72" t="s">
        <v>2</v>
      </c>
      <c r="T29" s="72" t="s">
        <v>19</v>
      </c>
      <c r="U29" s="72" t="s">
        <v>2</v>
      </c>
      <c r="V29" s="72" t="s">
        <v>19</v>
      </c>
      <c r="W29" s="73"/>
      <c r="X29" s="72" t="s">
        <v>19</v>
      </c>
      <c r="Y29" s="73"/>
      <c r="Z29" s="73"/>
      <c r="AA29" s="72" t="s">
        <v>30</v>
      </c>
      <c r="AB29" s="72" t="s">
        <v>29</v>
      </c>
      <c r="AC29" s="73"/>
      <c r="AD29" s="84" t="s">
        <v>2</v>
      </c>
      <c r="AE29" s="84" t="s">
        <v>23</v>
      </c>
      <c r="AF29" s="84" t="s">
        <v>23</v>
      </c>
      <c r="AG29" s="84" t="s">
        <v>23</v>
      </c>
      <c r="AH29" s="73"/>
      <c r="AI29" s="72" t="s">
        <v>30</v>
      </c>
      <c r="AJ29" s="72" t="s">
        <v>29</v>
      </c>
      <c r="AK29" s="82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</row>
    <row r="30" spans="1:86" ht="15.45" x14ac:dyDescent="0.4">
      <c r="A30" s="73"/>
      <c r="B30" s="73">
        <v>60</v>
      </c>
      <c r="C30" s="73">
        <v>27619.969000000001</v>
      </c>
      <c r="D30" s="73">
        <v>12538.492</v>
      </c>
      <c r="E30" s="73">
        <f t="shared" si="8"/>
        <v>31.22254112277858</v>
      </c>
      <c r="F30" s="76">
        <f t="shared" si="9"/>
        <v>0.45396473833841017</v>
      </c>
      <c r="G30" s="73">
        <f t="shared" si="2"/>
        <v>-0.34297787960939458</v>
      </c>
      <c r="H30" s="78">
        <v>0</v>
      </c>
      <c r="I30" s="78">
        <v>3.88728875548539E-3</v>
      </c>
      <c r="J30" s="78">
        <v>0</v>
      </c>
      <c r="K30" s="78">
        <v>0</v>
      </c>
      <c r="L30" s="78">
        <f>AVERAGE(I30:K30)</f>
        <v>1.29576291849513E-3</v>
      </c>
      <c r="M30" s="78">
        <f>_xlfn.STDEV.P(I30:K30)</f>
        <v>1.8324854929559562E-3</v>
      </c>
      <c r="N30" s="78"/>
      <c r="O30" s="73"/>
      <c r="P30" s="73"/>
      <c r="Q30" s="73">
        <v>0</v>
      </c>
      <c r="R30" s="73">
        <v>60458.847999999904</v>
      </c>
      <c r="S30" s="73">
        <v>0</v>
      </c>
      <c r="T30" s="73">
        <v>56817.830999999998</v>
      </c>
      <c r="U30" s="73">
        <v>0</v>
      </c>
      <c r="V30" s="73">
        <v>108005.93</v>
      </c>
      <c r="W30" s="73"/>
      <c r="X30" s="73">
        <f>LOG10(R30/R$30)</f>
        <v>0</v>
      </c>
      <c r="Y30" s="73">
        <f>LOG10(T30/T$30)</f>
        <v>0</v>
      </c>
      <c r="Z30" s="73">
        <f>LOG10(V30/V$30)</f>
        <v>0</v>
      </c>
      <c r="AA30" s="73">
        <f>AVERAGE(X30:Z30)</f>
        <v>0</v>
      </c>
      <c r="AB30" s="73">
        <f t="shared" ref="AB30:AB35" si="10">_xlfn.STDEV.P(X30:Z30)</f>
        <v>0</v>
      </c>
      <c r="AC30" s="73"/>
      <c r="AD30" s="73">
        <v>0</v>
      </c>
      <c r="AE30" s="73">
        <v>-2.4103531979187345</v>
      </c>
      <c r="AF30" s="73">
        <v>0</v>
      </c>
      <c r="AG30" s="73">
        <v>0</v>
      </c>
      <c r="AH30" s="73"/>
      <c r="AI30" s="73">
        <f>AVERAGE(AE30:AG30)</f>
        <v>-0.80345106597291149</v>
      </c>
      <c r="AJ30" s="73">
        <f>_xlfn.STDEV.P(AE30:AG30)</f>
        <v>1.1362513942020116</v>
      </c>
      <c r="AK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</row>
    <row r="31" spans="1:86" ht="15.45" x14ac:dyDescent="0.4">
      <c r="A31" s="73"/>
      <c r="B31" s="73">
        <v>240</v>
      </c>
      <c r="C31" s="73">
        <v>1651.991</v>
      </c>
      <c r="D31" s="73">
        <v>11685.936</v>
      </c>
      <c r="E31" s="73">
        <f t="shared" si="8"/>
        <v>87.614334671347351</v>
      </c>
      <c r="F31" s="76">
        <f t="shared" si="9"/>
        <v>7.0738496759364908</v>
      </c>
      <c r="G31" s="73">
        <f t="shared" si="2"/>
        <v>0.84965582652694471</v>
      </c>
      <c r="H31" s="78">
        <v>1</v>
      </c>
      <c r="I31" s="78">
        <v>4.0988442629480655E-2</v>
      </c>
      <c r="J31" s="78">
        <v>0</v>
      </c>
      <c r="K31" s="78">
        <v>0</v>
      </c>
      <c r="L31" s="78">
        <f t="shared" ref="L31:L37" si="11">AVERAGE(I31:K31)</f>
        <v>1.3662814209826886E-2</v>
      </c>
      <c r="M31" s="78">
        <f t="shared" ref="M31:M37" si="12">_xlfn.STDEV.P(I31:K31)</f>
        <v>1.9322137155721023E-2</v>
      </c>
      <c r="N31" s="78"/>
      <c r="O31" s="73"/>
      <c r="P31" s="73"/>
      <c r="Q31" s="73">
        <v>1</v>
      </c>
      <c r="R31" s="73">
        <v>49269.425000000003</v>
      </c>
      <c r="S31" s="73">
        <v>1</v>
      </c>
      <c r="T31" s="73">
        <v>53592.892999999996</v>
      </c>
      <c r="U31" s="73">
        <v>1</v>
      </c>
      <c r="V31" s="73">
        <v>82227.703999999998</v>
      </c>
      <c r="W31" s="73"/>
      <c r="X31" s="73">
        <f t="shared" ref="X31:X46" si="13">LOG10(R31/R$30)</f>
        <v>-8.8882373890297683E-2</v>
      </c>
      <c r="Y31" s="73">
        <f t="shared" ref="Y31:Y37" si="14">LOG10(T31/T$30)</f>
        <v>-2.5377449326348431E-2</v>
      </c>
      <c r="Z31" s="73">
        <f t="shared" ref="Z31:Z37" si="15">LOG10(V31/V$30)</f>
        <v>-0.11842943695938929</v>
      </c>
      <c r="AA31" s="73">
        <f t="shared" ref="AA31:AA35" si="16">AVERAGE(X31:Z31)</f>
        <v>-7.7563086725345134E-2</v>
      </c>
      <c r="AB31" s="73">
        <f t="shared" si="10"/>
        <v>3.8822354359800595E-2</v>
      </c>
      <c r="AC31" s="73"/>
      <c r="AD31" s="73">
        <v>1</v>
      </c>
      <c r="AE31" s="73">
        <v>-1.3873385825439981</v>
      </c>
      <c r="AF31" s="73">
        <v>0</v>
      </c>
      <c r="AG31" s="73">
        <v>0</v>
      </c>
      <c r="AH31" s="73"/>
      <c r="AI31" s="73">
        <f t="shared" ref="AI31:AI44" si="17">AVERAGE(AE31:AG31)</f>
        <v>-0.4624461941813327</v>
      </c>
      <c r="AJ31" s="73">
        <f t="shared" ref="AJ31:AJ35" si="18">_xlfn.STDEV.P(AE31:AG31)</f>
        <v>0.65399767967906253</v>
      </c>
      <c r="AK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</row>
    <row r="32" spans="1:86" ht="15.45" x14ac:dyDescent="0.4">
      <c r="A32" s="73"/>
      <c r="B32" s="73"/>
      <c r="C32" s="73"/>
      <c r="D32" s="73"/>
      <c r="E32" s="73"/>
      <c r="F32" s="76"/>
      <c r="G32" s="73"/>
      <c r="H32" s="78">
        <v>5</v>
      </c>
      <c r="I32" s="78">
        <v>0.12524525250026811</v>
      </c>
      <c r="J32" s="78">
        <v>0</v>
      </c>
      <c r="K32" s="78">
        <v>0</v>
      </c>
      <c r="L32" s="78">
        <f t="shared" si="11"/>
        <v>4.1748417500089369E-2</v>
      </c>
      <c r="M32" s="78">
        <f t="shared" si="12"/>
        <v>5.9041178236240652E-2</v>
      </c>
      <c r="N32" s="78"/>
      <c r="O32" s="73"/>
      <c r="P32" s="73"/>
      <c r="Q32" s="73">
        <v>5</v>
      </c>
      <c r="R32" s="73">
        <v>25260.190999999999</v>
      </c>
      <c r="S32" s="73">
        <v>5</v>
      </c>
      <c r="T32" s="73">
        <v>52187.453999999998</v>
      </c>
      <c r="U32" s="73">
        <v>5</v>
      </c>
      <c r="V32" s="73">
        <v>66513.558000000005</v>
      </c>
      <c r="W32" s="73"/>
      <c r="X32" s="73">
        <f t="shared" si="13"/>
        <v>-0.37902323768605106</v>
      </c>
      <c r="Y32" s="73">
        <f t="shared" si="14"/>
        <v>-3.6918540645494005E-2</v>
      </c>
      <c r="Z32" s="73">
        <f t="shared" si="15"/>
        <v>-0.21053742070982343</v>
      </c>
      <c r="AA32" s="73">
        <f t="shared" si="16"/>
        <v>-0.20882639968045616</v>
      </c>
      <c r="AB32" s="73">
        <f t="shared" si="10"/>
        <v>0.13966889806258478</v>
      </c>
      <c r="AC32" s="73"/>
      <c r="AD32" s="73">
        <v>5</v>
      </c>
      <c r="AE32" s="73">
        <v>-0.90223872735303656</v>
      </c>
      <c r="AF32" s="73">
        <v>0</v>
      </c>
      <c r="AG32" s="73">
        <v>0</v>
      </c>
      <c r="AH32" s="73"/>
      <c r="AI32" s="73">
        <f t="shared" si="17"/>
        <v>-0.30074624245101217</v>
      </c>
      <c r="AJ32" s="73">
        <f t="shared" si="18"/>
        <v>0.42531941490696845</v>
      </c>
      <c r="AK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</row>
    <row r="33" spans="1:86" ht="15.45" x14ac:dyDescent="0.4">
      <c r="A33" s="73"/>
      <c r="B33" s="72"/>
      <c r="C33" s="72" t="s">
        <v>24</v>
      </c>
      <c r="D33" s="72" t="s">
        <v>461</v>
      </c>
      <c r="E33" s="72" t="s">
        <v>20</v>
      </c>
      <c r="F33" s="76"/>
      <c r="G33" s="73"/>
      <c r="H33" s="78">
        <v>10</v>
      </c>
      <c r="I33" s="78">
        <v>0.10801411393447284</v>
      </c>
      <c r="J33" s="78">
        <v>0</v>
      </c>
      <c r="K33" s="78">
        <v>0</v>
      </c>
      <c r="L33" s="78">
        <f t="shared" si="11"/>
        <v>3.6004704644824283E-2</v>
      </c>
      <c r="M33" s="78">
        <f t="shared" si="12"/>
        <v>5.0918341617948067E-2</v>
      </c>
      <c r="N33" s="78"/>
      <c r="O33" s="73"/>
      <c r="P33" s="73"/>
      <c r="Q33" s="73">
        <v>10</v>
      </c>
      <c r="R33" s="73">
        <v>44379.404000000002</v>
      </c>
      <c r="S33" s="73">
        <v>10</v>
      </c>
      <c r="T33" s="73">
        <v>42977.747000000003</v>
      </c>
      <c r="U33" s="73">
        <v>10</v>
      </c>
      <c r="V33" s="73">
        <v>41935.487000000001</v>
      </c>
      <c r="W33" s="73"/>
      <c r="X33" s="73">
        <f t="shared" si="13"/>
        <v>-0.1342784022397466</v>
      </c>
      <c r="Y33" s="73">
        <f t="shared" si="14"/>
        <v>-0.12124100571053067</v>
      </c>
      <c r="Z33" s="73">
        <f t="shared" si="15"/>
        <v>-0.41086590993875299</v>
      </c>
      <c r="AA33" s="73">
        <f t="shared" si="16"/>
        <v>-0.22212843929634341</v>
      </c>
      <c r="AB33" s="73">
        <f t="shared" si="10"/>
        <v>0.13356363787956613</v>
      </c>
      <c r="AC33" s="73"/>
      <c r="AD33" s="73">
        <v>10</v>
      </c>
      <c r="AE33" s="73">
        <v>-0.96651949262997583</v>
      </c>
      <c r="AF33" s="73">
        <v>0</v>
      </c>
      <c r="AG33" s="73">
        <v>0</v>
      </c>
      <c r="AH33" s="73"/>
      <c r="AI33" s="73">
        <f t="shared" si="17"/>
        <v>-0.32217316420999192</v>
      </c>
      <c r="AJ33" s="73">
        <f t="shared" si="18"/>
        <v>0.45562165825842488</v>
      </c>
      <c r="AK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</row>
    <row r="34" spans="1:86" ht="15.45" x14ac:dyDescent="0.4">
      <c r="A34" s="73"/>
      <c r="B34" s="73">
        <v>0</v>
      </c>
      <c r="C34" s="73">
        <v>44130.94</v>
      </c>
      <c r="D34" s="73"/>
      <c r="E34" s="73">
        <f t="shared" ref="E34:E41" si="19">(D34*100)/(C34+D34)</f>
        <v>0</v>
      </c>
      <c r="F34" s="76">
        <f t="shared" ref="F34:F41" si="20">D34/C34</f>
        <v>0</v>
      </c>
      <c r="G34" s="73"/>
      <c r="H34" s="78">
        <v>15</v>
      </c>
      <c r="I34" s="78">
        <v>8.5001475627693612E-2</v>
      </c>
      <c r="J34" s="78">
        <v>0</v>
      </c>
      <c r="K34" s="78">
        <v>0</v>
      </c>
      <c r="L34" s="78">
        <f t="shared" si="11"/>
        <v>2.8333825209231205E-2</v>
      </c>
      <c r="M34" s="78">
        <f t="shared" si="12"/>
        <v>4.0070079884803461E-2</v>
      </c>
      <c r="N34" s="78"/>
      <c r="O34" s="73"/>
      <c r="P34" s="73"/>
      <c r="Q34" s="73">
        <v>15</v>
      </c>
      <c r="R34" s="73">
        <v>40409.921999999999</v>
      </c>
      <c r="S34" s="73">
        <v>15</v>
      </c>
      <c r="T34" s="73">
        <v>46870.256999999998</v>
      </c>
      <c r="U34" s="73">
        <v>15</v>
      </c>
      <c r="V34" s="73">
        <v>49842.557999999997</v>
      </c>
      <c r="W34" s="73"/>
      <c r="X34" s="73">
        <f t="shared" si="13"/>
        <v>-0.17497185559068099</v>
      </c>
      <c r="Y34" s="73">
        <f t="shared" si="14"/>
        <v>-8.3587315810151649E-2</v>
      </c>
      <c r="Z34" s="73">
        <f t="shared" si="15"/>
        <v>-0.33584727790407704</v>
      </c>
      <c r="AA34" s="73">
        <f t="shared" si="16"/>
        <v>-0.19813548310163656</v>
      </c>
      <c r="AB34" s="73">
        <f t="shared" si="10"/>
        <v>0.10427907220053599</v>
      </c>
      <c r="AC34" s="73"/>
      <c r="AD34" s="73">
        <v>15</v>
      </c>
      <c r="AE34" s="73">
        <v>-1.0705735348574483</v>
      </c>
      <c r="AF34" s="73">
        <v>0</v>
      </c>
      <c r="AG34" s="73">
        <v>0</v>
      </c>
      <c r="AH34" s="73"/>
      <c r="AI34" s="73">
        <f t="shared" si="17"/>
        <v>-0.35685784495248279</v>
      </c>
      <c r="AJ34" s="73">
        <f t="shared" si="18"/>
        <v>0.50467320417103623</v>
      </c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</row>
    <row r="35" spans="1:86" ht="15.45" x14ac:dyDescent="0.4">
      <c r="A35" s="73"/>
      <c r="B35" s="73">
        <v>1</v>
      </c>
      <c r="C35" s="73">
        <v>42560.675999999999</v>
      </c>
      <c r="D35" s="73"/>
      <c r="E35" s="73">
        <f t="shared" si="19"/>
        <v>0</v>
      </c>
      <c r="F35" s="76">
        <f t="shared" si="20"/>
        <v>0</v>
      </c>
      <c r="G35" s="73"/>
      <c r="H35" s="78">
        <v>30</v>
      </c>
      <c r="I35" s="78">
        <v>0.32197520899022086</v>
      </c>
      <c r="J35" s="78">
        <v>2.6595716462644879E-2</v>
      </c>
      <c r="K35" s="78">
        <v>0.11277877634911442</v>
      </c>
      <c r="L35" s="78">
        <f t="shared" si="11"/>
        <v>0.15378323393399337</v>
      </c>
      <c r="M35" s="78">
        <f t="shared" si="12"/>
        <v>0.12402495799323264</v>
      </c>
      <c r="N35" s="78"/>
      <c r="O35" s="73"/>
      <c r="P35" s="73"/>
      <c r="Q35" s="73">
        <v>30</v>
      </c>
      <c r="R35" s="73">
        <v>46116.152999999998</v>
      </c>
      <c r="S35" s="73">
        <v>30</v>
      </c>
      <c r="T35" s="73">
        <v>45805.646999999997</v>
      </c>
      <c r="U35" s="73">
        <v>30</v>
      </c>
      <c r="V35" s="73">
        <v>48700.688000000002</v>
      </c>
      <c r="W35" s="73"/>
      <c r="X35" s="73">
        <f t="shared" si="13"/>
        <v>-0.11760679637336688</v>
      </c>
      <c r="Y35" s="73">
        <f t="shared" si="14"/>
        <v>-9.3565628784603214E-2</v>
      </c>
      <c r="Z35" s="73">
        <f t="shared" si="15"/>
        <v>-0.34591250423226549</v>
      </c>
      <c r="AA35" s="73">
        <f t="shared" si="16"/>
        <v>-0.18569497646341185</v>
      </c>
      <c r="AB35" s="73">
        <f t="shared" si="10"/>
        <v>0.11371524842937084</v>
      </c>
      <c r="AC35" s="73"/>
      <c r="AD35" s="73">
        <v>30</v>
      </c>
      <c r="AE35" s="73">
        <v>-0.49217756623346481</v>
      </c>
      <c r="AF35" s="73">
        <v>-1.5751883057163278</v>
      </c>
      <c r="AG35" s="73">
        <v>-0.94777262182170674</v>
      </c>
      <c r="AH35" s="73"/>
      <c r="AI35" s="73">
        <f t="shared" si="17"/>
        <v>-1.0050461645904998</v>
      </c>
      <c r="AJ35" s="73">
        <f t="shared" si="18"/>
        <v>0.44398818263911133</v>
      </c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</row>
    <row r="36" spans="1:86" ht="15.45" x14ac:dyDescent="0.4">
      <c r="A36" s="73"/>
      <c r="B36" s="73">
        <v>5</v>
      </c>
      <c r="C36" s="73">
        <v>40212.362000000001</v>
      </c>
      <c r="D36" s="73"/>
      <c r="E36" s="73">
        <f t="shared" si="19"/>
        <v>0</v>
      </c>
      <c r="F36" s="76">
        <f t="shared" si="20"/>
        <v>0</v>
      </c>
      <c r="G36" s="73"/>
      <c r="H36" s="78">
        <v>60</v>
      </c>
      <c r="I36" s="78">
        <v>2.9657954539086187</v>
      </c>
      <c r="J36" s="78">
        <v>0.45396473833841017</v>
      </c>
      <c r="K36" s="78"/>
      <c r="L36" s="78">
        <f t="shared" si="11"/>
        <v>1.7098800961235143</v>
      </c>
      <c r="M36" s="78">
        <f t="shared" si="12"/>
        <v>1.2559153577851045</v>
      </c>
      <c r="N36" s="78"/>
      <c r="O36" s="73"/>
      <c r="P36" s="73"/>
      <c r="Q36" s="73">
        <v>60</v>
      </c>
      <c r="R36" s="73">
        <v>7137.56</v>
      </c>
      <c r="S36" s="73">
        <v>60</v>
      </c>
      <c r="T36" s="73">
        <v>27619.969000000001</v>
      </c>
      <c r="U36" s="73">
        <v>60</v>
      </c>
      <c r="V36" s="73"/>
      <c r="W36" s="73"/>
      <c r="X36" s="73">
        <f t="shared" si="13"/>
        <v>-0.92791009570035277</v>
      </c>
      <c r="Y36" s="73">
        <f t="shared" si="14"/>
        <v>-0.31326146386869219</v>
      </c>
      <c r="Z36" s="73" t="e">
        <f t="shared" si="15"/>
        <v>#NUM!</v>
      </c>
      <c r="AA36" s="73">
        <f>AVERAGE(X36:Y36)</f>
        <v>-0.62058577978452245</v>
      </c>
      <c r="AB36" s="73">
        <f>_xlfn.STDEV.P(X36:Y36)</f>
        <v>0.30732431591583048</v>
      </c>
      <c r="AC36" s="73"/>
      <c r="AD36" s="73">
        <v>60</v>
      </c>
      <c r="AE36" s="73">
        <v>0.47214119514076058</v>
      </c>
      <c r="AF36" s="73">
        <v>-0.34297787960939458</v>
      </c>
      <c r="AG36" s="73">
        <v>0</v>
      </c>
      <c r="AH36" s="73"/>
      <c r="AI36" s="73">
        <f t="shared" si="17"/>
        <v>4.3054438510455338E-2</v>
      </c>
      <c r="AJ36" s="73">
        <f>_xlfn.STDEV.P(AE36:AG36)</f>
        <v>0.33416067992506759</v>
      </c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</row>
    <row r="37" spans="1:86" ht="15.45" x14ac:dyDescent="0.4">
      <c r="A37" s="73"/>
      <c r="B37" s="73">
        <v>10</v>
      </c>
      <c r="C37" s="73">
        <v>36166.290999999997</v>
      </c>
      <c r="D37" s="73">
        <v>984.16300000000001</v>
      </c>
      <c r="E37" s="73">
        <f t="shared" si="19"/>
        <v>2.6491277872405008</v>
      </c>
      <c r="F37" s="76">
        <f t="shared" si="20"/>
        <v>2.7212162839700651E-2</v>
      </c>
      <c r="G37" s="73">
        <f t="shared" si="2"/>
        <v>-1.5652369388517087</v>
      </c>
      <c r="H37" s="78">
        <v>240</v>
      </c>
      <c r="I37" s="78"/>
      <c r="J37" s="78">
        <v>7.0738496759364908</v>
      </c>
      <c r="K37" s="78">
        <v>4.4082399079644023</v>
      </c>
      <c r="L37" s="78">
        <f t="shared" si="11"/>
        <v>5.741044791950447</v>
      </c>
      <c r="M37" s="78">
        <f t="shared" si="12"/>
        <v>1.3328048839860422</v>
      </c>
      <c r="N37" s="78"/>
      <c r="O37" s="73"/>
      <c r="P37" s="73"/>
      <c r="Q37" s="73">
        <v>240</v>
      </c>
      <c r="R37" s="73"/>
      <c r="S37" s="73">
        <v>240</v>
      </c>
      <c r="T37" s="73">
        <v>1651.991</v>
      </c>
      <c r="U37" s="73">
        <v>240</v>
      </c>
      <c r="V37" s="73">
        <v>10139.555</v>
      </c>
      <c r="W37" s="73"/>
      <c r="X37" s="73" t="e">
        <f t="shared" si="13"/>
        <v>#NUM!</v>
      </c>
      <c r="Y37" s="73">
        <f t="shared" si="14"/>
        <v>-1.5364769737029043</v>
      </c>
      <c r="Z37" s="73">
        <f t="shared" si="15"/>
        <v>-1.0274287055118749</v>
      </c>
      <c r="AA37" s="73">
        <f>AVERAGE(Y37:Z37)</f>
        <v>-1.2819528396073896</v>
      </c>
      <c r="AB37" s="73">
        <f>_xlfn.STDEV.P(Y37:Z37)</f>
        <v>0.25452413409551489</v>
      </c>
      <c r="AC37" s="73"/>
      <c r="AD37" s="73">
        <v>240</v>
      </c>
      <c r="AE37" s="73"/>
      <c r="AF37" s="73">
        <v>0.84965582652694471</v>
      </c>
      <c r="AG37" s="73">
        <v>0.64426522193036373</v>
      </c>
      <c r="AH37" s="73"/>
      <c r="AI37" s="73">
        <f>AVERAGE(AF37:AG37)</f>
        <v>0.74696052422865422</v>
      </c>
      <c r="AJ37" s="73">
        <f>_xlfn.STDEV.P(AF37:AG37)</f>
        <v>0.10269530229829081</v>
      </c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</row>
    <row r="38" spans="1:86" ht="15.45" x14ac:dyDescent="0.4">
      <c r="A38" s="73"/>
      <c r="B38" s="73">
        <v>15</v>
      </c>
      <c r="C38" s="73">
        <v>15327.735000000001</v>
      </c>
      <c r="D38" s="73">
        <v>5896.56</v>
      </c>
      <c r="E38" s="73">
        <f t="shared" si="19"/>
        <v>27.782124211899614</v>
      </c>
      <c r="F38" s="76">
        <f t="shared" si="20"/>
        <v>0.38469871771660979</v>
      </c>
      <c r="G38" s="73">
        <f t="shared" si="2"/>
        <v>-0.41487926128748842</v>
      </c>
      <c r="H38" s="78"/>
      <c r="I38" s="78"/>
      <c r="J38" s="78"/>
      <c r="K38" s="78"/>
      <c r="L38" s="78"/>
      <c r="M38" s="78"/>
      <c r="N38" s="78"/>
      <c r="O38" s="73"/>
      <c r="P38" s="73"/>
      <c r="Q38" s="72"/>
      <c r="R38" s="72" t="s">
        <v>24</v>
      </c>
      <c r="S38" s="72"/>
      <c r="T38" s="72" t="s">
        <v>24</v>
      </c>
      <c r="U38" s="73"/>
      <c r="V38" s="72" t="s">
        <v>24</v>
      </c>
      <c r="W38" s="73"/>
      <c r="X38" s="73"/>
      <c r="Y38" s="73"/>
      <c r="Z38" s="73"/>
      <c r="AA38" s="72" t="s">
        <v>31</v>
      </c>
      <c r="AB38" s="72" t="s">
        <v>29</v>
      </c>
      <c r="AC38" s="73"/>
      <c r="AD38" s="72"/>
      <c r="AE38" s="72" t="s">
        <v>461</v>
      </c>
      <c r="AF38" s="72" t="s">
        <v>461</v>
      </c>
      <c r="AG38" s="72" t="s">
        <v>461</v>
      </c>
      <c r="AH38" s="73"/>
      <c r="AI38" s="72" t="s">
        <v>31</v>
      </c>
      <c r="AJ38" s="72" t="s">
        <v>29</v>
      </c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</row>
    <row r="39" spans="1:86" ht="15.45" x14ac:dyDescent="0.4">
      <c r="A39" s="73"/>
      <c r="B39" s="73">
        <v>30</v>
      </c>
      <c r="C39" s="73">
        <v>31470.99</v>
      </c>
      <c r="D39" s="73">
        <v>729.33500000000004</v>
      </c>
      <c r="E39" s="73">
        <f t="shared" si="19"/>
        <v>2.2649926669994791</v>
      </c>
      <c r="F39" s="76">
        <f t="shared" si="20"/>
        <v>2.3174834982947787E-2</v>
      </c>
      <c r="G39" s="73">
        <f t="shared" si="2"/>
        <v>-1.6349833495783022</v>
      </c>
      <c r="H39" s="78"/>
      <c r="I39" s="78"/>
      <c r="J39" s="78"/>
      <c r="K39" s="78"/>
      <c r="L39" s="78"/>
      <c r="M39" s="78"/>
      <c r="N39" s="78"/>
      <c r="O39" s="73"/>
      <c r="P39" s="73"/>
      <c r="Q39" s="73">
        <v>0</v>
      </c>
      <c r="R39" s="73">
        <v>40785.588000000003</v>
      </c>
      <c r="S39" s="73">
        <v>0</v>
      </c>
      <c r="T39" s="73">
        <v>44130.94</v>
      </c>
      <c r="U39" s="73">
        <v>0</v>
      </c>
      <c r="V39" s="73">
        <v>74702.578999999998</v>
      </c>
      <c r="W39" s="73"/>
      <c r="X39" s="73">
        <f t="shared" si="13"/>
        <v>-0.1709531399008048</v>
      </c>
      <c r="Y39" s="73">
        <f>LOG10(T39/T$39)</f>
        <v>0</v>
      </c>
      <c r="Z39" s="73">
        <f>LOG10(V39/V$39)</f>
        <v>0</v>
      </c>
      <c r="AA39" s="73">
        <f>AVERAGE(X39:Z39)</f>
        <v>-5.698437996693493E-2</v>
      </c>
      <c r="AB39" s="73">
        <f t="shared" ref="AB39:AB44" si="21">_xlfn.STDEV.P(X39:Z39)</f>
        <v>8.0588082992661084E-2</v>
      </c>
      <c r="AC39" s="73"/>
      <c r="AD39" s="73">
        <v>0</v>
      </c>
      <c r="AE39" s="73">
        <v>-2.0138084918688235</v>
      </c>
      <c r="AF39" s="73">
        <v>0</v>
      </c>
      <c r="AG39" s="73">
        <v>0</v>
      </c>
      <c r="AH39" s="73"/>
      <c r="AI39" s="73">
        <f t="shared" si="17"/>
        <v>-0.67126949728960783</v>
      </c>
      <c r="AJ39" s="73">
        <f>_xlfn.STDEV.P(AE39:AG39)</f>
        <v>0.94931842707433289</v>
      </c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</row>
    <row r="40" spans="1:86" ht="15.45" x14ac:dyDescent="0.4">
      <c r="A40" s="73"/>
      <c r="B40" s="73">
        <v>60</v>
      </c>
      <c r="C40" s="73">
        <v>3923.5479999999998</v>
      </c>
      <c r="D40" s="73">
        <v>10529.602000000001</v>
      </c>
      <c r="E40" s="73">
        <f t="shared" si="19"/>
        <v>72.853336469904491</v>
      </c>
      <c r="F40" s="76">
        <f t="shared" si="20"/>
        <v>2.6836939423195538</v>
      </c>
      <c r="G40" s="73">
        <f t="shared" si="2"/>
        <v>0.42873298588564568</v>
      </c>
      <c r="H40" s="78"/>
      <c r="I40" s="78" t="s">
        <v>1</v>
      </c>
      <c r="J40" s="78"/>
      <c r="K40" s="78"/>
      <c r="L40" s="78"/>
      <c r="M40" s="78"/>
      <c r="N40" s="78"/>
      <c r="O40" s="73"/>
      <c r="P40" s="73"/>
      <c r="Q40" s="73">
        <v>1</v>
      </c>
      <c r="R40" s="73">
        <v>38658.788999999997</v>
      </c>
      <c r="S40" s="73">
        <v>1</v>
      </c>
      <c r="T40" s="73">
        <v>42560.675999999999</v>
      </c>
      <c r="U40" s="73">
        <v>1</v>
      </c>
      <c r="V40" s="73">
        <v>59649.224000000002</v>
      </c>
      <c r="W40" s="73"/>
      <c r="X40" s="73">
        <f t="shared" si="13"/>
        <v>-0.19421162227062805</v>
      </c>
      <c r="Y40" s="73">
        <f t="shared" ref="Y40:Y46" si="22">LOG10(T40/T$39)</f>
        <v>-1.5734660795560022E-2</v>
      </c>
      <c r="Z40" s="73">
        <f t="shared" ref="Z40:Z46" si="23">LOG10(V40/V$39)</f>
        <v>-9.7730797334865435E-2</v>
      </c>
      <c r="AA40" s="73">
        <f t="shared" ref="AA40:AA44" si="24">AVERAGE(X40:Z40)</f>
        <v>-0.10255902680035117</v>
      </c>
      <c r="AB40" s="73">
        <f t="shared" si="21"/>
        <v>7.2942855689330607E-2</v>
      </c>
      <c r="AC40" s="73"/>
      <c r="AD40" s="73">
        <v>1</v>
      </c>
      <c r="AE40" s="73">
        <v>-1.5321900183844872</v>
      </c>
      <c r="AF40" s="73">
        <v>0</v>
      </c>
      <c r="AG40" s="73">
        <v>0</v>
      </c>
      <c r="AH40" s="73"/>
      <c r="AI40" s="73">
        <f t="shared" si="17"/>
        <v>-0.51073000612816244</v>
      </c>
      <c r="AJ40" s="73">
        <f t="shared" ref="AJ40:AJ44" si="25">_xlfn.STDEV.P(AE40:AG40)</f>
        <v>0.72228130137734115</v>
      </c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</row>
    <row r="41" spans="1:86" ht="15.45" x14ac:dyDescent="0.4">
      <c r="A41" s="73"/>
      <c r="B41" s="73">
        <v>240</v>
      </c>
      <c r="C41" s="73">
        <v>404.678</v>
      </c>
      <c r="D41" s="73">
        <v>49873.165000000001</v>
      </c>
      <c r="E41" s="73">
        <f t="shared" si="19"/>
        <v>99.195116624235453</v>
      </c>
      <c r="F41" s="76">
        <f t="shared" si="20"/>
        <v>123.2416019650191</v>
      </c>
      <c r="G41" s="73">
        <f t="shared" si="2"/>
        <v>2.0907573348903288</v>
      </c>
      <c r="H41" s="83" t="s">
        <v>2</v>
      </c>
      <c r="I41" s="78">
        <v>1</v>
      </c>
      <c r="J41" s="78">
        <v>2</v>
      </c>
      <c r="K41" s="78">
        <v>3</v>
      </c>
      <c r="L41" s="78" t="s">
        <v>28</v>
      </c>
      <c r="M41" s="78" t="s">
        <v>29</v>
      </c>
      <c r="N41" s="78"/>
      <c r="O41" s="73"/>
      <c r="P41" s="73"/>
      <c r="Q41" s="73">
        <v>5</v>
      </c>
      <c r="R41" s="73">
        <v>10001.174999999999</v>
      </c>
      <c r="S41" s="73">
        <v>5</v>
      </c>
      <c r="T41" s="73">
        <v>40212.362000000001</v>
      </c>
      <c r="U41" s="73">
        <v>5</v>
      </c>
      <c r="V41" s="73">
        <v>48503.273999999998</v>
      </c>
      <c r="W41" s="73"/>
      <c r="X41" s="73">
        <f t="shared" si="13"/>
        <v>-0.78140884114679987</v>
      </c>
      <c r="Y41" s="73">
        <f t="shared" si="22"/>
        <v>-4.0383594616966431E-2</v>
      </c>
      <c r="Z41" s="73">
        <f t="shared" si="23"/>
        <v>-0.18756454074287965</v>
      </c>
      <c r="AA41" s="73">
        <f t="shared" si="24"/>
        <v>-0.33645232550221532</v>
      </c>
      <c r="AB41" s="73">
        <f t="shared" si="21"/>
        <v>0.32031784562270521</v>
      </c>
      <c r="AC41" s="73"/>
      <c r="AD41" s="73">
        <v>5</v>
      </c>
      <c r="AE41" s="73">
        <v>-0.70798245139446836</v>
      </c>
      <c r="AF41" s="73">
        <v>0</v>
      </c>
      <c r="AG41" s="73">
        <v>0</v>
      </c>
      <c r="AH41" s="73"/>
      <c r="AI41" s="73">
        <f t="shared" si="17"/>
        <v>-0.23599415046482278</v>
      </c>
      <c r="AJ41" s="73">
        <f t="shared" si="25"/>
        <v>0.33374612822806926</v>
      </c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</row>
    <row r="42" spans="1:86" ht="15.45" x14ac:dyDescent="0.4">
      <c r="A42" s="73"/>
      <c r="B42" s="73"/>
      <c r="C42" s="73"/>
      <c r="D42" s="73"/>
      <c r="E42" s="73"/>
      <c r="F42" s="76"/>
      <c r="G42" s="73"/>
      <c r="H42" s="78">
        <v>0</v>
      </c>
      <c r="I42" s="78">
        <v>9.6870492586744114E-3</v>
      </c>
      <c r="J42" s="78">
        <v>0</v>
      </c>
      <c r="K42" s="78">
        <v>0</v>
      </c>
      <c r="L42" s="78">
        <f>AVERAGE(I42:K42)</f>
        <v>3.2290164195581373E-3</v>
      </c>
      <c r="M42" s="78">
        <f t="shared" ref="M42:M49" si="26">_xlfn.STDEV.P(I42:K42)</f>
        <v>4.5665188136645302E-3</v>
      </c>
      <c r="N42" s="78"/>
      <c r="O42" s="73"/>
      <c r="P42" s="73"/>
      <c r="Q42" s="73">
        <v>10</v>
      </c>
      <c r="R42" s="73">
        <v>16802.773000000001</v>
      </c>
      <c r="S42" s="73">
        <v>10</v>
      </c>
      <c r="T42" s="73">
        <v>36166.290999999997</v>
      </c>
      <c r="U42" s="73">
        <v>10</v>
      </c>
      <c r="V42" s="73">
        <v>51799.252999999997</v>
      </c>
      <c r="W42" s="73"/>
      <c r="X42" s="73">
        <f t="shared" si="13"/>
        <v>-0.5560789074998792</v>
      </c>
      <c r="Y42" s="73">
        <f t="shared" si="22"/>
        <v>-8.6439205743568046E-2</v>
      </c>
      <c r="Z42" s="73">
        <f t="shared" si="23"/>
        <v>-0.15901209866707278</v>
      </c>
      <c r="AA42" s="73">
        <f t="shared" si="24"/>
        <v>-0.26717673730350666</v>
      </c>
      <c r="AB42" s="73">
        <f t="shared" si="21"/>
        <v>0.20642198551341692</v>
      </c>
      <c r="AC42" s="73"/>
      <c r="AD42" s="73">
        <v>10</v>
      </c>
      <c r="AE42" s="73">
        <v>0.34329701753546382</v>
      </c>
      <c r="AF42" s="73">
        <v>-1.5652369388517087</v>
      </c>
      <c r="AG42" s="73">
        <v>-1.1397209576173453</v>
      </c>
      <c r="AH42" s="73"/>
      <c r="AI42" s="73">
        <f t="shared" si="17"/>
        <v>-0.78722029297786345</v>
      </c>
      <c r="AJ42" s="73">
        <f t="shared" si="25"/>
        <v>0.81805378983665678</v>
      </c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</row>
    <row r="43" spans="1:86" ht="15.45" x14ac:dyDescent="0.4">
      <c r="A43" s="74" t="s">
        <v>27</v>
      </c>
      <c r="B43" s="74"/>
      <c r="C43" s="74"/>
      <c r="D43" s="74"/>
      <c r="E43" s="74"/>
      <c r="F43" s="77"/>
      <c r="G43" s="73"/>
      <c r="H43" s="78">
        <v>1</v>
      </c>
      <c r="I43" s="78">
        <v>2.9363646129732624E-2</v>
      </c>
      <c r="J43" s="78">
        <v>0</v>
      </c>
      <c r="K43" s="78">
        <v>0</v>
      </c>
      <c r="L43" s="78">
        <f t="shared" ref="L43:L49" si="27">AVERAGE(I43:K43)</f>
        <v>9.787882043244208E-3</v>
      </c>
      <c r="M43" s="78">
        <f t="shared" si="26"/>
        <v>1.384215553246404E-2</v>
      </c>
      <c r="N43" s="78"/>
      <c r="O43" s="73"/>
      <c r="P43" s="73"/>
      <c r="Q43" s="73">
        <v>15</v>
      </c>
      <c r="R43" s="73">
        <v>42435.625999999997</v>
      </c>
      <c r="S43" s="73">
        <v>15</v>
      </c>
      <c r="T43" s="73">
        <v>15327.735000000001</v>
      </c>
      <c r="U43" s="73">
        <v>15</v>
      </c>
      <c r="V43" s="73">
        <v>42702.474999999999</v>
      </c>
      <c r="W43" s="73"/>
      <c r="X43" s="73">
        <f t="shared" si="13"/>
        <v>-0.15372925458451794</v>
      </c>
      <c r="Y43" s="73">
        <f t="shared" si="22"/>
        <v>-0.45926519480983991</v>
      </c>
      <c r="Z43" s="73">
        <f t="shared" si="23"/>
        <v>-0.24288254836968626</v>
      </c>
      <c r="AA43" s="73">
        <f t="shared" si="24"/>
        <v>-0.28529233258801473</v>
      </c>
      <c r="AB43" s="73">
        <f t="shared" si="21"/>
        <v>0.12828872395350202</v>
      </c>
      <c r="AC43" s="73"/>
      <c r="AD43" s="73">
        <v>15</v>
      </c>
      <c r="AE43" s="73">
        <v>-8.6915938369535914E-2</v>
      </c>
      <c r="AF43" s="73">
        <v>-0.41487926128748842</v>
      </c>
      <c r="AG43" s="73">
        <v>-0.86608686837080739</v>
      </c>
      <c r="AH43" s="73"/>
      <c r="AI43" s="73">
        <f t="shared" si="17"/>
        <v>-0.45596068934261053</v>
      </c>
      <c r="AJ43" s="73">
        <f t="shared" si="25"/>
        <v>0.31941884450571351</v>
      </c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</row>
    <row r="44" spans="1:86" ht="15.45" x14ac:dyDescent="0.4">
      <c r="A44" s="73"/>
      <c r="B44" s="72" t="s">
        <v>2</v>
      </c>
      <c r="C44" s="72" t="s">
        <v>19</v>
      </c>
      <c r="D44" s="72" t="s">
        <v>23</v>
      </c>
      <c r="E44" s="72" t="s">
        <v>20</v>
      </c>
      <c r="F44" s="76"/>
      <c r="G44" s="73"/>
      <c r="H44" s="78">
        <v>5</v>
      </c>
      <c r="I44" s="78">
        <v>0.19589238264503922</v>
      </c>
      <c r="J44" s="78">
        <v>0</v>
      </c>
      <c r="K44" s="78">
        <v>0</v>
      </c>
      <c r="L44" s="78">
        <f t="shared" si="27"/>
        <v>6.5297460881679745E-2</v>
      </c>
      <c r="M44" s="78">
        <f t="shared" si="26"/>
        <v>9.2344554767398127E-2</v>
      </c>
      <c r="N44" s="78"/>
      <c r="O44" s="73"/>
      <c r="P44" s="73"/>
      <c r="Q44" s="73">
        <v>30</v>
      </c>
      <c r="R44" s="73">
        <v>45082.525000000001</v>
      </c>
      <c r="S44" s="73">
        <v>30</v>
      </c>
      <c r="T44" s="73">
        <v>31470.99</v>
      </c>
      <c r="U44" s="73">
        <v>30</v>
      </c>
      <c r="V44" s="73">
        <v>9443.7260000000006</v>
      </c>
      <c r="W44" s="73"/>
      <c r="X44" s="73">
        <f t="shared" si="13"/>
        <v>-0.12745163555723454</v>
      </c>
      <c r="Y44" s="73">
        <f t="shared" si="22"/>
        <v>-0.14683277316105769</v>
      </c>
      <c r="Z44" s="73">
        <f t="shared" si="23"/>
        <v>-0.8981922174901944</v>
      </c>
      <c r="AA44" s="73">
        <f t="shared" si="24"/>
        <v>-0.39082554206949555</v>
      </c>
      <c r="AB44" s="73">
        <f t="shared" si="21"/>
        <v>0.35884965711682487</v>
      </c>
      <c r="AC44" s="73"/>
      <c r="AD44" s="73">
        <v>30</v>
      </c>
      <c r="AE44" s="73">
        <v>-6.1305685982071312E-2</v>
      </c>
      <c r="AF44" s="73">
        <v>-1.6349833495783022</v>
      </c>
      <c r="AG44" s="73">
        <v>0.1576468771025222</v>
      </c>
      <c r="AH44" s="73"/>
      <c r="AI44" s="73">
        <f t="shared" si="17"/>
        <v>-0.51288071948595049</v>
      </c>
      <c r="AJ44" s="73">
        <f t="shared" si="25"/>
        <v>0.79846552443440255</v>
      </c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</row>
    <row r="45" spans="1:86" ht="15.45" x14ac:dyDescent="0.4">
      <c r="A45" s="73"/>
      <c r="B45" s="73">
        <v>0</v>
      </c>
      <c r="C45" s="73">
        <v>108005.93</v>
      </c>
      <c r="D45" s="73"/>
      <c r="E45" s="73">
        <f t="shared" ref="E45:E50" si="28">(D45*100)/(C45+D45)</f>
        <v>0</v>
      </c>
      <c r="F45" s="76">
        <f t="shared" ref="F45:F50" si="29">D45/C45</f>
        <v>0</v>
      </c>
      <c r="G45" s="73"/>
      <c r="H45" s="78">
        <v>10</v>
      </c>
      <c r="I45" s="78">
        <v>2.2044335777195823</v>
      </c>
      <c r="J45" s="78">
        <v>2.7212162839700651E-2</v>
      </c>
      <c r="K45" s="78">
        <v>7.2490157338755454E-2</v>
      </c>
      <c r="L45" s="78">
        <f t="shared" si="27"/>
        <v>0.76804529929934617</v>
      </c>
      <c r="M45" s="78">
        <f t="shared" si="26"/>
        <v>1.0158480821408129</v>
      </c>
      <c r="N45" s="78"/>
      <c r="O45" s="73"/>
      <c r="P45" s="73"/>
      <c r="Q45" s="73">
        <v>60</v>
      </c>
      <c r="R45" s="73">
        <v>5131.134</v>
      </c>
      <c r="S45" s="73">
        <v>60</v>
      </c>
      <c r="T45" s="73">
        <v>3923.5479999999998</v>
      </c>
      <c r="U45" s="73">
        <v>60</v>
      </c>
      <c r="V45" s="73"/>
      <c r="W45" s="73"/>
      <c r="X45" s="73">
        <f t="shared" si="13"/>
        <v>-1.0712465113099252</v>
      </c>
      <c r="Y45" s="73">
        <f t="shared" si="22"/>
        <v>-1.0510642080657315</v>
      </c>
      <c r="Z45" s="73" t="e">
        <f t="shared" si="23"/>
        <v>#NUM!</v>
      </c>
      <c r="AA45" s="73">
        <f>AVERAGE(X45:Y45)</f>
        <v>-1.0611553596878283</v>
      </c>
      <c r="AB45" s="73">
        <f>_xlfn.STDEV.P(X45:Y45)</f>
        <v>1.0091151622096839E-2</v>
      </c>
      <c r="AC45" s="73"/>
      <c r="AD45" s="73">
        <v>60</v>
      </c>
      <c r="AE45" s="73">
        <v>1.1685735075720747</v>
      </c>
      <c r="AF45" s="73">
        <v>0.42873298588564568</v>
      </c>
      <c r="AG45" s="73"/>
      <c r="AH45" s="73"/>
      <c r="AI45" s="73">
        <f>AVERAGE(AE45:AF45)</f>
        <v>0.79865324672886018</v>
      </c>
      <c r="AJ45" s="73">
        <f>_xlfn.STDEV.P(AE45:AF45)</f>
        <v>0.36992026084321439</v>
      </c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</row>
    <row r="46" spans="1:86" ht="15.45" x14ac:dyDescent="0.4">
      <c r="A46" s="73"/>
      <c r="B46" s="73">
        <v>1</v>
      </c>
      <c r="C46" s="73">
        <v>82227.703999999998</v>
      </c>
      <c r="D46" s="73"/>
      <c r="E46" s="73">
        <f t="shared" si="28"/>
        <v>0</v>
      </c>
      <c r="F46" s="76">
        <f t="shared" si="29"/>
        <v>0</v>
      </c>
      <c r="G46" s="73"/>
      <c r="H46" s="78">
        <v>15</v>
      </c>
      <c r="I46" s="78">
        <v>0.81862322474045746</v>
      </c>
      <c r="J46" s="78">
        <v>0.38469871771660979</v>
      </c>
      <c r="K46" s="78">
        <v>0.13611723910616422</v>
      </c>
      <c r="L46" s="78">
        <f t="shared" si="27"/>
        <v>0.44647972718774387</v>
      </c>
      <c r="M46" s="78">
        <f t="shared" si="26"/>
        <v>0.28203578372860616</v>
      </c>
      <c r="N46" s="78"/>
      <c r="O46" s="73"/>
      <c r="P46" s="73"/>
      <c r="Q46" s="73">
        <v>240</v>
      </c>
      <c r="R46" s="73"/>
      <c r="S46" s="73">
        <v>240</v>
      </c>
      <c r="T46" s="73">
        <v>404.678</v>
      </c>
      <c r="U46" s="73">
        <v>240</v>
      </c>
      <c r="V46" s="73">
        <v>6206.6049999999996</v>
      </c>
      <c r="W46" s="73"/>
      <c r="X46" s="73" t="e">
        <f t="shared" si="13"/>
        <v>#NUM!</v>
      </c>
      <c r="Y46" s="73">
        <f t="shared" si="22"/>
        <v>-2.0376335831695562</v>
      </c>
      <c r="Z46" s="73">
        <f t="shared" si="23"/>
        <v>-1.0804814885235097</v>
      </c>
      <c r="AA46" s="73">
        <f>AVERAGE(Y46:Z46)</f>
        <v>-1.5590575358465331</v>
      </c>
      <c r="AB46" s="73">
        <f>_xlfn.STDEV.P(Y46:Z46)</f>
        <v>0.47857604732302311</v>
      </c>
      <c r="AC46" s="73"/>
      <c r="AD46" s="73">
        <v>240</v>
      </c>
      <c r="AE46" s="73"/>
      <c r="AF46" s="73">
        <v>2.0907573348903288</v>
      </c>
      <c r="AG46" s="73">
        <v>1.0218552539392958</v>
      </c>
      <c r="AH46" s="73"/>
      <c r="AI46" s="73">
        <f>AVERAGE(AF46:AG46)</f>
        <v>1.5563062944148123</v>
      </c>
      <c r="AJ46" s="73">
        <f>_xlfn.STDEV.P(AF46:AG46)</f>
        <v>0.53445104047551639</v>
      </c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</row>
    <row r="47" spans="1:86" ht="15.45" x14ac:dyDescent="0.4">
      <c r="A47" s="73"/>
      <c r="B47" s="73">
        <v>5</v>
      </c>
      <c r="C47" s="73">
        <v>66513.558000000005</v>
      </c>
      <c r="D47" s="73"/>
      <c r="E47" s="73">
        <f t="shared" si="28"/>
        <v>0</v>
      </c>
      <c r="F47" s="76">
        <f t="shared" si="29"/>
        <v>0</v>
      </c>
      <c r="G47" s="73"/>
      <c r="H47" s="78">
        <v>30</v>
      </c>
      <c r="I47" s="78">
        <v>0.86834901106359952</v>
      </c>
      <c r="J47" s="78">
        <v>2.3174834982947787E-2</v>
      </c>
      <c r="K47" s="78">
        <v>1.4376291730615647</v>
      </c>
      <c r="L47" s="78">
        <f t="shared" si="27"/>
        <v>0.77638433970270404</v>
      </c>
      <c r="M47" s="78">
        <f t="shared" si="26"/>
        <v>0.58109861137403218</v>
      </c>
      <c r="N47" s="78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</row>
    <row r="48" spans="1:86" ht="15.45" x14ac:dyDescent="0.4">
      <c r="A48" s="73"/>
      <c r="B48" s="73">
        <v>10</v>
      </c>
      <c r="C48" s="73">
        <v>41935.487000000001</v>
      </c>
      <c r="D48" s="73"/>
      <c r="E48" s="73">
        <f t="shared" si="28"/>
        <v>0</v>
      </c>
      <c r="F48" s="76">
        <f t="shared" si="29"/>
        <v>0</v>
      </c>
      <c r="G48" s="73"/>
      <c r="H48" s="78">
        <v>60</v>
      </c>
      <c r="I48" s="78">
        <v>14.742580490004745</v>
      </c>
      <c r="J48" s="78">
        <v>2.6836939423195538</v>
      </c>
      <c r="K48" s="78"/>
      <c r="L48" s="78">
        <f t="shared" si="27"/>
        <v>8.7131372161621492</v>
      </c>
      <c r="M48" s="78">
        <f t="shared" si="26"/>
        <v>6.0294432738425954</v>
      </c>
      <c r="N48" s="78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</row>
    <row r="49" spans="1:86" ht="15.45" x14ac:dyDescent="0.4">
      <c r="A49" s="73"/>
      <c r="B49" s="73">
        <v>15</v>
      </c>
      <c r="C49" s="73">
        <v>49842.557999999997</v>
      </c>
      <c r="D49" s="73"/>
      <c r="E49" s="73">
        <f t="shared" si="28"/>
        <v>0</v>
      </c>
      <c r="F49" s="76">
        <f t="shared" si="29"/>
        <v>0</v>
      </c>
      <c r="G49" s="73"/>
      <c r="H49" s="78">
        <v>240</v>
      </c>
      <c r="I49" s="78"/>
      <c r="J49" s="78">
        <v>123.2416019650191</v>
      </c>
      <c r="K49" s="78">
        <v>10.516113237430124</v>
      </c>
      <c r="L49" s="78">
        <f t="shared" si="27"/>
        <v>66.87885760122461</v>
      </c>
      <c r="M49" s="78">
        <f t="shared" si="26"/>
        <v>56.362744363794484</v>
      </c>
      <c r="N49" s="78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</row>
    <row r="50" spans="1:86" ht="15.45" x14ac:dyDescent="0.4">
      <c r="A50" s="73"/>
      <c r="B50" s="73">
        <v>30</v>
      </c>
      <c r="C50" s="73">
        <v>48700.688000000002</v>
      </c>
      <c r="D50" s="73">
        <v>5492.4040000000005</v>
      </c>
      <c r="E50" s="73">
        <f t="shared" si="28"/>
        <v>10.134878445393003</v>
      </c>
      <c r="F50" s="76">
        <f t="shared" si="29"/>
        <v>0.11277877634911442</v>
      </c>
      <c r="G50" s="73">
        <f t="shared" si="2"/>
        <v>-0.94777262182170674</v>
      </c>
      <c r="H50" s="78"/>
      <c r="I50" s="78"/>
      <c r="J50" s="78"/>
      <c r="K50" s="78"/>
      <c r="L50" s="78"/>
      <c r="M50" s="78"/>
      <c r="N50" s="78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</row>
    <row r="51" spans="1:86" ht="15.45" x14ac:dyDescent="0.4">
      <c r="A51" s="73"/>
      <c r="B51" s="73">
        <v>60</v>
      </c>
      <c r="C51" s="73"/>
      <c r="D51" s="73"/>
      <c r="E51" s="73"/>
      <c r="F51" s="76"/>
      <c r="G51" s="73"/>
      <c r="H51" s="78"/>
      <c r="I51" s="78"/>
      <c r="J51" s="78"/>
      <c r="K51" s="78"/>
      <c r="L51" s="78"/>
      <c r="M51" s="78"/>
      <c r="N51" s="78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/>
      <c r="CH51" s="73"/>
    </row>
    <row r="52" spans="1:86" ht="15.45" x14ac:dyDescent="0.4">
      <c r="A52" s="73"/>
      <c r="B52" s="73">
        <v>240</v>
      </c>
      <c r="C52" s="73">
        <v>10139.555</v>
      </c>
      <c r="D52" s="73">
        <v>44697.591</v>
      </c>
      <c r="E52" s="73">
        <f>(D52*100)/(C52+D52)</f>
        <v>81.509696000590537</v>
      </c>
      <c r="F52" s="76">
        <f>D52/C52</f>
        <v>4.4082399079644023</v>
      </c>
      <c r="G52" s="73">
        <f t="shared" si="2"/>
        <v>0.64426522193036373</v>
      </c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</row>
    <row r="53" spans="1:86" ht="15.45" x14ac:dyDescent="0.4">
      <c r="A53" s="73"/>
      <c r="B53" s="73"/>
      <c r="C53" s="73"/>
      <c r="D53" s="73"/>
      <c r="E53" s="73"/>
      <c r="F53" s="76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</row>
    <row r="54" spans="1:86" ht="15.45" x14ac:dyDescent="0.4">
      <c r="A54" s="73"/>
      <c r="B54" s="73"/>
      <c r="C54" s="72" t="s">
        <v>24</v>
      </c>
      <c r="D54" s="72" t="s">
        <v>461</v>
      </c>
      <c r="E54" s="72" t="s">
        <v>20</v>
      </c>
      <c r="F54" s="76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</row>
    <row r="55" spans="1:86" ht="15.45" x14ac:dyDescent="0.4">
      <c r="A55" s="73"/>
      <c r="B55" s="73">
        <v>0</v>
      </c>
      <c r="C55" s="73">
        <v>74702.578999999998</v>
      </c>
      <c r="D55" s="73"/>
      <c r="E55" s="73">
        <f t="shared" ref="E55:E60" si="30">(D55*100)/(C55+D55)</f>
        <v>0</v>
      </c>
      <c r="F55" s="76">
        <f t="shared" ref="F55:F60" si="31">D55/C55</f>
        <v>0</v>
      </c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</row>
    <row r="56" spans="1:86" ht="15.45" x14ac:dyDescent="0.4">
      <c r="A56" s="73"/>
      <c r="B56" s="73">
        <v>1</v>
      </c>
      <c r="C56" s="73">
        <v>59649.224000000002</v>
      </c>
      <c r="D56" s="73"/>
      <c r="E56" s="73">
        <f t="shared" si="30"/>
        <v>0</v>
      </c>
      <c r="F56" s="76">
        <f t="shared" si="31"/>
        <v>0</v>
      </c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</row>
    <row r="57" spans="1:86" ht="15.45" x14ac:dyDescent="0.4">
      <c r="A57" s="73"/>
      <c r="B57" s="73">
        <v>5</v>
      </c>
      <c r="C57" s="73">
        <v>48503.273999999998</v>
      </c>
      <c r="D57" s="73"/>
      <c r="E57" s="73">
        <f t="shared" si="30"/>
        <v>0</v>
      </c>
      <c r="F57" s="76">
        <f t="shared" si="31"/>
        <v>0</v>
      </c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</row>
    <row r="58" spans="1:86" ht="15.45" x14ac:dyDescent="0.4">
      <c r="A58" s="73"/>
      <c r="B58" s="73">
        <v>10</v>
      </c>
      <c r="C58" s="73">
        <v>51799.252999999997</v>
      </c>
      <c r="D58" s="73">
        <v>3754.9360000000001</v>
      </c>
      <c r="E58" s="73">
        <f t="shared" si="30"/>
        <v>6.7590510591379536</v>
      </c>
      <c r="F58" s="76">
        <f t="shared" si="31"/>
        <v>7.2490157338755454E-2</v>
      </c>
      <c r="G58" s="73">
        <f t="shared" si="2"/>
        <v>-1.1397209576173453</v>
      </c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  <c r="CB58" s="73"/>
      <c r="CC58" s="73"/>
      <c r="CD58" s="73"/>
      <c r="CE58" s="73"/>
      <c r="CF58" s="73"/>
      <c r="CG58" s="73"/>
      <c r="CH58" s="73"/>
    </row>
    <row r="59" spans="1:86" ht="15.45" x14ac:dyDescent="0.4">
      <c r="A59" s="73"/>
      <c r="B59" s="73">
        <v>15</v>
      </c>
      <c r="C59" s="73">
        <v>42702.474999999999</v>
      </c>
      <c r="D59" s="73">
        <v>5812.5429999999997</v>
      </c>
      <c r="E59" s="73">
        <f t="shared" si="30"/>
        <v>11.980914858157941</v>
      </c>
      <c r="F59" s="76">
        <f t="shared" si="31"/>
        <v>0.13611723910616422</v>
      </c>
      <c r="G59" s="73">
        <f t="shared" si="2"/>
        <v>-0.86608686837080739</v>
      </c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/>
      <c r="CH59" s="73"/>
    </row>
    <row r="60" spans="1:86" ht="15.45" x14ac:dyDescent="0.4">
      <c r="A60" s="73"/>
      <c r="B60" s="73">
        <v>30</v>
      </c>
      <c r="C60" s="73">
        <v>9443.7260000000006</v>
      </c>
      <c r="D60" s="73">
        <v>13576.575999999999</v>
      </c>
      <c r="E60" s="73">
        <f t="shared" si="30"/>
        <v>58.976532975110402</v>
      </c>
      <c r="F60" s="76">
        <f t="shared" si="31"/>
        <v>1.4376291730615647</v>
      </c>
      <c r="G60" s="73">
        <f t="shared" si="2"/>
        <v>0.1576468771025222</v>
      </c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/>
      <c r="CH60" s="73"/>
    </row>
    <row r="61" spans="1:86" ht="15.45" x14ac:dyDescent="0.4">
      <c r="A61" s="73"/>
      <c r="B61" s="73">
        <v>60</v>
      </c>
      <c r="C61" s="73"/>
      <c r="D61" s="73"/>
      <c r="E61" s="73"/>
      <c r="F61" s="76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</row>
    <row r="62" spans="1:86" ht="15.45" x14ac:dyDescent="0.4">
      <c r="A62" s="73"/>
      <c r="B62" s="73">
        <v>240</v>
      </c>
      <c r="C62" s="73">
        <v>6206.6049999999996</v>
      </c>
      <c r="D62" s="73">
        <v>65269.360999999997</v>
      </c>
      <c r="E62" s="73">
        <f>(D62*100)/(C62+D62)</f>
        <v>91.316514700899589</v>
      </c>
      <c r="F62" s="76">
        <f>D62/C62</f>
        <v>10.516113237430124</v>
      </c>
      <c r="G62" s="73">
        <f t="shared" si="2"/>
        <v>1.0218552539392958</v>
      </c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</row>
    <row r="63" spans="1:86" ht="15.45" x14ac:dyDescent="0.4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/>
      <c r="CH63" s="73"/>
    </row>
    <row r="64" spans="1:86" ht="15.45" x14ac:dyDescent="0.4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</row>
    <row r="65" spans="1:86" ht="15.45" x14ac:dyDescent="0.4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</row>
    <row r="66" spans="1:86" ht="15.45" x14ac:dyDescent="0.4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2" t="s">
        <v>479</v>
      </c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/>
      <c r="CH66" s="73"/>
    </row>
    <row r="67" spans="1:86" ht="15.45" x14ac:dyDescent="0.4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2" t="s">
        <v>2</v>
      </c>
      <c r="R67" s="72" t="s">
        <v>23</v>
      </c>
      <c r="S67" s="72" t="s">
        <v>23</v>
      </c>
      <c r="T67" s="72" t="s">
        <v>23</v>
      </c>
      <c r="U67" s="73"/>
      <c r="V67" s="72" t="s">
        <v>459</v>
      </c>
      <c r="W67" s="73"/>
      <c r="X67" s="73"/>
      <c r="Y67" s="72" t="s">
        <v>30</v>
      </c>
      <c r="Z67" s="72" t="s">
        <v>29</v>
      </c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</row>
    <row r="68" spans="1:86" ht="15.45" x14ac:dyDescent="0.4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>
        <v>0</v>
      </c>
      <c r="R68" s="73">
        <v>235.02099999999999</v>
      </c>
      <c r="S68" s="73">
        <v>1</v>
      </c>
      <c r="T68" s="73">
        <v>1</v>
      </c>
      <c r="U68" s="73"/>
      <c r="V68" s="73">
        <f>LOG10(R68/R$68)</f>
        <v>0</v>
      </c>
      <c r="W68" s="73">
        <f t="shared" ref="W68:X68" si="32">LOG10(S68/S$68)</f>
        <v>0</v>
      </c>
      <c r="X68" s="73">
        <f t="shared" si="32"/>
        <v>0</v>
      </c>
      <c r="Y68" s="73">
        <f>AVERAGE(V68:X68)</f>
        <v>0</v>
      </c>
      <c r="Z68" s="73">
        <f>_xlfn.STDEV.P(V68:X68)</f>
        <v>0</v>
      </c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</row>
    <row r="69" spans="1:86" ht="15.45" x14ac:dyDescent="0.4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>
        <v>1</v>
      </c>
      <c r="R69" s="73">
        <v>2019.4770000000001</v>
      </c>
      <c r="S69" s="73">
        <v>1</v>
      </c>
      <c r="T69" s="73">
        <v>1</v>
      </c>
      <c r="U69" s="73"/>
      <c r="V69" s="73">
        <f t="shared" ref="V69:V74" si="33">LOG10(R69/R$68)</f>
        <v>0.93413224148443874</v>
      </c>
      <c r="W69" s="73">
        <f t="shared" ref="W69:W75" si="34">LOG10(S69/S$68)</f>
        <v>0</v>
      </c>
      <c r="X69" s="73">
        <f t="shared" ref="X69:X75" si="35">LOG10(T69/T$68)</f>
        <v>0</v>
      </c>
      <c r="Y69" s="73">
        <f t="shared" ref="Y69:Y83" si="36">AVERAGE(V69:X69)</f>
        <v>0.31137741382814627</v>
      </c>
      <c r="Z69" s="73">
        <f t="shared" ref="Z69:Z83" si="37">_xlfn.STDEV.P(V69:X69)</f>
        <v>0.44035416165242419</v>
      </c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</row>
    <row r="70" spans="1:86" ht="15.45" x14ac:dyDescent="0.4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>
        <v>5</v>
      </c>
      <c r="R70" s="73">
        <v>3163.7190000000001</v>
      </c>
      <c r="S70" s="73">
        <v>1</v>
      </c>
      <c r="T70" s="73">
        <v>1</v>
      </c>
      <c r="U70" s="73"/>
      <c r="V70" s="73">
        <f t="shared" si="33"/>
        <v>1.129091232879647</v>
      </c>
      <c r="W70" s="73">
        <f>LOG10(S70/S$68)</f>
        <v>0</v>
      </c>
      <c r="X70" s="73">
        <f t="shared" si="35"/>
        <v>0</v>
      </c>
      <c r="Y70" s="73">
        <f t="shared" si="36"/>
        <v>0.37636374429321567</v>
      </c>
      <c r="Z70" s="73">
        <f t="shared" si="37"/>
        <v>0.53225871156498517</v>
      </c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</row>
    <row r="71" spans="1:86" ht="15.45" x14ac:dyDescent="0.4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>
        <v>10</v>
      </c>
      <c r="R71" s="73">
        <v>4793.6019999999999</v>
      </c>
      <c r="S71" s="73">
        <v>1</v>
      </c>
      <c r="T71" s="73">
        <v>1</v>
      </c>
      <c r="U71" s="73"/>
      <c r="V71" s="73">
        <f t="shared" si="33"/>
        <v>1.3095553030490121</v>
      </c>
      <c r="W71" s="73">
        <f t="shared" si="34"/>
        <v>0</v>
      </c>
      <c r="X71" s="73">
        <f t="shared" si="35"/>
        <v>0</v>
      </c>
      <c r="Y71" s="73">
        <f t="shared" si="36"/>
        <v>0.43651843434967069</v>
      </c>
      <c r="Z71" s="73">
        <f t="shared" si="37"/>
        <v>0.61733029008317386</v>
      </c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/>
      <c r="CH71" s="73"/>
    </row>
    <row r="72" spans="1:86" ht="15.45" x14ac:dyDescent="0.4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>
        <v>15</v>
      </c>
      <c r="R72" s="73">
        <v>3434.9029999999998</v>
      </c>
      <c r="S72" s="73">
        <v>1</v>
      </c>
      <c r="T72" s="73">
        <v>1</v>
      </c>
      <c r="U72" s="73"/>
      <c r="V72" s="73">
        <f t="shared" si="33"/>
        <v>1.164807807470605</v>
      </c>
      <c r="W72" s="73">
        <f t="shared" si="34"/>
        <v>0</v>
      </c>
      <c r="X72" s="73">
        <f t="shared" si="35"/>
        <v>0</v>
      </c>
      <c r="Y72" s="73">
        <f t="shared" si="36"/>
        <v>0.38826926915686832</v>
      </c>
      <c r="Z72" s="73">
        <f t="shared" si="37"/>
        <v>0.54909566629433282</v>
      </c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/>
      <c r="CH72" s="73"/>
    </row>
    <row r="73" spans="1:86" ht="15.45" x14ac:dyDescent="0.4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>
        <v>30</v>
      </c>
      <c r="R73" s="73">
        <v>14848.258</v>
      </c>
      <c r="S73" s="73">
        <v>1218.2339999999999</v>
      </c>
      <c r="T73" s="73">
        <v>5492.4040000000005</v>
      </c>
      <c r="U73" s="73"/>
      <c r="V73" s="73">
        <f t="shared" si="33"/>
        <v>1.8005688353119027</v>
      </c>
      <c r="W73" s="73">
        <f t="shared" si="34"/>
        <v>3.0857307161687917</v>
      </c>
      <c r="X73" s="73">
        <f t="shared" si="35"/>
        <v>3.7397624747623937</v>
      </c>
      <c r="Y73" s="73">
        <f t="shared" si="36"/>
        <v>2.8753540087476956</v>
      </c>
      <c r="Z73" s="73">
        <f t="shared" si="37"/>
        <v>0.80552747194631047</v>
      </c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</row>
    <row r="74" spans="1:86" ht="15.45" x14ac:dyDescent="0.4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>
        <v>60</v>
      </c>
      <c r="R74" s="73">
        <v>21168.543000000001</v>
      </c>
      <c r="S74" s="73">
        <v>12538.492</v>
      </c>
      <c r="T74" s="73"/>
      <c r="U74" s="73"/>
      <c r="V74" s="73">
        <f t="shared" si="33"/>
        <v>1.9545842973591423</v>
      </c>
      <c r="W74" s="73">
        <f t="shared" si="34"/>
        <v>4.098245307191636</v>
      </c>
      <c r="X74" s="73"/>
      <c r="Y74" s="73">
        <f>AVERAGE(V74:W74)</f>
        <v>3.0264148022753892</v>
      </c>
      <c r="Z74" s="73">
        <f>_xlfn.STDEV.P(V74:W74)</f>
        <v>1.0718305049162467</v>
      </c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/>
      <c r="CH74" s="73"/>
    </row>
    <row r="75" spans="1:86" ht="15.45" x14ac:dyDescent="0.4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>
        <v>240</v>
      </c>
      <c r="R75" s="73"/>
      <c r="S75" s="73">
        <v>11685.936</v>
      </c>
      <c r="T75" s="73">
        <v>44697.591</v>
      </c>
      <c r="U75" s="73"/>
      <c r="V75" s="73"/>
      <c r="W75" s="73">
        <f t="shared" si="34"/>
        <v>4.0676635034937636</v>
      </c>
      <c r="X75" s="73">
        <f t="shared" si="35"/>
        <v>4.6502841172348548</v>
      </c>
      <c r="Y75" s="73">
        <f>AVERAGE(W75:X75)</f>
        <v>4.3589738103643096</v>
      </c>
      <c r="Z75" s="73">
        <f>_xlfn.STDEV.P(W75:X75)</f>
        <v>0.2913103068705456</v>
      </c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73"/>
      <c r="CE75" s="73"/>
      <c r="CF75" s="73"/>
      <c r="CG75" s="73"/>
      <c r="CH75" s="73"/>
    </row>
    <row r="76" spans="1:86" ht="15.45" x14ac:dyDescent="0.4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73"/>
      <c r="BW76" s="73"/>
      <c r="BX76" s="73"/>
      <c r="BY76" s="73"/>
      <c r="BZ76" s="73"/>
      <c r="CA76" s="73"/>
      <c r="CB76" s="73"/>
      <c r="CC76" s="73"/>
      <c r="CD76" s="73"/>
      <c r="CE76" s="73"/>
      <c r="CF76" s="73"/>
      <c r="CG76" s="73"/>
      <c r="CH76" s="73"/>
    </row>
    <row r="77" spans="1:86" ht="15.45" x14ac:dyDescent="0.4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2" t="s">
        <v>461</v>
      </c>
      <c r="S77" s="72" t="s">
        <v>461</v>
      </c>
      <c r="T77" s="72" t="s">
        <v>461</v>
      </c>
      <c r="U77" s="73"/>
      <c r="V77" s="73"/>
      <c r="W77" s="73"/>
      <c r="X77" s="73"/>
      <c r="Y77" s="72" t="s">
        <v>31</v>
      </c>
      <c r="Z77" s="72" t="s">
        <v>29</v>
      </c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  <c r="CD77" s="73"/>
      <c r="CE77" s="73"/>
      <c r="CF77" s="73"/>
      <c r="CG77" s="73"/>
      <c r="CH77" s="73"/>
    </row>
    <row r="78" spans="1:86" ht="15.45" x14ac:dyDescent="0.4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>
        <v>0</v>
      </c>
      <c r="R78" s="73">
        <v>395.09199999999998</v>
      </c>
      <c r="S78" s="73">
        <v>1</v>
      </c>
      <c r="T78" s="73">
        <v>1</v>
      </c>
      <c r="U78" s="73"/>
      <c r="V78" s="73">
        <f>LOG10(R78/R$78)</f>
        <v>0</v>
      </c>
      <c r="W78" s="73">
        <f t="shared" ref="W78:X85" si="38">LOG10(S78/S$78)</f>
        <v>0</v>
      </c>
      <c r="X78" s="73">
        <f t="shared" si="38"/>
        <v>0</v>
      </c>
      <c r="Y78" s="73">
        <f t="shared" si="36"/>
        <v>0</v>
      </c>
      <c r="Z78" s="73">
        <f t="shared" si="37"/>
        <v>0</v>
      </c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/>
      <c r="CH78" s="73"/>
    </row>
    <row r="79" spans="1:86" ht="15.45" x14ac:dyDescent="0.4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>
        <v>1</v>
      </c>
      <c r="R79" s="73">
        <v>1135.163</v>
      </c>
      <c r="S79" s="73">
        <v>1</v>
      </c>
      <c r="T79" s="73">
        <v>1</v>
      </c>
      <c r="U79" s="73"/>
      <c r="V79" s="73">
        <f t="shared" ref="V79:V84" si="39">LOG10(R79/R$78)</f>
        <v>0.4583599911145132</v>
      </c>
      <c r="W79" s="73">
        <f t="shared" si="38"/>
        <v>0</v>
      </c>
      <c r="X79" s="73">
        <f t="shared" si="38"/>
        <v>0</v>
      </c>
      <c r="Y79" s="73">
        <f t="shared" si="36"/>
        <v>0.15278666370483773</v>
      </c>
      <c r="Z79" s="73">
        <f t="shared" si="37"/>
        <v>0.21607297196111863</v>
      </c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  <c r="CB79" s="73"/>
      <c r="CC79" s="73"/>
      <c r="CD79" s="73"/>
      <c r="CE79" s="73"/>
      <c r="CF79" s="73"/>
      <c r="CG79" s="73"/>
      <c r="CH79" s="73"/>
    </row>
    <row r="80" spans="1:86" ht="15.45" x14ac:dyDescent="0.4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>
        <v>5</v>
      </c>
      <c r="R80" s="73">
        <v>1959.154</v>
      </c>
      <c r="S80" s="73">
        <v>1</v>
      </c>
      <c r="T80" s="73">
        <v>1</v>
      </c>
      <c r="U80" s="73"/>
      <c r="V80" s="73">
        <f>LOG10(R80/R$78)</f>
        <v>0.69537033922836011</v>
      </c>
      <c r="W80" s="73">
        <f t="shared" si="38"/>
        <v>0</v>
      </c>
      <c r="X80" s="73">
        <f t="shared" si="38"/>
        <v>0</v>
      </c>
      <c r="Y80" s="73">
        <f t="shared" si="36"/>
        <v>0.23179011307612005</v>
      </c>
      <c r="Z80" s="73">
        <f t="shared" si="37"/>
        <v>0.32780072153624223</v>
      </c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/>
      <c r="CH80" s="73"/>
    </row>
    <row r="81" spans="1:86" ht="15.45" x14ac:dyDescent="0.4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>
        <v>10</v>
      </c>
      <c r="R81" s="73">
        <v>37040.597000000002</v>
      </c>
      <c r="S81" s="73">
        <v>984.16300000000001</v>
      </c>
      <c r="T81" s="73">
        <v>3754.9360000000001</v>
      </c>
      <c r="U81" s="73"/>
      <c r="V81" s="73">
        <f t="shared" si="39"/>
        <v>1.971979741805213</v>
      </c>
      <c r="W81" s="73">
        <f t="shared" si="38"/>
        <v>2.9930670335309366</v>
      </c>
      <c r="X81" s="73">
        <f t="shared" si="38"/>
        <v>3.574602539187401</v>
      </c>
      <c r="Y81" s="73">
        <f t="shared" si="36"/>
        <v>2.8465497715078505</v>
      </c>
      <c r="Z81" s="73">
        <f t="shared" si="37"/>
        <v>0.66242002723616034</v>
      </c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  <c r="BM81" s="73"/>
      <c r="BN81" s="73"/>
      <c r="BO81" s="73"/>
      <c r="BP81" s="73"/>
      <c r="BQ81" s="73"/>
      <c r="BR81" s="73"/>
      <c r="BS81" s="73"/>
      <c r="BT81" s="73"/>
      <c r="BU81" s="73"/>
      <c r="BV81" s="73"/>
      <c r="BW81" s="73"/>
      <c r="BX81" s="73"/>
      <c r="BY81" s="73"/>
      <c r="BZ81" s="73"/>
      <c r="CA81" s="73"/>
      <c r="CB81" s="73"/>
      <c r="CC81" s="73"/>
      <c r="CD81" s="73"/>
      <c r="CE81" s="73"/>
      <c r="CF81" s="73"/>
      <c r="CG81" s="73"/>
      <c r="CH81" s="73"/>
    </row>
    <row r="82" spans="1:86" ht="15.45" x14ac:dyDescent="0.4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Q82" s="73">
        <v>15</v>
      </c>
      <c r="R82" s="73">
        <v>34738.788999999997</v>
      </c>
      <c r="S82" s="73">
        <v>5896.56</v>
      </c>
      <c r="T82" s="73">
        <v>5812.5429999999997</v>
      </c>
      <c r="U82" s="73"/>
      <c r="V82" s="73">
        <f t="shared" si="39"/>
        <v>1.9441164388155745</v>
      </c>
      <c r="W82" s="73">
        <f t="shared" si="38"/>
        <v>3.7705987220288848</v>
      </c>
      <c r="X82" s="73">
        <f t="shared" si="38"/>
        <v>3.7643661787313256</v>
      </c>
      <c r="Y82" s="73">
        <f t="shared" si="36"/>
        <v>3.1596937798585949</v>
      </c>
      <c r="Z82" s="73">
        <f t="shared" si="37"/>
        <v>0.85954674691254418</v>
      </c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3"/>
      <c r="BP82" s="73"/>
      <c r="BQ82" s="73"/>
      <c r="BR82" s="73"/>
      <c r="BS82" s="73"/>
      <c r="BT82" s="73"/>
      <c r="BU82" s="73"/>
      <c r="BV82" s="73"/>
      <c r="BW82" s="73"/>
      <c r="BX82" s="73"/>
      <c r="BY82" s="73"/>
      <c r="BZ82" s="73"/>
      <c r="CA82" s="73"/>
      <c r="CB82" s="73"/>
      <c r="CC82" s="73"/>
      <c r="CD82" s="73"/>
      <c r="CE82" s="73"/>
      <c r="CF82" s="73"/>
      <c r="CG82" s="73"/>
      <c r="CH82" s="73"/>
    </row>
    <row r="83" spans="1:86" ht="15.45" x14ac:dyDescent="0.4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Q83" s="73">
        <v>30</v>
      </c>
      <c r="R83" s="73">
        <v>39147.366000000002</v>
      </c>
      <c r="S83" s="73">
        <v>729.33500000000004</v>
      </c>
      <c r="T83" s="73">
        <v>13576.575999999999</v>
      </c>
      <c r="U83" s="73"/>
      <c r="V83" s="73">
        <f t="shared" si="39"/>
        <v>1.9960043102303224</v>
      </c>
      <c r="W83" s="73">
        <f t="shared" si="38"/>
        <v>2.8629270553868533</v>
      </c>
      <c r="X83" s="73">
        <f t="shared" si="38"/>
        <v>4.1327902550841475</v>
      </c>
      <c r="Y83" s="73">
        <f t="shared" si="36"/>
        <v>2.9972405402337743</v>
      </c>
      <c r="Z83" s="73">
        <f t="shared" si="37"/>
        <v>0.87749401809547178</v>
      </c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  <c r="BW83" s="73"/>
      <c r="BX83" s="73"/>
      <c r="BY83" s="73"/>
      <c r="BZ83" s="73"/>
      <c r="CA83" s="73"/>
      <c r="CB83" s="73"/>
      <c r="CC83" s="73"/>
      <c r="CD83" s="73"/>
      <c r="CE83" s="73"/>
      <c r="CF83" s="73"/>
      <c r="CG83" s="73"/>
      <c r="CH83" s="73"/>
    </row>
    <row r="84" spans="1:86" ht="15.45" x14ac:dyDescent="0.4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Q84" s="73">
        <v>60</v>
      </c>
      <c r="R84" s="73">
        <v>75646.156000000003</v>
      </c>
      <c r="S84" s="73">
        <v>10529.602000000001</v>
      </c>
      <c r="T84" s="73"/>
      <c r="U84" s="73"/>
      <c r="V84" s="73">
        <f t="shared" si="39"/>
        <v>2.282088628031778</v>
      </c>
      <c r="W84" s="73">
        <f t="shared" si="38"/>
        <v>4.0224119559461275</v>
      </c>
      <c r="X84" s="73"/>
      <c r="Y84" s="73">
        <f>AVERAGE(V84:W84)</f>
        <v>3.1522502919889526</v>
      </c>
      <c r="Z84" s="73">
        <f>_xlfn.STDEV.P(V84:W84)</f>
        <v>0.87016166395717442</v>
      </c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</row>
    <row r="85" spans="1:86" ht="15.45" x14ac:dyDescent="0.4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Q85" s="73">
        <v>240</v>
      </c>
      <c r="S85" s="73">
        <v>49873.165000000001</v>
      </c>
      <c r="T85" s="73">
        <v>65269.360999999997</v>
      </c>
      <c r="U85" s="73"/>
      <c r="V85" s="73"/>
      <c r="W85" s="73">
        <f t="shared" si="38"/>
        <v>4.6978669298469855</v>
      </c>
      <c r="X85" s="73">
        <f t="shared" si="38"/>
        <v>4.8147093608876057</v>
      </c>
      <c r="Y85" s="73">
        <f>AVERAGE(W85:X85)</f>
        <v>4.7562881453672956</v>
      </c>
      <c r="Z85" s="73">
        <f>_xlfn.STDEV.P(W85:X85)</f>
        <v>5.8421215520310099E-2</v>
      </c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  <c r="CD85" s="73"/>
      <c r="CE85" s="73"/>
      <c r="CF85" s="73"/>
      <c r="CG85" s="73"/>
      <c r="CH85" s="73"/>
    </row>
    <row r="86" spans="1:86" ht="15.45" x14ac:dyDescent="0.4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3"/>
      <c r="BY86" s="73"/>
      <c r="BZ86" s="73"/>
      <c r="CA86" s="73"/>
      <c r="CB86" s="73"/>
      <c r="CC86" s="73"/>
      <c r="CD86" s="73"/>
      <c r="CE86" s="73"/>
      <c r="CF86" s="73"/>
      <c r="CG86" s="73"/>
      <c r="CH86" s="73"/>
    </row>
    <row r="87" spans="1:86" ht="15.45" x14ac:dyDescent="0.4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73"/>
      <c r="BN87" s="73"/>
      <c r="BO87" s="73"/>
      <c r="BP87" s="73"/>
      <c r="BQ87" s="73"/>
      <c r="BR87" s="73"/>
      <c r="BS87" s="73"/>
      <c r="BT87" s="73"/>
      <c r="BU87" s="73"/>
      <c r="BV87" s="73"/>
      <c r="BW87" s="73"/>
      <c r="BX87" s="73"/>
      <c r="BY87" s="73"/>
      <c r="BZ87" s="73"/>
      <c r="CA87" s="73"/>
      <c r="CB87" s="73"/>
      <c r="CC87" s="73"/>
      <c r="CD87" s="73"/>
      <c r="CE87" s="73"/>
      <c r="CF87" s="73"/>
      <c r="CG87" s="73"/>
      <c r="CH87" s="73"/>
    </row>
    <row r="88" spans="1:86" ht="15.45" x14ac:dyDescent="0.4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/>
      <c r="BV88" s="73"/>
      <c r="BW88" s="73"/>
      <c r="BX88" s="73"/>
      <c r="BY88" s="73"/>
      <c r="BZ88" s="73"/>
      <c r="CA88" s="73"/>
      <c r="CB88" s="73"/>
      <c r="CC88" s="73"/>
      <c r="CD88" s="73"/>
      <c r="CE88" s="73"/>
      <c r="CF88" s="73"/>
      <c r="CG88" s="73"/>
      <c r="CH88" s="73"/>
    </row>
    <row r="89" spans="1:86" ht="15.45" x14ac:dyDescent="0.4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R89" s="73"/>
      <c r="BS89" s="73"/>
      <c r="BT89" s="73"/>
      <c r="BU89" s="73"/>
      <c r="BV89" s="73"/>
      <c r="BW89" s="73"/>
      <c r="BX89" s="73"/>
      <c r="BY89" s="73"/>
      <c r="BZ89" s="73"/>
      <c r="CA89" s="73"/>
      <c r="CB89" s="73"/>
      <c r="CC89" s="73"/>
      <c r="CD89" s="73"/>
      <c r="CE89" s="73"/>
      <c r="CF89" s="73"/>
      <c r="CG89" s="73"/>
      <c r="CH89" s="73"/>
    </row>
    <row r="90" spans="1:86" ht="15.45" x14ac:dyDescent="0.4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/>
      <c r="BU90" s="73"/>
      <c r="BV90" s="73"/>
      <c r="BW90" s="73"/>
      <c r="BX90" s="73"/>
      <c r="BY90" s="73"/>
      <c r="BZ90" s="73"/>
      <c r="CA90" s="73"/>
      <c r="CB90" s="73"/>
      <c r="CC90" s="73"/>
      <c r="CD90" s="73"/>
      <c r="CE90" s="73"/>
      <c r="CF90" s="73"/>
      <c r="CG90" s="73"/>
      <c r="CH90" s="73"/>
    </row>
    <row r="91" spans="1:86" ht="15.45" x14ac:dyDescent="0.4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  <c r="BM91" s="73"/>
      <c r="BN91" s="73"/>
      <c r="BO91" s="73"/>
      <c r="BP91" s="73"/>
      <c r="BQ91" s="73"/>
      <c r="BR91" s="73"/>
      <c r="BS91" s="73"/>
      <c r="BT91" s="73"/>
      <c r="BU91" s="73"/>
      <c r="BV91" s="73"/>
      <c r="BW91" s="73"/>
      <c r="BX91" s="73"/>
      <c r="BY91" s="73"/>
      <c r="BZ91" s="73"/>
      <c r="CA91" s="73"/>
      <c r="CB91" s="73"/>
      <c r="CC91" s="73"/>
      <c r="CD91" s="73"/>
      <c r="CE91" s="73"/>
      <c r="CF91" s="73"/>
      <c r="CG91" s="73"/>
      <c r="CH91" s="73"/>
    </row>
    <row r="92" spans="1:86" ht="15.45" x14ac:dyDescent="0.4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  <c r="BP92" s="73"/>
      <c r="BQ92" s="73"/>
      <c r="BR92" s="73"/>
      <c r="BS92" s="73"/>
      <c r="BT92" s="73"/>
      <c r="BU92" s="73"/>
      <c r="BV92" s="73"/>
      <c r="BW92" s="73"/>
      <c r="BX92" s="73"/>
      <c r="BY92" s="73"/>
      <c r="BZ92" s="73"/>
      <c r="CA92" s="73"/>
      <c r="CB92" s="73"/>
      <c r="CC92" s="73"/>
      <c r="CD92" s="73"/>
      <c r="CE92" s="73"/>
      <c r="CF92" s="73"/>
      <c r="CG92" s="73"/>
      <c r="CH92" s="73"/>
    </row>
    <row r="93" spans="1:86" ht="15.45" x14ac:dyDescent="0.4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3"/>
      <c r="CA93" s="73"/>
      <c r="CB93" s="73"/>
      <c r="CC93" s="73"/>
      <c r="CD93" s="73"/>
      <c r="CE93" s="73"/>
      <c r="CF93" s="73"/>
      <c r="CG93" s="73"/>
      <c r="CH93" s="73"/>
    </row>
    <row r="94" spans="1:86" ht="15.45" x14ac:dyDescent="0.4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  <c r="CD94" s="73"/>
      <c r="CE94" s="73"/>
      <c r="CF94" s="73"/>
      <c r="CG94" s="73"/>
      <c r="CH94" s="73"/>
    </row>
    <row r="95" spans="1:86" ht="15.45" x14ac:dyDescent="0.4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/>
      <c r="CH95" s="73"/>
    </row>
    <row r="96" spans="1:86" ht="15.45" x14ac:dyDescent="0.4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/>
      <c r="CH96" s="73"/>
    </row>
    <row r="97" spans="1:86" ht="15.45" x14ac:dyDescent="0.4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73"/>
      <c r="CE97" s="73"/>
      <c r="CF97" s="73"/>
      <c r="CG97" s="73"/>
      <c r="CH97" s="73"/>
    </row>
    <row r="98" spans="1:86" ht="15.45" x14ac:dyDescent="0.4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  <c r="CB98" s="73"/>
      <c r="CC98" s="73"/>
      <c r="CD98" s="73"/>
      <c r="CE98" s="73"/>
      <c r="CF98" s="73"/>
      <c r="CG98" s="73"/>
      <c r="CH98" s="73"/>
    </row>
    <row r="99" spans="1:86" ht="15.45" x14ac:dyDescent="0.4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73"/>
      <c r="CE99" s="73"/>
      <c r="CF99" s="73"/>
      <c r="CG99" s="73"/>
      <c r="CH99" s="73"/>
    </row>
    <row r="100" spans="1:86" ht="15.45" x14ac:dyDescent="0.4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3"/>
      <c r="CA100" s="73"/>
      <c r="CB100" s="73"/>
      <c r="CC100" s="73"/>
      <c r="CD100" s="73"/>
      <c r="CE100" s="73"/>
      <c r="CF100" s="73"/>
      <c r="CG100" s="73"/>
      <c r="CH100" s="73"/>
    </row>
    <row r="101" spans="1:86" ht="15.45" x14ac:dyDescent="0.4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3"/>
      <c r="CA101" s="73"/>
      <c r="CB101" s="73"/>
      <c r="CC101" s="73"/>
      <c r="CD101" s="73"/>
      <c r="CE101" s="73"/>
      <c r="CF101" s="73"/>
      <c r="CG101" s="73"/>
      <c r="CH101" s="73"/>
    </row>
    <row r="102" spans="1:86" ht="15.45" x14ac:dyDescent="0.4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3"/>
      <c r="CA102" s="73"/>
      <c r="CB102" s="73"/>
      <c r="CC102" s="73"/>
      <c r="CD102" s="73"/>
      <c r="CE102" s="73"/>
      <c r="CF102" s="73"/>
      <c r="CG102" s="73"/>
      <c r="CH102" s="73"/>
    </row>
    <row r="103" spans="1:86" ht="15.45" x14ac:dyDescent="0.4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3"/>
      <c r="CA103" s="73"/>
      <c r="CB103" s="73"/>
      <c r="CC103" s="73"/>
      <c r="CD103" s="73"/>
      <c r="CE103" s="73"/>
      <c r="CF103" s="73"/>
      <c r="CG103" s="73"/>
      <c r="CH103" s="73"/>
    </row>
    <row r="104" spans="1:86" ht="15.45" x14ac:dyDescent="0.4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3"/>
      <c r="CA104" s="73"/>
      <c r="CB104" s="73"/>
      <c r="CC104" s="73"/>
      <c r="CD104" s="73"/>
      <c r="CE104" s="73"/>
      <c r="CF104" s="73"/>
      <c r="CG104" s="73"/>
      <c r="CH104" s="73"/>
    </row>
    <row r="105" spans="1:86" ht="15.45" x14ac:dyDescent="0.4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  <c r="CB105" s="73"/>
      <c r="CC105" s="73"/>
      <c r="CD105" s="73"/>
      <c r="CE105" s="73"/>
      <c r="CF105" s="73"/>
      <c r="CG105" s="73"/>
      <c r="CH105" s="73"/>
    </row>
    <row r="106" spans="1:86" ht="15.45" x14ac:dyDescent="0.4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3"/>
      <c r="CA106" s="73"/>
      <c r="CB106" s="73"/>
      <c r="CC106" s="73"/>
      <c r="CD106" s="73"/>
      <c r="CE106" s="73"/>
      <c r="CF106" s="73"/>
      <c r="CG106" s="73"/>
      <c r="CH106" s="73"/>
    </row>
    <row r="107" spans="1:86" ht="15.45" x14ac:dyDescent="0.4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3"/>
      <c r="CA107" s="73"/>
      <c r="CB107" s="73"/>
      <c r="CC107" s="73"/>
      <c r="CD107" s="73"/>
      <c r="CE107" s="73"/>
      <c r="CF107" s="73"/>
      <c r="CG107" s="73"/>
      <c r="CH107" s="73"/>
    </row>
    <row r="108" spans="1:86" ht="15.45" x14ac:dyDescent="0.4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3"/>
      <c r="CA108" s="73"/>
      <c r="CB108" s="73"/>
      <c r="CC108" s="73"/>
      <c r="CD108" s="73"/>
      <c r="CE108" s="73"/>
      <c r="CF108" s="73"/>
      <c r="CG108" s="73"/>
      <c r="CH108" s="73"/>
    </row>
    <row r="109" spans="1:86" ht="15.45" x14ac:dyDescent="0.4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3"/>
      <c r="CA109" s="73"/>
      <c r="CB109" s="73"/>
      <c r="CC109" s="73"/>
      <c r="CD109" s="73"/>
      <c r="CE109" s="73"/>
      <c r="CF109" s="73"/>
      <c r="CG109" s="73"/>
      <c r="CH109" s="73"/>
    </row>
    <row r="110" spans="1:86" ht="15.45" x14ac:dyDescent="0.4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3"/>
      <c r="CA110" s="73"/>
      <c r="CB110" s="73"/>
      <c r="CC110" s="73"/>
      <c r="CD110" s="73"/>
      <c r="CE110" s="73"/>
      <c r="CF110" s="73"/>
      <c r="CG110" s="73"/>
      <c r="CH110" s="73"/>
    </row>
    <row r="111" spans="1:86" ht="15.45" x14ac:dyDescent="0.4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73"/>
      <c r="BT111" s="73"/>
      <c r="BU111" s="73"/>
      <c r="BV111" s="73"/>
      <c r="BW111" s="73"/>
      <c r="BX111" s="73"/>
      <c r="BY111" s="73"/>
      <c r="BZ111" s="73"/>
      <c r="CA111" s="73"/>
      <c r="CB111" s="73"/>
      <c r="CC111" s="73"/>
      <c r="CD111" s="73"/>
      <c r="CE111" s="73"/>
      <c r="CF111" s="73"/>
      <c r="CG111" s="73"/>
      <c r="CH111" s="73"/>
    </row>
    <row r="112" spans="1:86" ht="15.45" x14ac:dyDescent="0.4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  <c r="BR112" s="73"/>
      <c r="BS112" s="73"/>
      <c r="BT112" s="73"/>
      <c r="BU112" s="73"/>
      <c r="BV112" s="73"/>
      <c r="BW112" s="73"/>
      <c r="BX112" s="73"/>
      <c r="BY112" s="73"/>
      <c r="BZ112" s="73"/>
      <c r="CA112" s="73"/>
      <c r="CB112" s="73"/>
      <c r="CC112" s="73"/>
      <c r="CD112" s="73"/>
      <c r="CE112" s="73"/>
      <c r="CF112" s="73"/>
      <c r="CG112" s="73"/>
      <c r="CH112" s="73"/>
    </row>
    <row r="113" spans="1:86" ht="15.45" x14ac:dyDescent="0.4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  <c r="CB113" s="73"/>
      <c r="CC113" s="73"/>
      <c r="CD113" s="73"/>
      <c r="CE113" s="73"/>
      <c r="CF113" s="73"/>
      <c r="CG113" s="73"/>
      <c r="CH113" s="73"/>
    </row>
    <row r="114" spans="1:86" ht="15.45" x14ac:dyDescent="0.4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  <c r="BR114" s="73"/>
      <c r="BS114" s="73"/>
      <c r="BT114" s="73"/>
      <c r="BU114" s="73"/>
      <c r="BV114" s="73"/>
      <c r="BW114" s="73"/>
      <c r="BX114" s="73"/>
      <c r="BY114" s="73"/>
      <c r="BZ114" s="73"/>
      <c r="CA114" s="73"/>
      <c r="CB114" s="73"/>
      <c r="CC114" s="73"/>
      <c r="CD114" s="73"/>
      <c r="CE114" s="73"/>
      <c r="CF114" s="73"/>
      <c r="CG114" s="73"/>
      <c r="CH114" s="73"/>
    </row>
    <row r="115" spans="1:86" ht="15.45" x14ac:dyDescent="0.4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3"/>
      <c r="BS115" s="73"/>
      <c r="BT115" s="73"/>
      <c r="BU115" s="73"/>
      <c r="BV115" s="73"/>
      <c r="BW115" s="73"/>
      <c r="BX115" s="73"/>
      <c r="BY115" s="73"/>
      <c r="BZ115" s="73"/>
      <c r="CA115" s="73"/>
      <c r="CB115" s="73"/>
      <c r="CC115" s="73"/>
      <c r="CD115" s="73"/>
      <c r="CE115" s="73"/>
      <c r="CF115" s="73"/>
      <c r="CG115" s="73"/>
      <c r="CH115" s="73"/>
    </row>
    <row r="116" spans="1:86" ht="15.45" x14ac:dyDescent="0.4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  <c r="BD116" s="73"/>
      <c r="BE116" s="73"/>
      <c r="BF116" s="73"/>
      <c r="BG116" s="73"/>
      <c r="BH116" s="73"/>
      <c r="BI116" s="73"/>
      <c r="BJ116" s="73"/>
      <c r="BK116" s="73"/>
      <c r="BL116" s="73"/>
      <c r="BM116" s="73"/>
      <c r="BN116" s="73"/>
      <c r="BO116" s="73"/>
      <c r="BP116" s="73"/>
      <c r="BQ116" s="73"/>
      <c r="BR116" s="73"/>
      <c r="BS116" s="73"/>
      <c r="BT116" s="73"/>
      <c r="BU116" s="73"/>
      <c r="BV116" s="73"/>
      <c r="BW116" s="73"/>
      <c r="BX116" s="73"/>
      <c r="BY116" s="73"/>
      <c r="BZ116" s="73"/>
      <c r="CA116" s="73"/>
      <c r="CB116" s="73"/>
      <c r="CC116" s="73"/>
      <c r="CD116" s="73"/>
      <c r="CE116" s="73"/>
      <c r="CF116" s="73"/>
      <c r="CG116" s="73"/>
      <c r="CH116" s="73"/>
    </row>
    <row r="117" spans="1:86" ht="15.45" x14ac:dyDescent="0.4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  <c r="BJ117" s="73"/>
      <c r="BK117" s="73"/>
      <c r="BL117" s="73"/>
      <c r="BM117" s="73"/>
      <c r="BN117" s="73"/>
      <c r="BO117" s="73"/>
      <c r="BP117" s="73"/>
      <c r="BQ117" s="73"/>
      <c r="BR117" s="73"/>
      <c r="BS117" s="73"/>
      <c r="BT117" s="73"/>
      <c r="BU117" s="73"/>
      <c r="BV117" s="73"/>
      <c r="BW117" s="73"/>
      <c r="BX117" s="73"/>
      <c r="BY117" s="73"/>
      <c r="BZ117" s="73"/>
      <c r="CA117" s="73"/>
      <c r="CB117" s="73"/>
      <c r="CC117" s="73"/>
      <c r="CD117" s="73"/>
      <c r="CE117" s="73"/>
      <c r="CF117" s="73"/>
      <c r="CG117" s="73"/>
      <c r="CH117" s="73"/>
    </row>
    <row r="118" spans="1:86" ht="15.45" x14ac:dyDescent="0.4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  <c r="CB118" s="73"/>
      <c r="CC118" s="73"/>
      <c r="CD118" s="73"/>
      <c r="CE118" s="73"/>
      <c r="CF118" s="73"/>
      <c r="CG118" s="73"/>
      <c r="CH118" s="73"/>
    </row>
    <row r="119" spans="1:86" ht="15.45" x14ac:dyDescent="0.4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  <c r="BA119" s="73"/>
      <c r="BB119" s="73"/>
      <c r="BC119" s="73"/>
      <c r="BD119" s="73"/>
      <c r="BE119" s="73"/>
      <c r="BF119" s="73"/>
      <c r="BG119" s="73"/>
      <c r="BH119" s="73"/>
      <c r="BI119" s="73"/>
      <c r="BJ119" s="73"/>
      <c r="BK119" s="73"/>
      <c r="BL119" s="73"/>
      <c r="BM119" s="73"/>
      <c r="BN119" s="73"/>
      <c r="BO119" s="73"/>
      <c r="BP119" s="73"/>
      <c r="BQ119" s="73"/>
      <c r="BR119" s="73"/>
      <c r="BS119" s="73"/>
      <c r="BT119" s="73"/>
      <c r="BU119" s="73"/>
      <c r="BV119" s="73"/>
      <c r="BW119" s="73"/>
      <c r="BX119" s="73"/>
      <c r="BY119" s="73"/>
      <c r="BZ119" s="73"/>
      <c r="CA119" s="73"/>
      <c r="CB119" s="73"/>
      <c r="CC119" s="73"/>
      <c r="CD119" s="73"/>
      <c r="CE119" s="73"/>
      <c r="CF119" s="73"/>
      <c r="CG119" s="73"/>
      <c r="CH119" s="73"/>
    </row>
    <row r="120" spans="1:86" ht="15.45" x14ac:dyDescent="0.4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R120" s="73"/>
      <c r="BS120" s="73"/>
      <c r="BT120" s="73"/>
      <c r="BU120" s="73"/>
      <c r="BV120" s="73"/>
      <c r="BW120" s="73"/>
      <c r="BX120" s="73"/>
      <c r="BY120" s="73"/>
      <c r="BZ120" s="73"/>
      <c r="CA120" s="73"/>
      <c r="CB120" s="73"/>
      <c r="CC120" s="73"/>
      <c r="CD120" s="73"/>
      <c r="CE120" s="73"/>
      <c r="CF120" s="73"/>
      <c r="CG120" s="73"/>
      <c r="CH120" s="73"/>
    </row>
    <row r="121" spans="1:86" ht="15.45" x14ac:dyDescent="0.4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3"/>
      <c r="BG121" s="73"/>
      <c r="BH121" s="73"/>
      <c r="BI121" s="73"/>
      <c r="BJ121" s="73"/>
      <c r="BK121" s="73"/>
      <c r="BL121" s="73"/>
      <c r="BM121" s="73"/>
      <c r="BN121" s="73"/>
      <c r="BO121" s="73"/>
      <c r="BP121" s="73"/>
      <c r="BQ121" s="73"/>
      <c r="BR121" s="73"/>
      <c r="BS121" s="73"/>
      <c r="BT121" s="73"/>
      <c r="BU121" s="73"/>
      <c r="BV121" s="73"/>
      <c r="BW121" s="73"/>
      <c r="BX121" s="73"/>
      <c r="BY121" s="73"/>
      <c r="BZ121" s="73"/>
      <c r="CA121" s="73"/>
      <c r="CB121" s="73"/>
      <c r="CC121" s="73"/>
      <c r="CD121" s="73"/>
      <c r="CE121" s="73"/>
      <c r="CF121" s="73"/>
      <c r="CG121" s="73"/>
      <c r="CH121" s="73"/>
    </row>
    <row r="122" spans="1:86" ht="15.45" x14ac:dyDescent="0.4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  <c r="BD122" s="73"/>
      <c r="BE122" s="73"/>
      <c r="BF122" s="73"/>
      <c r="BG122" s="73"/>
      <c r="BH122" s="73"/>
      <c r="BI122" s="73"/>
      <c r="BJ122" s="73"/>
      <c r="BK122" s="73"/>
      <c r="BL122" s="73"/>
      <c r="BM122" s="73"/>
      <c r="BN122" s="73"/>
      <c r="BO122" s="73"/>
      <c r="BP122" s="73"/>
      <c r="BQ122" s="73"/>
      <c r="BR122" s="73"/>
      <c r="BS122" s="73"/>
      <c r="BT122" s="73"/>
      <c r="BU122" s="73"/>
      <c r="BV122" s="73"/>
      <c r="BW122" s="73"/>
      <c r="BX122" s="73"/>
      <c r="BY122" s="73"/>
      <c r="BZ122" s="73"/>
      <c r="CA122" s="73"/>
      <c r="CB122" s="73"/>
      <c r="CC122" s="73"/>
      <c r="CD122" s="73"/>
      <c r="CE122" s="73"/>
      <c r="CF122" s="73"/>
      <c r="CG122" s="73"/>
      <c r="CH122" s="73"/>
    </row>
    <row r="123" spans="1:86" ht="15.45" x14ac:dyDescent="0.4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  <c r="BD123" s="73"/>
      <c r="BE123" s="73"/>
      <c r="BF123" s="73"/>
      <c r="BG123" s="73"/>
      <c r="BH123" s="73"/>
      <c r="BI123" s="73"/>
      <c r="BJ123" s="73"/>
      <c r="BK123" s="73"/>
      <c r="BL123" s="73"/>
      <c r="BM123" s="73"/>
      <c r="BN123" s="73"/>
      <c r="BO123" s="73"/>
      <c r="BP123" s="73"/>
      <c r="BQ123" s="73"/>
      <c r="BR123" s="73"/>
      <c r="BS123" s="73"/>
      <c r="BT123" s="73"/>
      <c r="BU123" s="73"/>
      <c r="BV123" s="73"/>
      <c r="BW123" s="73"/>
      <c r="BX123" s="73"/>
      <c r="BY123" s="73"/>
      <c r="BZ123" s="73"/>
      <c r="CA123" s="73"/>
      <c r="CB123" s="73"/>
      <c r="CC123" s="73"/>
      <c r="CD123" s="73"/>
      <c r="CE123" s="73"/>
      <c r="CF123" s="73"/>
      <c r="CG123" s="73"/>
      <c r="CH123" s="73"/>
    </row>
    <row r="124" spans="1:86" ht="15.45" x14ac:dyDescent="0.4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  <c r="CH124" s="73"/>
    </row>
    <row r="125" spans="1:86" ht="15.45" x14ac:dyDescent="0.4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  <c r="BA125" s="73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R125" s="73"/>
      <c r="BS125" s="73"/>
      <c r="BT125" s="73"/>
      <c r="BU125" s="73"/>
      <c r="BV125" s="73"/>
      <c r="BW125" s="73"/>
      <c r="BX125" s="73"/>
      <c r="BY125" s="73"/>
      <c r="BZ125" s="73"/>
      <c r="CA125" s="73"/>
      <c r="CB125" s="73"/>
      <c r="CC125" s="73"/>
      <c r="CD125" s="73"/>
      <c r="CE125" s="73"/>
      <c r="CF125" s="73"/>
      <c r="CG125" s="73"/>
      <c r="CH125" s="73"/>
    </row>
    <row r="126" spans="1:86" ht="15.45" x14ac:dyDescent="0.4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73"/>
      <c r="BT126" s="73"/>
      <c r="BU126" s="73"/>
      <c r="BV126" s="73"/>
      <c r="BW126" s="73"/>
      <c r="BX126" s="73"/>
      <c r="BY126" s="73"/>
      <c r="BZ126" s="73"/>
      <c r="CA126" s="73"/>
      <c r="CB126" s="73"/>
      <c r="CC126" s="73"/>
      <c r="CD126" s="73"/>
      <c r="CE126" s="73"/>
      <c r="CF126" s="73"/>
      <c r="CG126" s="73"/>
      <c r="CH126" s="73"/>
    </row>
    <row r="127" spans="1:86" ht="15.45" x14ac:dyDescent="0.4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73"/>
      <c r="BT127" s="73"/>
      <c r="BU127" s="73"/>
      <c r="BV127" s="73"/>
      <c r="BW127" s="73"/>
      <c r="BX127" s="73"/>
      <c r="BY127" s="73"/>
      <c r="BZ127" s="73"/>
      <c r="CA127" s="73"/>
      <c r="CB127" s="73"/>
      <c r="CC127" s="73"/>
      <c r="CD127" s="73"/>
      <c r="CE127" s="73"/>
      <c r="CF127" s="73"/>
      <c r="CG127" s="73"/>
      <c r="CH127" s="73"/>
    </row>
    <row r="128" spans="1:86" ht="15.45" x14ac:dyDescent="0.4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73"/>
      <c r="BT128" s="73"/>
      <c r="BU128" s="73"/>
      <c r="BV128" s="73"/>
      <c r="BW128" s="73"/>
      <c r="BX128" s="73"/>
      <c r="BY128" s="73"/>
      <c r="BZ128" s="73"/>
      <c r="CA128" s="73"/>
      <c r="CB128" s="73"/>
      <c r="CC128" s="73"/>
      <c r="CD128" s="73"/>
      <c r="CE128" s="73"/>
      <c r="CF128" s="73"/>
      <c r="CG128" s="73"/>
      <c r="CH128" s="73"/>
    </row>
    <row r="129" spans="1:86" ht="15.45" x14ac:dyDescent="0.4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73"/>
      <c r="BT129" s="73"/>
      <c r="BU129" s="73"/>
      <c r="BV129" s="73"/>
      <c r="BW129" s="73"/>
      <c r="BX129" s="73"/>
      <c r="BY129" s="73"/>
      <c r="BZ129" s="73"/>
      <c r="CA129" s="73"/>
      <c r="CB129" s="73"/>
      <c r="CC129" s="73"/>
      <c r="CD129" s="73"/>
      <c r="CE129" s="73"/>
      <c r="CF129" s="73"/>
      <c r="CG129" s="73"/>
      <c r="CH129" s="73"/>
    </row>
    <row r="130" spans="1:86" ht="15.45" x14ac:dyDescent="0.4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73"/>
      <c r="BT130" s="73"/>
      <c r="BU130" s="73"/>
      <c r="BV130" s="73"/>
      <c r="BW130" s="73"/>
      <c r="BX130" s="73"/>
      <c r="BY130" s="73"/>
      <c r="BZ130" s="73"/>
      <c r="CA130" s="73"/>
      <c r="CB130" s="73"/>
      <c r="CC130" s="73"/>
      <c r="CD130" s="73"/>
      <c r="CE130" s="73"/>
      <c r="CF130" s="73"/>
      <c r="CG130" s="73"/>
      <c r="CH130" s="73"/>
    </row>
    <row r="131" spans="1:86" ht="15.45" x14ac:dyDescent="0.4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3"/>
      <c r="BS131" s="73"/>
      <c r="BT131" s="73"/>
      <c r="BU131" s="73"/>
      <c r="BV131" s="73"/>
      <c r="BW131" s="73"/>
      <c r="BX131" s="73"/>
      <c r="BY131" s="73"/>
      <c r="BZ131" s="73"/>
      <c r="CA131" s="73"/>
      <c r="CB131" s="73"/>
      <c r="CC131" s="73"/>
      <c r="CD131" s="73"/>
      <c r="CE131" s="73"/>
      <c r="CF131" s="73"/>
      <c r="CG131" s="73"/>
      <c r="CH131" s="73"/>
    </row>
    <row r="132" spans="1:86" ht="15.45" x14ac:dyDescent="0.4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73"/>
      <c r="BT132" s="73"/>
      <c r="BU132" s="73"/>
      <c r="BV132" s="73"/>
      <c r="BW132" s="73"/>
      <c r="BX132" s="73"/>
      <c r="BY132" s="73"/>
      <c r="BZ132" s="73"/>
      <c r="CA132" s="73"/>
      <c r="CB132" s="73"/>
      <c r="CC132" s="73"/>
      <c r="CD132" s="73"/>
      <c r="CE132" s="73"/>
      <c r="CF132" s="73"/>
      <c r="CG132" s="73"/>
      <c r="CH132" s="73"/>
    </row>
    <row r="133" spans="1:86" ht="15.45" x14ac:dyDescent="0.4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73"/>
      <c r="BT133" s="73"/>
      <c r="BU133" s="73"/>
      <c r="BV133" s="73"/>
      <c r="BW133" s="73"/>
      <c r="BX133" s="73"/>
      <c r="BY133" s="73"/>
      <c r="BZ133" s="73"/>
      <c r="CA133" s="73"/>
      <c r="CB133" s="73"/>
      <c r="CC133" s="73"/>
      <c r="CD133" s="73"/>
      <c r="CE133" s="73"/>
      <c r="CF133" s="73"/>
      <c r="CG133" s="73"/>
      <c r="CH133" s="73"/>
    </row>
    <row r="134" spans="1:86" ht="15.45" x14ac:dyDescent="0.4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73"/>
      <c r="BT134" s="73"/>
      <c r="BU134" s="73"/>
      <c r="BV134" s="73"/>
      <c r="BW134" s="73"/>
      <c r="BX134" s="73"/>
      <c r="BY134" s="73"/>
      <c r="BZ134" s="73"/>
      <c r="CA134" s="73"/>
      <c r="CB134" s="73"/>
      <c r="CC134" s="73"/>
      <c r="CD134" s="73"/>
      <c r="CE134" s="73"/>
      <c r="CF134" s="73"/>
      <c r="CG134" s="73"/>
      <c r="CH134" s="73"/>
    </row>
    <row r="135" spans="1:86" ht="15.45" x14ac:dyDescent="0.4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73"/>
      <c r="BU135" s="73"/>
      <c r="BV135" s="73"/>
      <c r="BW135" s="73"/>
      <c r="BX135" s="73"/>
      <c r="BY135" s="73"/>
      <c r="BZ135" s="73"/>
      <c r="CA135" s="73"/>
      <c r="CB135" s="73"/>
      <c r="CC135" s="73"/>
      <c r="CD135" s="73"/>
      <c r="CE135" s="73"/>
      <c r="CF135" s="73"/>
      <c r="CG135" s="73"/>
      <c r="CH135" s="73"/>
    </row>
    <row r="136" spans="1:86" ht="15.45" x14ac:dyDescent="0.4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  <c r="BW136" s="73"/>
      <c r="BX136" s="73"/>
      <c r="BY136" s="73"/>
      <c r="BZ136" s="73"/>
      <c r="CA136" s="73"/>
      <c r="CB136" s="73"/>
      <c r="CC136" s="73"/>
      <c r="CD136" s="73"/>
      <c r="CE136" s="73"/>
      <c r="CF136" s="73"/>
      <c r="CG136" s="73"/>
      <c r="CH136" s="73"/>
    </row>
    <row r="137" spans="1:86" ht="15.45" x14ac:dyDescent="0.4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73"/>
      <c r="BT137" s="73"/>
      <c r="BU137" s="73"/>
      <c r="BV137" s="73"/>
      <c r="BW137" s="73"/>
      <c r="BX137" s="73"/>
      <c r="BY137" s="73"/>
      <c r="BZ137" s="73"/>
      <c r="CA137" s="73"/>
      <c r="CB137" s="73"/>
      <c r="CC137" s="73"/>
      <c r="CD137" s="73"/>
      <c r="CE137" s="73"/>
      <c r="CF137" s="73"/>
      <c r="CG137" s="73"/>
      <c r="CH137" s="73"/>
    </row>
    <row r="138" spans="1:86" ht="15.45" x14ac:dyDescent="0.4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73"/>
      <c r="BN138" s="73"/>
      <c r="BO138" s="73"/>
      <c r="BP138" s="73"/>
      <c r="BQ138" s="73"/>
      <c r="BR138" s="73"/>
      <c r="BS138" s="73"/>
      <c r="BT138" s="73"/>
      <c r="BU138" s="73"/>
      <c r="BV138" s="73"/>
      <c r="BW138" s="73"/>
      <c r="BX138" s="73"/>
      <c r="BY138" s="73"/>
      <c r="BZ138" s="73"/>
      <c r="CA138" s="73"/>
      <c r="CB138" s="73"/>
      <c r="CC138" s="73"/>
      <c r="CD138" s="73"/>
      <c r="CE138" s="73"/>
      <c r="CF138" s="73"/>
      <c r="CG138" s="73"/>
      <c r="CH138" s="7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9B60-B52F-4166-A9B4-690802B5B28B}">
  <dimension ref="A1:AO118"/>
  <sheetViews>
    <sheetView topLeftCell="I105" zoomScale="55" zoomScaleNormal="55" workbookViewId="0">
      <selection activeCell="AB138" sqref="AB138"/>
    </sheetView>
  </sheetViews>
  <sheetFormatPr defaultRowHeight="14.6" x14ac:dyDescent="0.4"/>
  <cols>
    <col min="2" max="2" width="6.3828125" customWidth="1"/>
    <col min="4" max="4" width="11.23046875" customWidth="1"/>
    <col min="8" max="8" width="7.15234375" bestFit="1" customWidth="1"/>
    <col min="9" max="9" width="12.4609375" bestFit="1" customWidth="1"/>
    <col min="10" max="10" width="15.53515625" bestFit="1" customWidth="1"/>
    <col min="11" max="12" width="12.4609375" bestFit="1" customWidth="1"/>
    <col min="13" max="13" width="15.53515625" bestFit="1" customWidth="1"/>
    <col min="14" max="15" width="12.4609375" bestFit="1" customWidth="1"/>
    <col min="16" max="16" width="15.53515625" bestFit="1" customWidth="1"/>
    <col min="17" max="17" width="12.4609375" bestFit="1" customWidth="1"/>
    <col min="18" max="18" width="17.53515625" bestFit="1" customWidth="1"/>
    <col min="19" max="19" width="15.53515625" bestFit="1" customWidth="1"/>
    <col min="20" max="20" width="12.4609375" bestFit="1" customWidth="1"/>
    <col min="21" max="21" width="19.921875" bestFit="1" customWidth="1"/>
    <col min="22" max="22" width="15.53515625" customWidth="1"/>
    <col min="23" max="23" width="21.921875" customWidth="1"/>
    <col min="24" max="24" width="15.3828125" customWidth="1"/>
    <col min="25" max="25" width="16.23046875" customWidth="1"/>
    <col min="26" max="26" width="13.61328125" customWidth="1"/>
    <col min="28" max="28" width="12.921875" customWidth="1"/>
  </cols>
  <sheetData>
    <row r="1" spans="1:27" x14ac:dyDescent="0.4">
      <c r="A1" s="1" t="s">
        <v>9</v>
      </c>
    </row>
    <row r="2" spans="1:27" x14ac:dyDescent="0.4">
      <c r="A2" s="1" t="s">
        <v>10</v>
      </c>
    </row>
    <row r="3" spans="1:27" x14ac:dyDescent="0.4">
      <c r="A3" s="6" t="s">
        <v>41</v>
      </c>
      <c r="B3" s="6" t="s">
        <v>43</v>
      </c>
      <c r="C3" s="6"/>
      <c r="D3" s="6"/>
      <c r="E3" s="6"/>
      <c r="F3" s="6"/>
      <c r="G3" s="6"/>
    </row>
    <row r="4" spans="1:27" x14ac:dyDescent="0.4">
      <c r="A4" s="6"/>
      <c r="B4" s="6" t="s">
        <v>42</v>
      </c>
      <c r="C4" s="6"/>
      <c r="D4" s="6"/>
      <c r="E4" s="6"/>
      <c r="F4" s="6"/>
      <c r="G4" s="6"/>
    </row>
    <row r="6" spans="1:27" x14ac:dyDescent="0.4">
      <c r="A6" s="1" t="s">
        <v>37</v>
      </c>
    </row>
    <row r="7" spans="1:27" x14ac:dyDescent="0.4">
      <c r="A7" s="1"/>
      <c r="B7" s="1" t="s">
        <v>2</v>
      </c>
      <c r="C7" s="1" t="s">
        <v>3</v>
      </c>
      <c r="D7" s="1" t="s">
        <v>12</v>
      </c>
      <c r="E7" s="1" t="s">
        <v>11</v>
      </c>
      <c r="H7" s="1" t="s">
        <v>2</v>
      </c>
      <c r="I7" s="71" t="s">
        <v>3</v>
      </c>
      <c r="J7" s="55" t="s">
        <v>12</v>
      </c>
      <c r="K7" s="1" t="s">
        <v>13</v>
      </c>
      <c r="L7" s="71" t="s">
        <v>3</v>
      </c>
      <c r="M7" s="55" t="s">
        <v>12</v>
      </c>
      <c r="N7" s="1" t="s">
        <v>13</v>
      </c>
      <c r="O7" s="71" t="s">
        <v>3</v>
      </c>
      <c r="P7" s="55" t="s">
        <v>12</v>
      </c>
      <c r="Q7" s="1" t="s">
        <v>13</v>
      </c>
      <c r="R7" s="71" t="s">
        <v>3</v>
      </c>
      <c r="S7" s="55" t="s">
        <v>12</v>
      </c>
      <c r="T7" s="1" t="s">
        <v>13</v>
      </c>
      <c r="U7" s="1" t="s">
        <v>14</v>
      </c>
      <c r="V7" s="1" t="s">
        <v>15</v>
      </c>
      <c r="W7" s="1" t="s">
        <v>16</v>
      </c>
      <c r="X7" s="1" t="s">
        <v>17</v>
      </c>
      <c r="Y7" s="1" t="s">
        <v>18</v>
      </c>
      <c r="Z7" s="1" t="s">
        <v>4</v>
      </c>
      <c r="AA7" s="1" t="s">
        <v>21</v>
      </c>
    </row>
    <row r="8" spans="1:27" x14ac:dyDescent="0.4">
      <c r="A8" t="s">
        <v>1</v>
      </c>
      <c r="B8">
        <v>0</v>
      </c>
      <c r="C8">
        <v>74826.774999999994</v>
      </c>
      <c r="D8">
        <v>20539.362000000001</v>
      </c>
      <c r="E8">
        <v>1470.53</v>
      </c>
      <c r="G8" s="2" t="s">
        <v>1</v>
      </c>
      <c r="H8">
        <v>0</v>
      </c>
      <c r="I8" s="28">
        <v>74826.774999999994</v>
      </c>
      <c r="J8" s="53">
        <v>20539.362000000001</v>
      </c>
      <c r="K8">
        <v>1470.53</v>
      </c>
      <c r="L8" s="28">
        <v>27816.758999999998</v>
      </c>
      <c r="M8" s="53">
        <v>6496.2169999999996</v>
      </c>
      <c r="N8">
        <v>0</v>
      </c>
      <c r="O8" s="28">
        <v>30600.914000000001</v>
      </c>
      <c r="P8" s="53">
        <v>19604.04</v>
      </c>
      <c r="Q8">
        <v>367.77</v>
      </c>
      <c r="R8" s="28">
        <v>54245.701000000001</v>
      </c>
      <c r="S8" s="53">
        <v>15580.584000000001</v>
      </c>
      <c r="T8">
        <v>1084.317</v>
      </c>
      <c r="U8">
        <f>AVERAGE(I8,L8,O8,R8)</f>
        <v>46872.537249999994</v>
      </c>
      <c r="V8">
        <f>AVERAGE(J8,M8,P8,S8)</f>
        <v>15555.050750000002</v>
      </c>
      <c r="W8">
        <f>AVERAGE(K8,N8,Q8,T8)</f>
        <v>730.65425000000005</v>
      </c>
      <c r="X8">
        <f>V8/U8</f>
        <v>0.33185851807072819</v>
      </c>
      <c r="Y8">
        <f>W8/U8</f>
        <v>1.558810964516328E-2</v>
      </c>
      <c r="Z8">
        <f>W8*100/(U8+V8+W8)</f>
        <v>1.156862863769772</v>
      </c>
      <c r="AA8">
        <f>V8*100/(U8+V8+W8)</f>
        <v>24.628694839904291</v>
      </c>
    </row>
    <row r="9" spans="1:27" x14ac:dyDescent="0.4">
      <c r="A9" t="s">
        <v>0</v>
      </c>
      <c r="B9">
        <v>0</v>
      </c>
      <c r="C9">
        <v>43248.86</v>
      </c>
      <c r="D9">
        <v>27520.386999999999</v>
      </c>
      <c r="E9">
        <v>2481.0369999999998</v>
      </c>
      <c r="G9" s="2" t="s">
        <v>1</v>
      </c>
      <c r="H9">
        <v>15</v>
      </c>
      <c r="I9" s="28">
        <v>49472.68</v>
      </c>
      <c r="J9" s="53">
        <v>29110.304</v>
      </c>
      <c r="K9">
        <v>1331.288</v>
      </c>
      <c r="L9" s="28">
        <v>6688.6019999999999</v>
      </c>
      <c r="M9" s="53">
        <v>14203.492</v>
      </c>
      <c r="N9">
        <v>0</v>
      </c>
      <c r="O9" s="28">
        <v>28869.517</v>
      </c>
      <c r="P9" s="53">
        <v>15582.141</v>
      </c>
      <c r="Q9">
        <v>920.48900000000003</v>
      </c>
      <c r="R9" s="28">
        <v>50165.73</v>
      </c>
      <c r="S9" s="53">
        <v>13544.099</v>
      </c>
      <c r="T9">
        <v>1527.9739999999999</v>
      </c>
      <c r="U9">
        <f t="shared" ref="U9:U17" si="0">AVERAGE(I9,L9,O9,R9)</f>
        <v>33799.132250000002</v>
      </c>
      <c r="V9">
        <f t="shared" ref="V9:V17" si="1">AVERAGE(J9,M9,P9,S9)</f>
        <v>18110.009000000002</v>
      </c>
      <c r="W9">
        <f>AVERAGE(K9,N9,Q9,T9)</f>
        <v>944.93775000000005</v>
      </c>
      <c r="X9">
        <f>V9/U9</f>
        <v>0.53581283880446373</v>
      </c>
      <c r="Y9">
        <f>W9/U9</f>
        <v>2.795745591959687E-2</v>
      </c>
      <c r="Z9">
        <f>W9*100/(U9+V9+W9)</f>
        <v>1.7878236985266551</v>
      </c>
      <c r="AA9">
        <f>V9*100/(U9+V9+W9)</f>
        <v>34.264165306900914</v>
      </c>
    </row>
    <row r="10" spans="1:27" x14ac:dyDescent="0.4">
      <c r="A10" t="s">
        <v>1</v>
      </c>
      <c r="B10">
        <v>15</v>
      </c>
      <c r="C10">
        <v>49472.68</v>
      </c>
      <c r="D10">
        <v>29110.304</v>
      </c>
      <c r="E10">
        <v>1331.288</v>
      </c>
      <c r="G10" s="2" t="s">
        <v>1</v>
      </c>
      <c r="H10">
        <v>30</v>
      </c>
      <c r="I10" s="28">
        <v>45931.758999999998</v>
      </c>
      <c r="J10" s="53">
        <v>9804.5840000000007</v>
      </c>
      <c r="K10">
        <v>5120.7650000000003</v>
      </c>
      <c r="L10" s="28">
        <v>13034.361999999999</v>
      </c>
      <c r="M10" s="53">
        <v>9121.7939999999999</v>
      </c>
      <c r="N10">
        <v>2487.0949999999998</v>
      </c>
      <c r="O10" s="28">
        <v>26816.931</v>
      </c>
      <c r="P10" s="53">
        <v>8858.2000000000007</v>
      </c>
      <c r="Q10">
        <v>3129.6219999999998</v>
      </c>
      <c r="R10" s="28">
        <v>52001.578999999998</v>
      </c>
      <c r="S10" s="53">
        <v>7126.5720000000001</v>
      </c>
      <c r="T10">
        <v>3581.5010000000002</v>
      </c>
      <c r="U10">
        <f t="shared" si="0"/>
        <v>34446.157749999998</v>
      </c>
      <c r="V10">
        <f t="shared" si="1"/>
        <v>8727.7875000000004</v>
      </c>
      <c r="W10">
        <f>AVERAGE(K10,N10,Q10,T10)</f>
        <v>3579.74575</v>
      </c>
      <c r="X10">
        <f>V10/U10</f>
        <v>0.25337477588483726</v>
      </c>
      <c r="Y10">
        <f>W10/U10</f>
        <v>0.10392293317532636</v>
      </c>
      <c r="Z10">
        <f>W10*100/(U10+V10+W10)</f>
        <v>7.656605657080636</v>
      </c>
      <c r="AA10">
        <f>V10*100/(U10+V10+W10)</f>
        <v>18.667590329927108</v>
      </c>
    </row>
    <row r="11" spans="1:27" x14ac:dyDescent="0.4">
      <c r="A11" t="s">
        <v>0</v>
      </c>
      <c r="B11">
        <v>15</v>
      </c>
      <c r="C11">
        <v>30803.705999999998</v>
      </c>
      <c r="D11">
        <v>11570.031999999999</v>
      </c>
      <c r="E11">
        <v>25253.721000000001</v>
      </c>
      <c r="G11" s="2" t="s">
        <v>1</v>
      </c>
      <c r="H11">
        <v>60</v>
      </c>
      <c r="I11" s="28">
        <v>22692.329000000002</v>
      </c>
      <c r="J11" s="53">
        <v>5364.1490000000003</v>
      </c>
      <c r="K11">
        <v>17820.244999999999</v>
      </c>
      <c r="L11" s="28">
        <v>1056.79</v>
      </c>
      <c r="M11" s="53">
        <v>4566.4719999999998</v>
      </c>
      <c r="N11">
        <v>9437.3619999999992</v>
      </c>
      <c r="O11" s="28">
        <v>7475.049</v>
      </c>
      <c r="P11" s="53">
        <v>8090.9989999999998</v>
      </c>
      <c r="Q11">
        <v>10464.525</v>
      </c>
      <c r="R11" s="28">
        <v>32422.512999999999</v>
      </c>
      <c r="S11" s="53">
        <v>6121.9359999999997</v>
      </c>
      <c r="T11">
        <v>4387.3289999999997</v>
      </c>
      <c r="U11">
        <f t="shared" si="0"/>
        <v>15911.670249999999</v>
      </c>
      <c r="V11">
        <f t="shared" si="1"/>
        <v>6035.8889999999992</v>
      </c>
      <c r="W11">
        <f>AVERAGE(K11,N11,Q11,T11)</f>
        <v>10527.365249999999</v>
      </c>
      <c r="X11">
        <f>V11/U11</f>
        <v>0.37933723519691465</v>
      </c>
      <c r="Y11">
        <f>W11/U11</f>
        <v>0.66161283413977234</v>
      </c>
      <c r="Z11">
        <f>W11*100/(U11+V11+W11)</f>
        <v>32.416904464242862</v>
      </c>
      <c r="AA11">
        <f>V11*100/(U11+V11+W11)</f>
        <v>18.586306490104388</v>
      </c>
    </row>
    <row r="12" spans="1:27" x14ac:dyDescent="0.4">
      <c r="A12" t="s">
        <v>1</v>
      </c>
      <c r="B12">
        <v>30</v>
      </c>
      <c r="C12">
        <v>45931.758999999998</v>
      </c>
      <c r="D12">
        <v>9804.5840000000007</v>
      </c>
      <c r="E12">
        <v>5120.7650000000003</v>
      </c>
      <c r="G12" s="2"/>
      <c r="I12" s="28"/>
      <c r="J12" s="53"/>
      <c r="L12" s="28"/>
      <c r="M12" s="53"/>
      <c r="O12" s="28"/>
      <c r="P12" s="53"/>
      <c r="R12" s="28"/>
      <c r="S12" s="53"/>
    </row>
    <row r="13" spans="1:27" x14ac:dyDescent="0.4">
      <c r="A13" t="s">
        <v>0</v>
      </c>
      <c r="B13">
        <v>30</v>
      </c>
      <c r="C13">
        <v>45556.224000000002</v>
      </c>
      <c r="D13">
        <v>5890.5550000000003</v>
      </c>
      <c r="E13">
        <v>26710.620999999999</v>
      </c>
      <c r="G13" s="2"/>
      <c r="I13" s="71" t="s">
        <v>3</v>
      </c>
      <c r="J13" s="55" t="s">
        <v>12</v>
      </c>
      <c r="K13" s="1" t="s">
        <v>13</v>
      </c>
      <c r="L13" s="71" t="s">
        <v>3</v>
      </c>
      <c r="M13" s="55" t="s">
        <v>12</v>
      </c>
      <c r="N13" s="1" t="s">
        <v>13</v>
      </c>
      <c r="O13" s="71" t="s">
        <v>3</v>
      </c>
      <c r="P13" s="55" t="s">
        <v>12</v>
      </c>
      <c r="Q13" s="1" t="s">
        <v>13</v>
      </c>
      <c r="R13" s="71" t="s">
        <v>3</v>
      </c>
      <c r="S13" s="55" t="s">
        <v>12</v>
      </c>
      <c r="T13" s="1" t="s">
        <v>13</v>
      </c>
      <c r="U13" s="1" t="s">
        <v>14</v>
      </c>
      <c r="V13" s="1" t="s">
        <v>15</v>
      </c>
      <c r="W13" s="1" t="s">
        <v>16</v>
      </c>
      <c r="X13" s="1" t="s">
        <v>17</v>
      </c>
      <c r="Y13" s="1" t="s">
        <v>18</v>
      </c>
      <c r="Z13" s="1" t="s">
        <v>4</v>
      </c>
      <c r="AA13" s="1" t="s">
        <v>21</v>
      </c>
    </row>
    <row r="14" spans="1:27" x14ac:dyDescent="0.4">
      <c r="A14" t="s">
        <v>1</v>
      </c>
      <c r="B14">
        <v>60</v>
      </c>
      <c r="C14">
        <v>22692.329000000002</v>
      </c>
      <c r="D14">
        <v>5364.1490000000003</v>
      </c>
      <c r="E14">
        <v>17820.244999999999</v>
      </c>
      <c r="G14" s="2" t="s">
        <v>0</v>
      </c>
      <c r="H14">
        <v>0</v>
      </c>
      <c r="I14" s="28">
        <v>43248.86</v>
      </c>
      <c r="J14" s="53">
        <v>27520.386999999999</v>
      </c>
      <c r="K14">
        <v>2481.0369999999998</v>
      </c>
      <c r="L14" s="28">
        <v>11685.271000000001</v>
      </c>
      <c r="M14" s="53">
        <v>19961.697</v>
      </c>
      <c r="N14">
        <v>2320.4589999999998</v>
      </c>
      <c r="O14" s="28">
        <v>16495.353999999999</v>
      </c>
      <c r="P14" s="53">
        <v>20401.96</v>
      </c>
      <c r="Q14">
        <v>2682.6019999999999</v>
      </c>
      <c r="R14" s="28">
        <v>37796.697</v>
      </c>
      <c r="S14" s="53">
        <v>17679.375</v>
      </c>
      <c r="T14">
        <v>3063.5720000000001</v>
      </c>
      <c r="U14">
        <f t="shared" si="0"/>
        <v>27306.5455</v>
      </c>
      <c r="V14">
        <f t="shared" si="1"/>
        <v>21390.854749999999</v>
      </c>
      <c r="W14">
        <f>AVERAGE(K14,N14,Q14,T14)</f>
        <v>2636.9174999999996</v>
      </c>
      <c r="X14">
        <f>V14/U14</f>
        <v>0.78335997316101369</v>
      </c>
      <c r="Y14">
        <f>W14/U14</f>
        <v>9.656723147202928E-2</v>
      </c>
      <c r="Z14">
        <f>W14*100/(U14+V14+W14)</f>
        <v>5.1367537654671551</v>
      </c>
      <c r="AA14">
        <f>V14*100/(U14+V14+W14)</f>
        <v>41.669697168615812</v>
      </c>
    </row>
    <row r="15" spans="1:27" x14ac:dyDescent="0.4">
      <c r="A15" t="s">
        <v>0</v>
      </c>
      <c r="B15">
        <v>60</v>
      </c>
      <c r="C15">
        <v>23295.621999999999</v>
      </c>
      <c r="D15">
        <v>2371.2199999999998</v>
      </c>
      <c r="E15">
        <v>35910.006000000001</v>
      </c>
      <c r="G15" s="2" t="s">
        <v>0</v>
      </c>
      <c r="H15">
        <v>15</v>
      </c>
      <c r="I15" s="28">
        <v>30803.705999999998</v>
      </c>
      <c r="J15" s="53">
        <v>11570.031999999999</v>
      </c>
      <c r="K15">
        <v>25253.721000000001</v>
      </c>
      <c r="L15" s="28">
        <v>1857.933</v>
      </c>
      <c r="M15" s="53">
        <v>10801.534</v>
      </c>
      <c r="N15">
        <v>11303.927</v>
      </c>
      <c r="O15" s="28">
        <v>10980.441999999999</v>
      </c>
      <c r="P15" s="53">
        <v>3206.3919999999998</v>
      </c>
      <c r="Q15">
        <v>24153.244999999999</v>
      </c>
      <c r="R15" s="28">
        <v>29120.321</v>
      </c>
      <c r="S15" s="53">
        <v>2551.4009999999998</v>
      </c>
      <c r="T15">
        <v>19845.538</v>
      </c>
      <c r="U15">
        <f t="shared" si="0"/>
        <v>18190.6005</v>
      </c>
      <c r="V15">
        <f t="shared" si="1"/>
        <v>7032.3397499999992</v>
      </c>
      <c r="W15">
        <f>AVERAGE(K15,N15,Q15,T15)</f>
        <v>20139.107749999999</v>
      </c>
      <c r="X15">
        <f>V15/U15</f>
        <v>0.38659195170604727</v>
      </c>
      <c r="Y15">
        <f>W15/U15</f>
        <v>1.1071161586996536</v>
      </c>
      <c r="Z15">
        <f>W15*100/(U15+V15+W15)</f>
        <v>44.396381199543725</v>
      </c>
      <c r="AA15">
        <f>V15*100/(U15+V15+W15)</f>
        <v>15.502694565289467</v>
      </c>
    </row>
    <row r="16" spans="1:27" x14ac:dyDescent="0.4">
      <c r="G16" s="2" t="s">
        <v>0</v>
      </c>
      <c r="H16">
        <v>30</v>
      </c>
      <c r="I16" s="28">
        <v>45556.224000000002</v>
      </c>
      <c r="J16" s="53">
        <v>5890.5550000000003</v>
      </c>
      <c r="K16">
        <v>26710.620999999999</v>
      </c>
      <c r="L16" s="28">
        <v>7749.6019999999999</v>
      </c>
      <c r="M16" s="53">
        <v>3729.48</v>
      </c>
      <c r="N16">
        <v>11117.049000000001</v>
      </c>
      <c r="O16" s="28">
        <v>5628.2579999999998</v>
      </c>
      <c r="P16" s="53">
        <v>2743.078</v>
      </c>
      <c r="Q16">
        <v>22474.830999999998</v>
      </c>
      <c r="R16" s="28">
        <v>27010.543000000001</v>
      </c>
      <c r="S16" s="53">
        <v>1489.53</v>
      </c>
      <c r="T16">
        <v>18266.495999999999</v>
      </c>
      <c r="U16">
        <f t="shared" si="0"/>
        <v>21486.156750000002</v>
      </c>
      <c r="V16">
        <f t="shared" si="1"/>
        <v>3463.16075</v>
      </c>
      <c r="W16">
        <f>AVERAGE(K16,N16,Q16,T16)</f>
        <v>19642.249250000001</v>
      </c>
      <c r="X16">
        <f>V16/U16</f>
        <v>0.1611810241494212</v>
      </c>
      <c r="Y16">
        <f>W16/U16</f>
        <v>0.9141816043951182</v>
      </c>
      <c r="Z16">
        <f>W16*100/(U16+V16+W16)</f>
        <v>44.049246710982636</v>
      </c>
      <c r="AA16">
        <f>V16*100/(U16+V16+W16)</f>
        <v>7.7664029376137593</v>
      </c>
    </row>
    <row r="17" spans="1:27" x14ac:dyDescent="0.4">
      <c r="A17" s="1" t="s">
        <v>38</v>
      </c>
      <c r="G17" s="2" t="s">
        <v>0</v>
      </c>
      <c r="H17">
        <v>60</v>
      </c>
      <c r="I17" s="28">
        <v>23295.621999999999</v>
      </c>
      <c r="J17" s="53">
        <v>2371.2199999999998</v>
      </c>
      <c r="K17">
        <v>35910.006000000001</v>
      </c>
      <c r="L17" s="28">
        <v>1630.5889999999999</v>
      </c>
      <c r="M17" s="53">
        <v>1873.0160000000001</v>
      </c>
      <c r="N17">
        <v>19887.668000000001</v>
      </c>
      <c r="O17" s="28">
        <v>2709.0450000000001</v>
      </c>
      <c r="P17" s="53">
        <v>1029.5219999999999</v>
      </c>
      <c r="Q17">
        <v>37768.014000000003</v>
      </c>
      <c r="R17" s="28">
        <v>16896.723000000002</v>
      </c>
      <c r="S17" s="53">
        <v>314.86099999999999</v>
      </c>
      <c r="T17">
        <v>20667.839</v>
      </c>
      <c r="U17">
        <f t="shared" si="0"/>
        <v>11132.994750000002</v>
      </c>
      <c r="V17">
        <f t="shared" si="1"/>
        <v>1397.1547499999999</v>
      </c>
      <c r="W17">
        <f>AVERAGE(K17,N17,Q17,T17)</f>
        <v>28558.38175</v>
      </c>
      <c r="X17">
        <f>V17/U17</f>
        <v>0.12549675818359654</v>
      </c>
      <c r="Y17">
        <f>W17/U17</f>
        <v>2.5652021213788858</v>
      </c>
      <c r="Z17">
        <f>W17*100/(U17+V17+W17)</f>
        <v>69.504508633415796</v>
      </c>
      <c r="AA17">
        <f>V17*100/(U17+V17+W17)</f>
        <v>3.4003521359746829</v>
      </c>
    </row>
    <row r="18" spans="1:27" x14ac:dyDescent="0.4">
      <c r="A18" s="1"/>
      <c r="B18" s="1" t="s">
        <v>2</v>
      </c>
      <c r="C18" s="1" t="s">
        <v>3</v>
      </c>
      <c r="D18" s="1" t="s">
        <v>12</v>
      </c>
      <c r="E18" s="1" t="s">
        <v>11</v>
      </c>
    </row>
    <row r="19" spans="1:27" x14ac:dyDescent="0.4">
      <c r="A19" t="s">
        <v>1</v>
      </c>
      <c r="B19">
        <v>0</v>
      </c>
      <c r="C19">
        <v>27816.758999999998</v>
      </c>
      <c r="D19">
        <v>6496.2169999999996</v>
      </c>
      <c r="E19">
        <v>0</v>
      </c>
    </row>
    <row r="20" spans="1:27" x14ac:dyDescent="0.4">
      <c r="A20" t="s">
        <v>0</v>
      </c>
      <c r="B20">
        <v>0</v>
      </c>
      <c r="C20">
        <v>11685.271000000001</v>
      </c>
      <c r="D20">
        <v>19961.697</v>
      </c>
      <c r="E20">
        <v>2320.4589999999998</v>
      </c>
    </row>
    <row r="21" spans="1:27" x14ac:dyDescent="0.4">
      <c r="A21" t="s">
        <v>1</v>
      </c>
      <c r="B21">
        <v>15</v>
      </c>
      <c r="C21">
        <v>6688.6019999999999</v>
      </c>
      <c r="D21">
        <v>14203.492</v>
      </c>
      <c r="E21">
        <v>0</v>
      </c>
    </row>
    <row r="22" spans="1:27" x14ac:dyDescent="0.4">
      <c r="A22" t="s">
        <v>0</v>
      </c>
      <c r="B22">
        <v>15</v>
      </c>
      <c r="C22">
        <v>1857.933</v>
      </c>
      <c r="D22">
        <v>10801.534</v>
      </c>
      <c r="E22">
        <v>11303.927</v>
      </c>
    </row>
    <row r="23" spans="1:27" x14ac:dyDescent="0.4">
      <c r="A23" t="s">
        <v>1</v>
      </c>
      <c r="B23">
        <v>30</v>
      </c>
      <c r="C23">
        <v>13034.361999999999</v>
      </c>
      <c r="D23">
        <v>9121.7939999999999</v>
      </c>
      <c r="E23">
        <v>2487.0949999999998</v>
      </c>
    </row>
    <row r="24" spans="1:27" x14ac:dyDescent="0.4">
      <c r="A24" t="s">
        <v>0</v>
      </c>
      <c r="B24">
        <v>30</v>
      </c>
      <c r="C24">
        <v>7749.6019999999999</v>
      </c>
      <c r="D24">
        <v>3729.48</v>
      </c>
      <c r="E24">
        <v>11117.049000000001</v>
      </c>
    </row>
    <row r="25" spans="1:27" x14ac:dyDescent="0.4">
      <c r="A25" t="s">
        <v>1</v>
      </c>
      <c r="B25">
        <v>60</v>
      </c>
      <c r="C25">
        <v>1056.79</v>
      </c>
      <c r="D25">
        <v>4566.4719999999998</v>
      </c>
      <c r="E25">
        <v>9437.3619999999992</v>
      </c>
    </row>
    <row r="26" spans="1:27" x14ac:dyDescent="0.4">
      <c r="A26" t="s">
        <v>0</v>
      </c>
      <c r="B26">
        <v>60</v>
      </c>
      <c r="C26">
        <v>1630.5889999999999</v>
      </c>
      <c r="D26">
        <v>1873.0160000000001</v>
      </c>
      <c r="E26">
        <v>19887.668000000001</v>
      </c>
    </row>
    <row r="29" spans="1:27" x14ac:dyDescent="0.4">
      <c r="A29" s="1" t="s">
        <v>39</v>
      </c>
    </row>
    <row r="30" spans="1:27" x14ac:dyDescent="0.4">
      <c r="A30" s="1"/>
      <c r="B30" s="1" t="s">
        <v>2</v>
      </c>
      <c r="C30" s="1" t="s">
        <v>3</v>
      </c>
      <c r="D30" s="1" t="s">
        <v>12</v>
      </c>
      <c r="E30" s="1" t="s">
        <v>11</v>
      </c>
    </row>
    <row r="31" spans="1:27" x14ac:dyDescent="0.4">
      <c r="A31" t="s">
        <v>1</v>
      </c>
      <c r="B31">
        <v>0</v>
      </c>
      <c r="C31">
        <v>30600.914000000001</v>
      </c>
      <c r="D31">
        <v>19604.04</v>
      </c>
      <c r="E31">
        <v>367.77</v>
      </c>
    </row>
    <row r="32" spans="1:27" x14ac:dyDescent="0.4">
      <c r="A32" t="s">
        <v>0</v>
      </c>
      <c r="B32">
        <v>0</v>
      </c>
      <c r="C32">
        <v>16495.353999999999</v>
      </c>
      <c r="D32">
        <v>20401.96</v>
      </c>
      <c r="E32">
        <v>2682.6019999999999</v>
      </c>
    </row>
    <row r="33" spans="1:5" x14ac:dyDescent="0.4">
      <c r="A33" t="s">
        <v>1</v>
      </c>
      <c r="B33">
        <v>15</v>
      </c>
      <c r="C33">
        <v>28869.517</v>
      </c>
      <c r="D33">
        <v>15582.141</v>
      </c>
      <c r="E33">
        <v>920.48900000000003</v>
      </c>
    </row>
    <row r="34" spans="1:5" x14ac:dyDescent="0.4">
      <c r="A34" t="s">
        <v>0</v>
      </c>
      <c r="B34">
        <v>15</v>
      </c>
      <c r="C34">
        <v>10980.441999999999</v>
      </c>
      <c r="D34">
        <v>3206.3919999999998</v>
      </c>
      <c r="E34">
        <v>24153.244999999999</v>
      </c>
    </row>
    <row r="35" spans="1:5" x14ac:dyDescent="0.4">
      <c r="A35" t="s">
        <v>1</v>
      </c>
      <c r="B35">
        <v>30</v>
      </c>
      <c r="C35">
        <v>26816.931</v>
      </c>
      <c r="D35">
        <v>8858.2000000000007</v>
      </c>
      <c r="E35">
        <v>3129.6219999999998</v>
      </c>
    </row>
    <row r="36" spans="1:5" x14ac:dyDescent="0.4">
      <c r="A36" t="s">
        <v>0</v>
      </c>
      <c r="B36">
        <v>30</v>
      </c>
      <c r="C36">
        <v>5628.2579999999998</v>
      </c>
      <c r="D36">
        <v>2743.078</v>
      </c>
      <c r="E36">
        <v>22474.830999999998</v>
      </c>
    </row>
    <row r="37" spans="1:5" x14ac:dyDescent="0.4">
      <c r="A37" t="s">
        <v>1</v>
      </c>
      <c r="B37">
        <v>60</v>
      </c>
      <c r="C37">
        <v>7475.049</v>
      </c>
      <c r="D37">
        <v>8090.9989999999998</v>
      </c>
      <c r="E37">
        <v>10464.525</v>
      </c>
    </row>
    <row r="38" spans="1:5" x14ac:dyDescent="0.4">
      <c r="A38" t="s">
        <v>0</v>
      </c>
      <c r="B38">
        <v>60</v>
      </c>
      <c r="C38">
        <v>2709.0450000000001</v>
      </c>
      <c r="D38">
        <v>1029.5219999999999</v>
      </c>
      <c r="E38">
        <v>37768.014000000003</v>
      </c>
    </row>
    <row r="40" spans="1:5" x14ac:dyDescent="0.4">
      <c r="A40" s="1" t="s">
        <v>40</v>
      </c>
    </row>
    <row r="41" spans="1:5" x14ac:dyDescent="0.4">
      <c r="A41" s="1"/>
      <c r="B41" s="1" t="s">
        <v>2</v>
      </c>
      <c r="C41" s="1" t="s">
        <v>3</v>
      </c>
      <c r="D41" s="1" t="s">
        <v>12</v>
      </c>
      <c r="E41" s="1" t="s">
        <v>11</v>
      </c>
    </row>
    <row r="42" spans="1:5" x14ac:dyDescent="0.4">
      <c r="A42" t="s">
        <v>1</v>
      </c>
      <c r="B42">
        <v>0</v>
      </c>
      <c r="C42">
        <v>54245.701000000001</v>
      </c>
      <c r="D42">
        <v>15580.584000000001</v>
      </c>
      <c r="E42">
        <v>1084.317</v>
      </c>
    </row>
    <row r="43" spans="1:5" x14ac:dyDescent="0.4">
      <c r="A43" t="s">
        <v>0</v>
      </c>
      <c r="B43">
        <v>0</v>
      </c>
      <c r="C43">
        <v>37796.697</v>
      </c>
      <c r="D43">
        <v>17679.375</v>
      </c>
      <c r="E43">
        <v>3063.5720000000001</v>
      </c>
    </row>
    <row r="44" spans="1:5" x14ac:dyDescent="0.4">
      <c r="A44" t="s">
        <v>1</v>
      </c>
      <c r="B44">
        <v>15</v>
      </c>
      <c r="C44">
        <v>50165.73</v>
      </c>
      <c r="D44">
        <v>13544.099</v>
      </c>
      <c r="E44">
        <v>1527.9739999999999</v>
      </c>
    </row>
    <row r="45" spans="1:5" x14ac:dyDescent="0.4">
      <c r="A45" t="s">
        <v>0</v>
      </c>
      <c r="B45">
        <v>15</v>
      </c>
      <c r="C45">
        <v>29120.321</v>
      </c>
      <c r="D45">
        <v>2551.4009999999998</v>
      </c>
      <c r="E45">
        <v>19845.538</v>
      </c>
    </row>
    <row r="46" spans="1:5" x14ac:dyDescent="0.4">
      <c r="A46" t="s">
        <v>1</v>
      </c>
      <c r="B46">
        <v>30</v>
      </c>
      <c r="C46">
        <v>52001.578999999998</v>
      </c>
      <c r="D46">
        <v>7126.5720000000001</v>
      </c>
      <c r="E46">
        <v>3581.5010000000002</v>
      </c>
    </row>
    <row r="47" spans="1:5" x14ac:dyDescent="0.4">
      <c r="A47" t="s">
        <v>0</v>
      </c>
      <c r="B47">
        <v>30</v>
      </c>
      <c r="C47">
        <v>27010.543000000001</v>
      </c>
      <c r="D47">
        <v>1489.53</v>
      </c>
      <c r="E47">
        <v>18266.495999999999</v>
      </c>
    </row>
    <row r="48" spans="1:5" x14ac:dyDescent="0.4">
      <c r="A48" t="s">
        <v>1</v>
      </c>
      <c r="B48">
        <v>60</v>
      </c>
      <c r="C48">
        <v>32422.512999999999</v>
      </c>
      <c r="D48">
        <v>6121.9359999999997</v>
      </c>
      <c r="E48">
        <v>4387.3289999999997</v>
      </c>
    </row>
    <row r="49" spans="1:41" ht="15.45" x14ac:dyDescent="0.4">
      <c r="A49" t="s">
        <v>0</v>
      </c>
      <c r="B49">
        <v>60</v>
      </c>
      <c r="C49">
        <v>16896.723000000002</v>
      </c>
      <c r="D49">
        <v>314.86099999999999</v>
      </c>
      <c r="E49">
        <v>20667.839</v>
      </c>
      <c r="O49" s="73"/>
      <c r="P49" s="73"/>
      <c r="Q49" s="73"/>
      <c r="R49" s="73"/>
      <c r="S49" s="73"/>
      <c r="T49" s="73"/>
      <c r="U49" s="73"/>
      <c r="V49" s="73"/>
    </row>
    <row r="50" spans="1:41" ht="15.45" x14ac:dyDescent="0.4">
      <c r="O50" s="73"/>
      <c r="P50" s="73"/>
      <c r="Q50" s="73"/>
      <c r="R50" s="73"/>
      <c r="S50" s="73"/>
      <c r="T50" s="73"/>
      <c r="U50" s="73"/>
      <c r="V50" s="73"/>
    </row>
    <row r="51" spans="1:41" ht="15.45" x14ac:dyDescent="0.4">
      <c r="I51" s="9"/>
      <c r="J51" s="9"/>
      <c r="K51" s="9"/>
      <c r="L51" s="9"/>
      <c r="M51" s="9"/>
      <c r="N51" s="9"/>
      <c r="O51" s="86"/>
      <c r="P51" s="86"/>
      <c r="Q51" s="86"/>
      <c r="R51" s="86"/>
      <c r="S51" s="86"/>
      <c r="T51" s="86"/>
      <c r="U51" s="86"/>
      <c r="V51" s="86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ht="15.45" x14ac:dyDescent="0.4">
      <c r="I52" s="9"/>
      <c r="J52" s="9"/>
      <c r="K52" s="9"/>
      <c r="L52" s="9"/>
      <c r="M52" s="9"/>
      <c r="N52" s="9"/>
      <c r="O52" s="86"/>
      <c r="P52" s="87" t="s">
        <v>464</v>
      </c>
      <c r="Q52" s="88"/>
      <c r="R52" s="88"/>
      <c r="S52" s="88"/>
      <c r="T52" s="88"/>
      <c r="U52" s="88"/>
      <c r="V52" s="86"/>
      <c r="W52" s="89" t="s">
        <v>467</v>
      </c>
      <c r="X52" s="89"/>
      <c r="Y52" s="89"/>
      <c r="Z52" s="89"/>
      <c r="AA52" s="89"/>
      <c r="AB52" s="8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.45" x14ac:dyDescent="0.4">
      <c r="I53" s="9"/>
      <c r="J53" s="90" t="s">
        <v>2</v>
      </c>
      <c r="K53" s="90" t="s">
        <v>3</v>
      </c>
      <c r="L53" s="90" t="s">
        <v>3</v>
      </c>
      <c r="M53" s="90" t="s">
        <v>3</v>
      </c>
      <c r="N53" s="90" t="s">
        <v>3</v>
      </c>
      <c r="O53" s="86"/>
      <c r="P53" s="91" t="s">
        <v>1</v>
      </c>
      <c r="Q53" s="86"/>
      <c r="R53" s="86"/>
      <c r="S53" s="91"/>
      <c r="T53" s="91" t="s">
        <v>31</v>
      </c>
      <c r="U53" s="91" t="s">
        <v>29</v>
      </c>
      <c r="V53" s="90" t="s">
        <v>2</v>
      </c>
      <c r="W53" s="9"/>
      <c r="X53" s="9"/>
      <c r="Y53" s="9"/>
      <c r="Z53" s="9"/>
      <c r="AA53" s="91" t="s">
        <v>31</v>
      </c>
      <c r="AB53" s="91" t="s">
        <v>29</v>
      </c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.45" x14ac:dyDescent="0.4">
      <c r="I54" s="92" t="s">
        <v>1</v>
      </c>
      <c r="J54" s="9">
        <v>0</v>
      </c>
      <c r="K54" s="93">
        <v>74826.774999999994</v>
      </c>
      <c r="L54" s="93">
        <v>27816.758999999998</v>
      </c>
      <c r="M54" s="93">
        <v>30600.914000000001</v>
      </c>
      <c r="N54" s="93">
        <v>54245.701000000001</v>
      </c>
      <c r="O54" s="86"/>
      <c r="P54" s="86">
        <f>LOG10(K54/K$54)</f>
        <v>0</v>
      </c>
      <c r="Q54" s="86">
        <f>LOG10(L54/L$54)</f>
        <v>0</v>
      </c>
      <c r="R54" s="86">
        <f>LOG10(M54/M$54)</f>
        <v>0</v>
      </c>
      <c r="S54" s="86">
        <f>LOG10(N54/N$54)</f>
        <v>0</v>
      </c>
      <c r="T54" s="86">
        <f>AVERAGE(P54:S54)</f>
        <v>0</v>
      </c>
      <c r="U54" s="86">
        <f>_xlfn.STDEV.P(P54:S54)</f>
        <v>0</v>
      </c>
      <c r="V54" s="9">
        <v>0</v>
      </c>
      <c r="W54" s="9">
        <f>K67/K54</f>
        <v>0.27449214535839617</v>
      </c>
      <c r="X54" s="9">
        <f t="shared" ref="X54:Z57" si="2">L67/L54</f>
        <v>0.23353608520676331</v>
      </c>
      <c r="Y54" s="9">
        <f t="shared" si="2"/>
        <v>0.64063576663102284</v>
      </c>
      <c r="Z54" s="9">
        <f t="shared" si="2"/>
        <v>0.28722246579503141</v>
      </c>
      <c r="AA54" s="9">
        <f>AVERAGE(W54:Z54)</f>
        <v>0.35897161574780345</v>
      </c>
      <c r="AB54" s="9">
        <f>_xlfn.STDEV.P(W54:Z54)</f>
        <v>0.16382421039875128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.45" x14ac:dyDescent="0.4">
      <c r="I55" s="92" t="s">
        <v>1</v>
      </c>
      <c r="J55" s="9">
        <v>15</v>
      </c>
      <c r="K55" s="93">
        <v>49472.68</v>
      </c>
      <c r="L55" s="93">
        <v>6688.6019999999999</v>
      </c>
      <c r="M55" s="93">
        <v>28869.517</v>
      </c>
      <c r="N55" s="93">
        <v>50165.73</v>
      </c>
      <c r="O55" s="86"/>
      <c r="P55" s="86">
        <f t="shared" ref="P55:P57" si="3">LOG10(K55/K$54)</f>
        <v>-0.17969159042811883</v>
      </c>
      <c r="Q55" s="86">
        <f t="shared" ref="Q55:Q57" si="4">LOG10(L55/L$54)</f>
        <v>-0.61897117349987441</v>
      </c>
      <c r="R55" s="86">
        <f t="shared" ref="R55:R57" si="5">LOG10(M55/M$54)</f>
        <v>-2.5294880352240194E-2</v>
      </c>
      <c r="S55" s="86">
        <f t="shared" ref="S55:S57" si="6">LOG10(N55/N$54)</f>
        <v>-3.3958189440506825E-2</v>
      </c>
      <c r="T55" s="86">
        <f t="shared" ref="T55:T89" si="7">AVERAGE(P55:S55)</f>
        <v>-0.21447895843018505</v>
      </c>
      <c r="U55" s="86">
        <f t="shared" ref="U55:U89" si="8">_xlfn.STDEV.P(P55:S55)</f>
        <v>0.24145521140540835</v>
      </c>
      <c r="V55" s="9">
        <v>15</v>
      </c>
      <c r="W55" s="9">
        <f t="shared" ref="W55:W57" si="9">K68/K55</f>
        <v>0.58841170520780361</v>
      </c>
      <c r="X55" s="9">
        <f t="shared" si="2"/>
        <v>2.1235367271068006</v>
      </c>
      <c r="Y55" s="9">
        <f t="shared" si="2"/>
        <v>0.53974373731295888</v>
      </c>
      <c r="Z55" s="9">
        <f t="shared" si="2"/>
        <v>0.2699870808219077</v>
      </c>
      <c r="AA55" s="9">
        <f t="shared" ref="AA55:AA57" si="10">AVERAGE(W55:Z55)</f>
        <v>0.88041981261236768</v>
      </c>
      <c r="AB55" s="9">
        <f t="shared" ref="AB55:AB76" si="11">_xlfn.STDEV.P(W55:Z55)</f>
        <v>0.72789022287270888</v>
      </c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.45" x14ac:dyDescent="0.4">
      <c r="I56" s="92" t="s">
        <v>1</v>
      </c>
      <c r="J56" s="9">
        <v>30</v>
      </c>
      <c r="K56" s="93">
        <v>45931.758999999998</v>
      </c>
      <c r="L56" s="93">
        <v>13034.361999999999</v>
      </c>
      <c r="M56" s="93">
        <v>26816.931</v>
      </c>
      <c r="N56" s="93">
        <v>52001.578999999998</v>
      </c>
      <c r="O56" s="86"/>
      <c r="P56" s="86">
        <f t="shared" si="3"/>
        <v>-0.21194395027868276</v>
      </c>
      <c r="Q56" s="86">
        <f t="shared" si="4"/>
        <v>-0.32921674949328728</v>
      </c>
      <c r="R56" s="86">
        <f t="shared" si="5"/>
        <v>-5.7325323793308861E-2</v>
      </c>
      <c r="S56" s="86">
        <f t="shared" si="6"/>
        <v>-1.8348794867331517E-2</v>
      </c>
      <c r="T56" s="86">
        <f t="shared" si="7"/>
        <v>-0.15420870460815261</v>
      </c>
      <c r="U56" s="86">
        <f t="shared" si="8"/>
        <v>0.12430353868660766</v>
      </c>
      <c r="V56" s="9">
        <v>30</v>
      </c>
      <c r="W56" s="9">
        <f t="shared" si="9"/>
        <v>0.21345979804518267</v>
      </c>
      <c r="X56" s="9">
        <f>L69/L56</f>
        <v>0.69982665818242584</v>
      </c>
      <c r="Y56" s="9">
        <f t="shared" si="2"/>
        <v>0.33032116911513854</v>
      </c>
      <c r="Z56" s="9">
        <f t="shared" si="2"/>
        <v>0.13704530010521412</v>
      </c>
      <c r="AA56" s="9">
        <f t="shared" si="10"/>
        <v>0.34516323136199029</v>
      </c>
      <c r="AB56" s="9">
        <f t="shared" si="11"/>
        <v>0.21602389960013035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.45" x14ac:dyDescent="0.4">
      <c r="I57" s="92" t="s">
        <v>1</v>
      </c>
      <c r="J57" s="9">
        <v>60</v>
      </c>
      <c r="K57" s="93">
        <v>22692.329000000002</v>
      </c>
      <c r="L57" s="93">
        <v>1056.79</v>
      </c>
      <c r="M57" s="93">
        <v>7475.049</v>
      </c>
      <c r="N57" s="93">
        <v>32422.512999999999</v>
      </c>
      <c r="O57" s="86"/>
      <c r="P57" s="86">
        <f t="shared" si="3"/>
        <v>-0.51817795626527763</v>
      </c>
      <c r="Q57" s="86">
        <f t="shared" si="4"/>
        <v>-1.4203178328066972</v>
      </c>
      <c r="R57" s="86">
        <f t="shared" si="5"/>
        <v>-0.61212035448443514</v>
      </c>
      <c r="S57" s="86">
        <f t="shared" si="6"/>
        <v>-0.22351865276254207</v>
      </c>
      <c r="T57" s="86">
        <f t="shared" si="7"/>
        <v>-0.69353369907973805</v>
      </c>
      <c r="U57" s="86">
        <f t="shared" si="8"/>
        <v>0.44342617480760166</v>
      </c>
      <c r="V57" s="9">
        <v>60</v>
      </c>
      <c r="W57" s="9">
        <f t="shared" si="9"/>
        <v>0.23638600515619176</v>
      </c>
      <c r="X57" s="9">
        <f t="shared" si="2"/>
        <v>4.3210779814343434</v>
      </c>
      <c r="Y57" s="9">
        <f t="shared" si="2"/>
        <v>1.0824007976402563</v>
      </c>
      <c r="Z57" s="9">
        <f t="shared" si="2"/>
        <v>0.18881744299092423</v>
      </c>
      <c r="AA57" s="9">
        <f t="shared" si="10"/>
        <v>1.457170556805429</v>
      </c>
      <c r="AB57" s="9">
        <f t="shared" si="11"/>
        <v>1.6912608205195407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15.45" x14ac:dyDescent="0.4">
      <c r="I58" s="92"/>
      <c r="J58" s="9"/>
      <c r="K58" s="93"/>
      <c r="L58" s="93"/>
      <c r="M58" s="93"/>
      <c r="N58" s="93"/>
      <c r="O58" s="86"/>
      <c r="P58" s="86"/>
      <c r="Q58" s="86"/>
      <c r="R58" s="86"/>
      <c r="S58" s="86"/>
      <c r="T58" s="86"/>
      <c r="U58" s="86"/>
      <c r="V58" s="86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.45" x14ac:dyDescent="0.4">
      <c r="I59" s="92"/>
      <c r="J59" s="9"/>
      <c r="K59" s="94" t="s">
        <v>3</v>
      </c>
      <c r="L59" s="94" t="s">
        <v>3</v>
      </c>
      <c r="M59" s="94" t="s">
        <v>3</v>
      </c>
      <c r="N59" s="94" t="s">
        <v>3</v>
      </c>
      <c r="O59" s="86"/>
      <c r="P59" s="91" t="s">
        <v>0</v>
      </c>
      <c r="Q59" s="86"/>
      <c r="R59" s="86"/>
      <c r="S59" s="86"/>
      <c r="T59" s="91" t="s">
        <v>30</v>
      </c>
      <c r="U59" s="91" t="s">
        <v>29</v>
      </c>
      <c r="V59" s="90" t="s">
        <v>2</v>
      </c>
      <c r="W59" s="9"/>
      <c r="X59" s="9"/>
      <c r="Y59" s="9"/>
      <c r="Z59" s="9"/>
      <c r="AA59" s="91" t="s">
        <v>30</v>
      </c>
      <c r="AB59" s="91" t="s">
        <v>29</v>
      </c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15.45" x14ac:dyDescent="0.4">
      <c r="I60" s="92" t="s">
        <v>0</v>
      </c>
      <c r="J60" s="9">
        <v>0</v>
      </c>
      <c r="K60" s="93">
        <v>43248.86</v>
      </c>
      <c r="L60" s="93">
        <v>11685.271000000001</v>
      </c>
      <c r="M60" s="93">
        <v>16495.353999999999</v>
      </c>
      <c r="N60" s="93">
        <v>37796.697</v>
      </c>
      <c r="O60" s="86"/>
      <c r="P60" s="86">
        <f>LOG10(K60/K$60)</f>
        <v>0</v>
      </c>
      <c r="Q60" s="86">
        <f>LOG10(L60/L$60)</f>
        <v>0</v>
      </c>
      <c r="R60" s="86">
        <f>LOG10(M60/M$60)</f>
        <v>0</v>
      </c>
      <c r="S60" s="86">
        <f>LOG10(N60/N$60)</f>
        <v>0</v>
      </c>
      <c r="T60" s="86">
        <f t="shared" si="7"/>
        <v>0</v>
      </c>
      <c r="U60" s="86">
        <f t="shared" si="8"/>
        <v>0</v>
      </c>
      <c r="V60" s="9">
        <v>0</v>
      </c>
      <c r="W60" s="9">
        <f>K73/K60</f>
        <v>0.63632629854289802</v>
      </c>
      <c r="X60" s="9">
        <f t="shared" ref="X60:Z70" si="12">L73/L60</f>
        <v>1.708278481517459</v>
      </c>
      <c r="Y60" s="9">
        <f t="shared" si="12"/>
        <v>1.2368306857797655</v>
      </c>
      <c r="Z60" s="9">
        <f t="shared" si="12"/>
        <v>0.4677492057044032</v>
      </c>
      <c r="AA60" s="9">
        <f>AVEDEV(W60:Z60)</f>
        <v>0.46025841576248078</v>
      </c>
      <c r="AB60" s="9">
        <f t="shared" si="11"/>
        <v>0.49312571097253111</v>
      </c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.45" x14ac:dyDescent="0.4">
      <c r="I61" s="92" t="s">
        <v>0</v>
      </c>
      <c r="J61" s="9">
        <v>15</v>
      </c>
      <c r="K61" s="93">
        <v>30803.705999999998</v>
      </c>
      <c r="L61" s="93">
        <v>1857.933</v>
      </c>
      <c r="M61" s="93">
        <v>10980.441999999999</v>
      </c>
      <c r="N61" s="93">
        <v>29120.321</v>
      </c>
      <c r="O61" s="86"/>
      <c r="P61" s="86">
        <f t="shared" ref="P61:P63" si="13">LOG10(K61/K$60)</f>
        <v>-0.14737169465096264</v>
      </c>
      <c r="Q61" s="86">
        <f t="shared" ref="Q61:Q63" si="14">LOG10(L61/L$60)</f>
        <v>-0.79860874022939443</v>
      </c>
      <c r="R61" s="86">
        <f t="shared" ref="R61:R63" si="15">LOG10(M61/M$60)</f>
        <v>-0.1767418179058948</v>
      </c>
      <c r="S61" s="86">
        <f t="shared" ref="S61:S63" si="16">LOG10(N61/N$60)</f>
        <v>-0.11325769111826726</v>
      </c>
      <c r="T61" s="86">
        <f t="shared" si="7"/>
        <v>-0.30899498597612979</v>
      </c>
      <c r="U61" s="86">
        <f t="shared" si="8"/>
        <v>0.28356996743116319</v>
      </c>
      <c r="V61" s="9">
        <v>15</v>
      </c>
      <c r="W61" s="9">
        <f t="shared" ref="W61:W63" si="17">K74/K61</f>
        <v>0.37560519503724649</v>
      </c>
      <c r="X61" s="9">
        <f t="shared" si="12"/>
        <v>5.8137370938564521</v>
      </c>
      <c r="Y61" s="9">
        <f t="shared" si="12"/>
        <v>0.29200937448601799</v>
      </c>
      <c r="Z61" s="9">
        <f t="shared" si="12"/>
        <v>8.7615826762349219E-2</v>
      </c>
      <c r="AA61" s="9">
        <f t="shared" ref="AA61:AA63" si="18">AVEDEV(W61:Z61)</f>
        <v>2.085747610660468</v>
      </c>
      <c r="AB61" s="9">
        <f t="shared" si="11"/>
        <v>2.41069133213237</v>
      </c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15.45" x14ac:dyDescent="0.4">
      <c r="I62" s="92" t="s">
        <v>0</v>
      </c>
      <c r="J62" s="9">
        <v>30</v>
      </c>
      <c r="K62" s="93">
        <v>45556.224000000002</v>
      </c>
      <c r="L62" s="93">
        <v>7749.6019999999999</v>
      </c>
      <c r="M62" s="93">
        <v>5628.2579999999998</v>
      </c>
      <c r="N62" s="93">
        <v>27010.543000000001</v>
      </c>
      <c r="O62" s="86"/>
      <c r="P62" s="86">
        <f t="shared" si="13"/>
        <v>2.2573055360414086E-2</v>
      </c>
      <c r="Q62" s="86">
        <f t="shared" si="14"/>
        <v>-0.17835939001354736</v>
      </c>
      <c r="R62" s="86">
        <f t="shared" si="15"/>
        <v>-0.46698764286794536</v>
      </c>
      <c r="S62" s="86">
        <f t="shared" si="16"/>
        <v>-0.14592053410307324</v>
      </c>
      <c r="T62" s="86">
        <f t="shared" si="7"/>
        <v>-0.19217362790603798</v>
      </c>
      <c r="U62" s="86">
        <f t="shared" si="8"/>
        <v>0.17604620320268308</v>
      </c>
      <c r="V62" s="9">
        <v>30</v>
      </c>
      <c r="W62" s="9">
        <f t="shared" si="17"/>
        <v>0.1293029685691246</v>
      </c>
      <c r="X62" s="9">
        <f t="shared" si="12"/>
        <v>0.48124794021680084</v>
      </c>
      <c r="Y62" s="9">
        <f t="shared" si="12"/>
        <v>0.48737602291863663</v>
      </c>
      <c r="Z62" s="9">
        <f t="shared" si="12"/>
        <v>5.5146244190648071E-2</v>
      </c>
      <c r="AA62" s="9">
        <f t="shared" si="18"/>
        <v>0.19604368759391622</v>
      </c>
      <c r="AB62" s="9">
        <f t="shared" si="11"/>
        <v>0.19780097090620977</v>
      </c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15.45" x14ac:dyDescent="0.4">
      <c r="I63" s="92" t="s">
        <v>0</v>
      </c>
      <c r="J63" s="9">
        <v>60</v>
      </c>
      <c r="K63" s="93">
        <v>23295.621999999999</v>
      </c>
      <c r="L63" s="93">
        <v>1630.5889999999999</v>
      </c>
      <c r="M63" s="93">
        <v>2709.0450000000001</v>
      </c>
      <c r="N63" s="93">
        <v>16896.723000000002</v>
      </c>
      <c r="O63" s="86"/>
      <c r="P63" s="86">
        <f t="shared" si="13"/>
        <v>-0.2687003536201138</v>
      </c>
      <c r="Q63" s="86">
        <f t="shared" si="14"/>
        <v>-0.855294280589175</v>
      </c>
      <c r="R63" s="86">
        <f t="shared" si="15"/>
        <v>-0.78454542102912017</v>
      </c>
      <c r="S63" s="86">
        <f t="shared" si="16"/>
        <v>-0.34965136467848629</v>
      </c>
      <c r="T63" s="86">
        <f t="shared" si="7"/>
        <v>-0.56454785497922377</v>
      </c>
      <c r="U63" s="86">
        <f t="shared" si="8"/>
        <v>0.25818533008134148</v>
      </c>
      <c r="V63" s="9">
        <v>60</v>
      </c>
      <c r="W63" s="9">
        <f t="shared" si="17"/>
        <v>0.10178822441401221</v>
      </c>
      <c r="X63" s="9">
        <f t="shared" si="12"/>
        <v>1.148674497374875</v>
      </c>
      <c r="Y63" s="9">
        <f t="shared" si="12"/>
        <v>0.38003133945726258</v>
      </c>
      <c r="Z63" s="9">
        <f t="shared" si="12"/>
        <v>1.8634441719853012E-2</v>
      </c>
      <c r="AA63" s="9">
        <f t="shared" si="18"/>
        <v>0.36819618581668712</v>
      </c>
      <c r="AB63" s="9">
        <f t="shared" si="11"/>
        <v>0.44572379342843826</v>
      </c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15.45" x14ac:dyDescent="0.4">
      <c r="I64" s="9"/>
      <c r="J64" s="9"/>
      <c r="K64" s="9"/>
      <c r="L64" s="9"/>
      <c r="M64" s="9"/>
      <c r="N64" s="9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9:41" ht="15.45" x14ac:dyDescent="0.4">
      <c r="I65" s="9"/>
      <c r="J65" s="9"/>
      <c r="K65" s="9"/>
      <c r="L65" s="9"/>
      <c r="M65" s="9"/>
      <c r="N65" s="9"/>
      <c r="O65" s="86"/>
      <c r="P65" s="95" t="s">
        <v>465</v>
      </c>
      <c r="Q65" s="95"/>
      <c r="R65" s="95"/>
      <c r="S65" s="95"/>
      <c r="T65" s="96"/>
      <c r="U65" s="96"/>
      <c r="V65" s="86"/>
      <c r="W65" s="89" t="s">
        <v>468</v>
      </c>
      <c r="X65" s="97"/>
      <c r="Y65" s="97"/>
      <c r="Z65" s="97"/>
      <c r="AA65" s="97"/>
      <c r="AB65" s="97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9:41" ht="15.45" x14ac:dyDescent="0.4">
      <c r="I66" s="9"/>
      <c r="J66" s="90" t="s">
        <v>2</v>
      </c>
      <c r="K66" s="98" t="s">
        <v>12</v>
      </c>
      <c r="L66" s="98" t="s">
        <v>12</v>
      </c>
      <c r="M66" s="98" t="s">
        <v>12</v>
      </c>
      <c r="N66" s="98" t="s">
        <v>12</v>
      </c>
      <c r="O66" s="86"/>
      <c r="P66" s="86"/>
      <c r="Q66" s="86"/>
      <c r="R66" s="86"/>
      <c r="S66" s="86"/>
      <c r="T66" s="91" t="s">
        <v>31</v>
      </c>
      <c r="U66" s="91" t="s">
        <v>29</v>
      </c>
      <c r="V66" s="90" t="s">
        <v>2</v>
      </c>
      <c r="W66" s="86"/>
      <c r="X66" s="86"/>
      <c r="Y66" s="86"/>
      <c r="Z66" s="86"/>
      <c r="AA66" s="91" t="s">
        <v>31</v>
      </c>
      <c r="AB66" s="91" t="s">
        <v>29</v>
      </c>
      <c r="AC66" s="86"/>
      <c r="AD66" s="86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9:41" ht="15.45" x14ac:dyDescent="0.4">
      <c r="I67" s="92" t="s">
        <v>1</v>
      </c>
      <c r="J67" s="9">
        <v>0</v>
      </c>
      <c r="K67" s="99">
        <v>20539.362000000001</v>
      </c>
      <c r="L67" s="99">
        <v>6496.2169999999996</v>
      </c>
      <c r="M67" s="99">
        <v>19604.04</v>
      </c>
      <c r="N67" s="99">
        <v>15580.584000000001</v>
      </c>
      <c r="O67" s="86"/>
      <c r="P67" s="86">
        <f>LOG10(K67/K$67)</f>
        <v>0</v>
      </c>
      <c r="Q67" s="86">
        <f t="shared" ref="Q67:S70" si="19">LOG10(L67/L$67)</f>
        <v>0</v>
      </c>
      <c r="R67" s="86">
        <f t="shared" si="19"/>
        <v>0</v>
      </c>
      <c r="S67" s="86">
        <f t="shared" si="19"/>
        <v>0</v>
      </c>
      <c r="T67" s="86">
        <f t="shared" si="7"/>
        <v>0</v>
      </c>
      <c r="U67" s="86">
        <f t="shared" si="8"/>
        <v>0</v>
      </c>
      <c r="V67" s="9">
        <v>0</v>
      </c>
      <c r="W67" s="9">
        <f>K54/K80</f>
        <v>50.884222015191796</v>
      </c>
      <c r="X67" s="9">
        <f t="shared" si="12"/>
        <v>1.5393574444942342E-4</v>
      </c>
      <c r="Y67" s="9">
        <f t="shared" si="12"/>
        <v>1.8759908671885997E-2</v>
      </c>
      <c r="Z67" s="9">
        <f t="shared" si="12"/>
        <v>6.9594117909829306E-2</v>
      </c>
      <c r="AA67" s="9">
        <f>AVERAGE(W67:Z67)</f>
        <v>12.743182494379491</v>
      </c>
      <c r="AB67" s="9">
        <f t="shared" si="11"/>
        <v>22.020754102949152</v>
      </c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9:41" ht="15.45" x14ac:dyDescent="0.4">
      <c r="I68" s="92" t="s">
        <v>1</v>
      </c>
      <c r="J68" s="9">
        <v>15</v>
      </c>
      <c r="K68" s="99">
        <v>29110.304</v>
      </c>
      <c r="L68" s="99">
        <v>14203.492</v>
      </c>
      <c r="M68" s="99">
        <v>15582.141</v>
      </c>
      <c r="N68" s="99">
        <v>13544.099</v>
      </c>
      <c r="O68" s="86"/>
      <c r="P68" s="86">
        <f t="shared" ref="P68:P70" si="20">LOG10(K68/K$67)</f>
        <v>0.15145979153453606</v>
      </c>
      <c r="Q68" s="86">
        <f t="shared" si="19"/>
        <v>0.3397346073221047</v>
      </c>
      <c r="R68" s="86">
        <f t="shared" si="19"/>
        <v>-9.9718450090489852E-2</v>
      </c>
      <c r="S68" s="86">
        <f t="shared" si="19"/>
        <v>-6.0833612536715757E-2</v>
      </c>
      <c r="T68" s="86">
        <f t="shared" si="7"/>
        <v>8.266058405735878E-2</v>
      </c>
      <c r="U68" s="86">
        <f>_xlfn.STDEV.P(P68:S68)</f>
        <v>0.17654537726877179</v>
      </c>
      <c r="V68" s="9">
        <v>15</v>
      </c>
      <c r="W68" s="9">
        <f t="shared" ref="W68:W76" si="21">K55/K81</f>
        <v>37.161515765183793</v>
      </c>
      <c r="X68" s="9">
        <f t="shared" si="12"/>
        <v>7.0405221476521409E-5</v>
      </c>
      <c r="Y68" s="9">
        <f t="shared" si="12"/>
        <v>5.9073332733929187E-2</v>
      </c>
      <c r="Z68" s="9">
        <f t="shared" si="12"/>
        <v>0.11281473946698115</v>
      </c>
      <c r="AA68" s="9">
        <f t="shared" ref="AA68:AA70" si="22">AVERAGE(W68:Z68)</f>
        <v>9.3333685606515466</v>
      </c>
      <c r="AB68" s="9">
        <f t="shared" si="11"/>
        <v>16.066637763072951</v>
      </c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9:41" ht="15.45" x14ac:dyDescent="0.4">
      <c r="I69" s="92" t="s">
        <v>1</v>
      </c>
      <c r="J69" s="9">
        <v>30</v>
      </c>
      <c r="K69" s="99">
        <v>9804.5840000000007</v>
      </c>
      <c r="L69" s="99">
        <v>9121.7939999999999</v>
      </c>
      <c r="M69" s="99">
        <v>8858.2000000000007</v>
      </c>
      <c r="N69" s="99">
        <v>7126.5720000000001</v>
      </c>
      <c r="O69" s="86"/>
      <c r="P69" s="86">
        <f t="shared" si="20"/>
        <v>-0.32115777762526315</v>
      </c>
      <c r="Q69" s="86">
        <f t="shared" si="19"/>
        <v>0.14741973655025509</v>
      </c>
      <c r="R69" s="86">
        <f t="shared" si="19"/>
        <v>-0.34500009843541807</v>
      </c>
      <c r="S69" s="86">
        <f t="shared" si="19"/>
        <v>-0.3397030549167252</v>
      </c>
      <c r="T69" s="86">
        <f t="shared" si="7"/>
        <v>-0.21461029860678782</v>
      </c>
      <c r="U69" s="86">
        <f t="shared" si="8"/>
        <v>0.2092055264695282</v>
      </c>
      <c r="V69" s="9">
        <v>30</v>
      </c>
      <c r="W69" s="9">
        <f t="shared" si="21"/>
        <v>8.9697064794029782</v>
      </c>
      <c r="X69" s="9">
        <f t="shared" si="12"/>
        <v>0.27265415114614516</v>
      </c>
      <c r="Y69" s="9">
        <f t="shared" si="12"/>
        <v>0.35330225102165219</v>
      </c>
      <c r="Z69" s="9">
        <f t="shared" si="12"/>
        <v>0.50255592730979215</v>
      </c>
      <c r="AA69" s="9">
        <f t="shared" si="22"/>
        <v>2.5245547022201422</v>
      </c>
      <c r="AB69" s="9">
        <f t="shared" si="11"/>
        <v>3.7220241057596888</v>
      </c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9:41" ht="15.45" x14ac:dyDescent="0.4">
      <c r="I70" s="92" t="s">
        <v>1</v>
      </c>
      <c r="J70" s="9">
        <v>60</v>
      </c>
      <c r="K70" s="99">
        <v>5364.1490000000003</v>
      </c>
      <c r="L70" s="99">
        <v>4566.4719999999998</v>
      </c>
      <c r="M70" s="99">
        <v>8090.9989999999998</v>
      </c>
      <c r="N70" s="99">
        <v>6121.9359999999997</v>
      </c>
      <c r="O70" s="86"/>
      <c r="P70" s="86">
        <f t="shared" si="20"/>
        <v>-0.58308611653395104</v>
      </c>
      <c r="Q70" s="86">
        <f t="shared" si="19"/>
        <v>-0.15307972462175853</v>
      </c>
      <c r="R70" s="86">
        <f t="shared" si="19"/>
        <v>-0.38434343247780611</v>
      </c>
      <c r="S70" s="86">
        <f t="shared" si="19"/>
        <v>-0.40569494702608588</v>
      </c>
      <c r="T70" s="86">
        <f t="shared" si="7"/>
        <v>-0.3815510551649004</v>
      </c>
      <c r="U70" s="86">
        <f t="shared" si="8"/>
        <v>0.15281218433623259</v>
      </c>
      <c r="V70" s="9">
        <v>60</v>
      </c>
      <c r="W70" s="9">
        <f t="shared" si="21"/>
        <v>1.2734016283165581</v>
      </c>
      <c r="X70" s="9">
        <f t="shared" si="12"/>
        <v>2.0666637176358464</v>
      </c>
      <c r="Y70" s="9">
        <f t="shared" si="12"/>
        <v>1.2933538862135565</v>
      </c>
      <c r="Z70" s="9">
        <f t="shared" si="12"/>
        <v>0.71665711631091866</v>
      </c>
      <c r="AA70" s="9">
        <f t="shared" si="22"/>
        <v>1.33751908711922</v>
      </c>
      <c r="AB70" s="9">
        <f t="shared" si="11"/>
        <v>0.48041208678111569</v>
      </c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9:41" ht="15.45" x14ac:dyDescent="0.4">
      <c r="I71" s="92"/>
      <c r="J71" s="9"/>
      <c r="K71" s="99"/>
      <c r="L71" s="99"/>
      <c r="M71" s="99"/>
      <c r="N71" s="99"/>
      <c r="O71" s="86"/>
      <c r="P71" s="86"/>
      <c r="Q71" s="86"/>
      <c r="R71" s="86"/>
      <c r="S71" s="86"/>
      <c r="T71" s="86"/>
      <c r="U71" s="86"/>
      <c r="V71" s="86"/>
      <c r="W71" s="9"/>
      <c r="X71" s="86"/>
      <c r="Y71" s="86"/>
      <c r="Z71" s="86"/>
      <c r="AA71" s="86"/>
      <c r="AB71" s="9"/>
      <c r="AC71" s="86"/>
      <c r="AD71" s="86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9:41" ht="15.45" x14ac:dyDescent="0.4">
      <c r="I72" s="92"/>
      <c r="J72" s="9"/>
      <c r="K72" s="98" t="s">
        <v>12</v>
      </c>
      <c r="L72" s="98" t="s">
        <v>12</v>
      </c>
      <c r="M72" s="98" t="s">
        <v>12</v>
      </c>
      <c r="N72" s="98" t="s">
        <v>12</v>
      </c>
      <c r="O72" s="86"/>
      <c r="P72" s="86"/>
      <c r="Q72" s="86"/>
      <c r="R72" s="86"/>
      <c r="S72" s="86"/>
      <c r="T72" s="91" t="s">
        <v>30</v>
      </c>
      <c r="U72" s="91" t="s">
        <v>29</v>
      </c>
      <c r="V72" s="90" t="s">
        <v>2</v>
      </c>
      <c r="W72" s="9"/>
      <c r="X72" s="86"/>
      <c r="Y72" s="86"/>
      <c r="Z72" s="86"/>
      <c r="AA72" s="91" t="s">
        <v>30</v>
      </c>
      <c r="AB72" s="91" t="s">
        <v>29</v>
      </c>
      <c r="AC72" s="86"/>
      <c r="AD72" s="86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9:41" ht="15.45" x14ac:dyDescent="0.4">
      <c r="I73" s="92" t="s">
        <v>0</v>
      </c>
      <c r="J73" s="9">
        <v>0</v>
      </c>
      <c r="K73" s="99">
        <v>27520.386999999999</v>
      </c>
      <c r="L73" s="99">
        <v>19961.697</v>
      </c>
      <c r="M73" s="99">
        <v>20401.96</v>
      </c>
      <c r="N73" s="99">
        <v>17679.375</v>
      </c>
      <c r="O73" s="86"/>
      <c r="P73" s="86">
        <f>LOG10(K73/K$73)</f>
        <v>0</v>
      </c>
      <c r="Q73" s="86">
        <f t="shared" ref="Q73:S76" si="23">LOG10(L73/L$73)</f>
        <v>0</v>
      </c>
      <c r="R73" s="86">
        <f t="shared" si="23"/>
        <v>0</v>
      </c>
      <c r="S73" s="86">
        <f t="shared" si="23"/>
        <v>0</v>
      </c>
      <c r="T73" s="86">
        <f t="shared" si="7"/>
        <v>0</v>
      </c>
      <c r="U73" s="86">
        <f t="shared" si="8"/>
        <v>0</v>
      </c>
      <c r="V73" s="9">
        <v>0</v>
      </c>
      <c r="W73" s="9">
        <f>K60/K86</f>
        <v>17.431767442404126</v>
      </c>
      <c r="X73" s="9">
        <f t="shared" ref="X73:Z76" si="24">L60/L86</f>
        <v>5.0357584426184649</v>
      </c>
      <c r="Y73" s="9">
        <f t="shared" si="24"/>
        <v>6.1490127868390463</v>
      </c>
      <c r="Z73" s="9">
        <f t="shared" si="24"/>
        <v>12.337459997675914</v>
      </c>
      <c r="AA73" s="9">
        <f>AVERAGE(W73:Z73)</f>
        <v>10.238499667384389</v>
      </c>
      <c r="AB73" s="9">
        <f t="shared" si="11"/>
        <v>4.9985286572477063</v>
      </c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9:41" ht="15.45" x14ac:dyDescent="0.4">
      <c r="I74" s="92" t="s">
        <v>0</v>
      </c>
      <c r="J74" s="9">
        <v>15</v>
      </c>
      <c r="K74" s="99">
        <v>11570.031999999999</v>
      </c>
      <c r="L74" s="99">
        <v>10801.534</v>
      </c>
      <c r="M74" s="99">
        <v>3206.3919999999998</v>
      </c>
      <c r="N74" s="99">
        <v>2551.4009999999998</v>
      </c>
      <c r="O74" s="86"/>
      <c r="P74" s="86">
        <f t="shared" ref="P74:P76" si="25">LOG10(K74/K$73)</f>
        <v>-0.37631997667640377</v>
      </c>
      <c r="Q74" s="86">
        <f t="shared" si="23"/>
        <v>-0.26671202210813638</v>
      </c>
      <c r="R74" s="86">
        <f t="shared" si="23"/>
        <v>-0.80365527547338733</v>
      </c>
      <c r="S74" s="86">
        <f t="shared" si="23"/>
        <v>-0.84068818639193077</v>
      </c>
      <c r="T74" s="86">
        <f t="shared" si="7"/>
        <v>-0.57184386516246455</v>
      </c>
      <c r="U74" s="86">
        <f t="shared" si="8"/>
        <v>0.25364780287936273</v>
      </c>
      <c r="V74" s="9">
        <v>15</v>
      </c>
      <c r="W74" s="9">
        <f t="shared" si="21"/>
        <v>1.2197689995862391</v>
      </c>
      <c r="X74" s="9">
        <f t="shared" si="24"/>
        <v>0.16436173021994924</v>
      </c>
      <c r="Y74" s="9">
        <f t="shared" si="24"/>
        <v>0.45461560134052381</v>
      </c>
      <c r="Z74" s="9">
        <f t="shared" si="24"/>
        <v>1.4673485294276225</v>
      </c>
      <c r="AA74" s="9">
        <f t="shared" ref="AA74:AA76" si="26">AVERAGE(W74:Z74)</f>
        <v>0.82652371514358358</v>
      </c>
      <c r="AB74" s="9">
        <f t="shared" si="11"/>
        <v>0.5343389457378892</v>
      </c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9:41" ht="15.45" x14ac:dyDescent="0.4">
      <c r="I75" s="92" t="s">
        <v>0</v>
      </c>
      <c r="J75" s="9">
        <v>30</v>
      </c>
      <c r="K75" s="99">
        <v>5890.5550000000003</v>
      </c>
      <c r="L75" s="99">
        <v>3729.48</v>
      </c>
      <c r="M75" s="99">
        <v>2743.078</v>
      </c>
      <c r="N75" s="99">
        <v>1489.53</v>
      </c>
      <c r="O75" s="86"/>
      <c r="P75" s="86">
        <f t="shared" si="25"/>
        <v>-0.66949832144233623</v>
      </c>
      <c r="Q75" s="86">
        <f t="shared" si="23"/>
        <v>-0.72854917660330054</v>
      </c>
      <c r="R75" s="86">
        <f t="shared" si="23"/>
        <v>-0.8714337347190354</v>
      </c>
      <c r="S75" s="86">
        <f t="shared" si="23"/>
        <v>-1.0744176532185299</v>
      </c>
      <c r="T75" s="86">
        <f t="shared" si="7"/>
        <v>-0.83597472149580054</v>
      </c>
      <c r="U75" s="86">
        <f t="shared" si="8"/>
        <v>0.15601843863587667</v>
      </c>
      <c r="V75" s="9">
        <v>30</v>
      </c>
      <c r="W75" s="9">
        <f t="shared" si="21"/>
        <v>1.7055471679224532</v>
      </c>
      <c r="X75" s="9">
        <f>L62/L88</f>
        <v>0.6970916472527916</v>
      </c>
      <c r="Y75" s="9">
        <f t="shared" si="24"/>
        <v>0.25042493089269502</v>
      </c>
      <c r="Z75" s="9">
        <f t="shared" si="24"/>
        <v>1.4786931768413605</v>
      </c>
      <c r="AA75" s="9">
        <f t="shared" si="26"/>
        <v>1.0329392307273251</v>
      </c>
      <c r="AB75" s="9">
        <f t="shared" si="11"/>
        <v>0.58656206969626956</v>
      </c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9:41" ht="15.45" x14ac:dyDescent="0.4">
      <c r="I76" s="92" t="s">
        <v>0</v>
      </c>
      <c r="J76" s="9">
        <v>60</v>
      </c>
      <c r="K76" s="99">
        <v>2371.2199999999998</v>
      </c>
      <c r="L76" s="99">
        <v>1873.0160000000001</v>
      </c>
      <c r="M76" s="99">
        <v>1029.5219999999999</v>
      </c>
      <c r="N76" s="99">
        <v>314.86099999999999</v>
      </c>
      <c r="O76" s="86"/>
      <c r="P76" s="86">
        <f t="shared" si="25"/>
        <v>-1.0646826874252842</v>
      </c>
      <c r="Q76" s="86">
        <f t="shared" si="23"/>
        <v>-1.0276559718198341</v>
      </c>
      <c r="R76" s="86">
        <f t="shared" si="23"/>
        <v>-1.2970362602012022</v>
      </c>
      <c r="S76" s="86">
        <f t="shared" si="23"/>
        <v>-1.7493480373636257</v>
      </c>
      <c r="T76" s="86">
        <f t="shared" si="7"/>
        <v>-1.2846807392024866</v>
      </c>
      <c r="U76" s="86">
        <f t="shared" si="8"/>
        <v>0.28745835816400983</v>
      </c>
      <c r="V76" s="9">
        <v>60</v>
      </c>
      <c r="W76" s="9">
        <f t="shared" si="21"/>
        <v>0.64872230876263282</v>
      </c>
      <c r="X76" s="9">
        <f t="shared" si="24"/>
        <v>8.1989954780017443E-2</v>
      </c>
      <c r="Y76" s="9">
        <f t="shared" si="24"/>
        <v>7.1728553161413244E-2</v>
      </c>
      <c r="Z76" s="9">
        <f t="shared" si="24"/>
        <v>0.81753699552236703</v>
      </c>
      <c r="AA76" s="9">
        <f t="shared" si="26"/>
        <v>0.40499445305660764</v>
      </c>
      <c r="AB76" s="9">
        <f t="shared" si="11"/>
        <v>0.33353885940435618</v>
      </c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9:41" ht="15.45" x14ac:dyDescent="0.4">
      <c r="I77" s="9"/>
      <c r="J77" s="9"/>
      <c r="K77" s="9"/>
      <c r="L77" s="9"/>
      <c r="M77" s="9"/>
      <c r="N77" s="9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9:41" ht="15.45" x14ac:dyDescent="0.4">
      <c r="I78" s="9"/>
      <c r="J78" s="9"/>
      <c r="K78" s="9"/>
      <c r="L78" s="9"/>
      <c r="M78" s="9"/>
      <c r="N78" s="9"/>
      <c r="O78" s="86"/>
      <c r="P78" s="100" t="s">
        <v>466</v>
      </c>
      <c r="Q78" s="101"/>
      <c r="R78" s="101"/>
      <c r="S78" s="101"/>
      <c r="T78" s="101"/>
      <c r="U78" s="101"/>
      <c r="V78" s="86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9:41" ht="15.45" x14ac:dyDescent="0.4">
      <c r="I79" s="9"/>
      <c r="J79" s="90" t="s">
        <v>2</v>
      </c>
      <c r="K79" s="102" t="s">
        <v>13</v>
      </c>
      <c r="L79" s="102" t="s">
        <v>13</v>
      </c>
      <c r="M79" s="102" t="s">
        <v>13</v>
      </c>
      <c r="N79" s="102" t="s">
        <v>13</v>
      </c>
      <c r="O79" s="86"/>
      <c r="P79" s="86"/>
      <c r="Q79" s="86"/>
      <c r="R79" s="86"/>
      <c r="S79" s="86"/>
      <c r="T79" s="91" t="s">
        <v>31</v>
      </c>
      <c r="U79" s="91" t="s">
        <v>29</v>
      </c>
      <c r="V79" s="86"/>
      <c r="W79" s="9"/>
      <c r="X79" s="9"/>
      <c r="Y79" s="9"/>
      <c r="Z79" s="9"/>
      <c r="AA79" s="9"/>
      <c r="AB79" s="9"/>
      <c r="AC79" s="9"/>
      <c r="AD79" s="86"/>
      <c r="AE79" s="86"/>
      <c r="AF79" s="86"/>
      <c r="AG79" s="9"/>
      <c r="AH79" s="9"/>
      <c r="AI79" s="9"/>
      <c r="AJ79" s="9"/>
      <c r="AK79" s="9"/>
      <c r="AL79" s="9"/>
      <c r="AM79" s="9"/>
      <c r="AN79" s="9"/>
      <c r="AO79" s="9"/>
    </row>
    <row r="80" spans="9:41" ht="15.45" x14ac:dyDescent="0.4">
      <c r="I80" s="92" t="s">
        <v>1</v>
      </c>
      <c r="J80" s="9">
        <v>0</v>
      </c>
      <c r="K80" s="103">
        <v>1470.53</v>
      </c>
      <c r="L80" s="103">
        <v>1</v>
      </c>
      <c r="M80" s="103">
        <v>367.77</v>
      </c>
      <c r="N80" s="103">
        <v>1084.317</v>
      </c>
      <c r="O80" s="86"/>
      <c r="P80" s="86">
        <f>LOG10(K80/K$80)</f>
        <v>0</v>
      </c>
      <c r="Q80" s="86">
        <f t="shared" ref="Q80:S83" si="27">LOG10(L80/L$80)</f>
        <v>0</v>
      </c>
      <c r="R80" s="86">
        <f t="shared" si="27"/>
        <v>0</v>
      </c>
      <c r="S80" s="86">
        <f t="shared" si="27"/>
        <v>0</v>
      </c>
      <c r="T80" s="86">
        <f t="shared" si="7"/>
        <v>0</v>
      </c>
      <c r="U80" s="86">
        <f t="shared" si="8"/>
        <v>0</v>
      </c>
      <c r="V80" s="86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9:41" ht="15.45" x14ac:dyDescent="0.4">
      <c r="I81" s="92" t="s">
        <v>1</v>
      </c>
      <c r="J81" s="9">
        <v>15</v>
      </c>
      <c r="K81" s="103">
        <v>1331.288</v>
      </c>
      <c r="L81" s="103">
        <v>1</v>
      </c>
      <c r="M81" s="103">
        <v>920.48900000000003</v>
      </c>
      <c r="N81" s="103">
        <v>1527.9739999999999</v>
      </c>
      <c r="O81" s="86"/>
      <c r="P81" s="86">
        <f t="shared" ref="P81:P83" si="28">LOG10(K81/K$80)</f>
        <v>-4.3201871523187801E-2</v>
      </c>
      <c r="Q81" s="86">
        <f t="shared" si="27"/>
        <v>0</v>
      </c>
      <c r="R81" s="86">
        <f t="shared" si="27"/>
        <v>0.3984423032143426</v>
      </c>
      <c r="S81" s="86">
        <f t="shared" si="27"/>
        <v>0.14895969762223082</v>
      </c>
      <c r="T81" s="86">
        <f t="shared" si="7"/>
        <v>0.12605003232834641</v>
      </c>
      <c r="U81" s="86">
        <f t="shared" si="8"/>
        <v>0.17266819308260997</v>
      </c>
      <c r="V81" s="86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9:41" ht="15.45" x14ac:dyDescent="0.4">
      <c r="I82" s="92" t="s">
        <v>1</v>
      </c>
      <c r="J82" s="9">
        <v>30</v>
      </c>
      <c r="K82" s="103">
        <v>5120.7650000000003</v>
      </c>
      <c r="L82" s="103">
        <v>2487.0949999999998</v>
      </c>
      <c r="M82" s="103">
        <v>3129.6219999999998</v>
      </c>
      <c r="N82" s="103">
        <v>3581.5010000000002</v>
      </c>
      <c r="O82" s="86"/>
      <c r="P82" s="86">
        <f t="shared" si="28"/>
        <v>0.54186095693970937</v>
      </c>
      <c r="Q82" s="86">
        <f t="shared" si="27"/>
        <v>3.3956923744085774</v>
      </c>
      <c r="R82" s="86">
        <f t="shared" si="27"/>
        <v>0.92991558627217541</v>
      </c>
      <c r="S82" s="86">
        <f t="shared" si="27"/>
        <v>0.51890881002812761</v>
      </c>
      <c r="T82" s="86">
        <f t="shared" si="7"/>
        <v>1.3465944319121474</v>
      </c>
      <c r="U82" s="86">
        <f t="shared" si="8"/>
        <v>1.19426578833626</v>
      </c>
      <c r="V82" s="86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9:41" ht="15.45" x14ac:dyDescent="0.4">
      <c r="I83" s="92" t="s">
        <v>1</v>
      </c>
      <c r="J83" s="9">
        <v>60</v>
      </c>
      <c r="K83" s="103">
        <v>17820.244999999999</v>
      </c>
      <c r="L83" s="103">
        <v>9437.3619999999992</v>
      </c>
      <c r="M83" s="103">
        <v>10464.525</v>
      </c>
      <c r="N83" s="103">
        <v>4387.3289999999997</v>
      </c>
      <c r="O83" s="86"/>
      <c r="P83" s="86">
        <f t="shared" si="28"/>
        <v>1.0834397817079071</v>
      </c>
      <c r="Q83" s="86">
        <f t="shared" si="27"/>
        <v>3.9748506141125621</v>
      </c>
      <c r="R83" s="86">
        <f t="shared" si="27"/>
        <v>1.4541432201004876</v>
      </c>
      <c r="S83" s="86">
        <f t="shared" si="27"/>
        <v>0.60704393606799045</v>
      </c>
      <c r="T83" s="86">
        <f t="shared" si="7"/>
        <v>1.7798693879972367</v>
      </c>
      <c r="U83" s="86">
        <f t="shared" si="8"/>
        <v>1.302360727358284</v>
      </c>
      <c r="V83" s="86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9:41" ht="15.45" x14ac:dyDescent="0.4">
      <c r="I84" s="92"/>
      <c r="J84" s="9"/>
      <c r="K84" s="103"/>
      <c r="L84" s="103"/>
      <c r="M84" s="103"/>
      <c r="N84" s="103"/>
      <c r="O84" s="86"/>
      <c r="P84" s="86"/>
      <c r="Q84" s="86"/>
      <c r="R84" s="86"/>
      <c r="S84" s="86"/>
      <c r="T84" s="86"/>
      <c r="U84" s="86"/>
      <c r="V84" s="86"/>
      <c r="W84" s="9"/>
      <c r="X84" s="9"/>
      <c r="Y84" s="9"/>
      <c r="Z84" s="9"/>
      <c r="AA84" s="9"/>
      <c r="AB84" s="9"/>
      <c r="AC84" s="9"/>
      <c r="AD84" s="86"/>
      <c r="AE84" s="86"/>
      <c r="AF84" s="86"/>
      <c r="AG84" s="86"/>
      <c r="AH84" s="9"/>
      <c r="AI84" s="9"/>
      <c r="AJ84" s="9"/>
      <c r="AK84" s="9"/>
      <c r="AL84" s="9"/>
      <c r="AM84" s="9"/>
      <c r="AN84" s="9"/>
      <c r="AO84" s="9"/>
    </row>
    <row r="85" spans="9:41" ht="15.45" x14ac:dyDescent="0.4">
      <c r="I85" s="92"/>
      <c r="J85" s="9"/>
      <c r="K85" s="102" t="s">
        <v>13</v>
      </c>
      <c r="L85" s="102" t="s">
        <v>13</v>
      </c>
      <c r="M85" s="102" t="s">
        <v>13</v>
      </c>
      <c r="N85" s="102" t="s">
        <v>13</v>
      </c>
      <c r="O85" s="86"/>
      <c r="P85" s="86"/>
      <c r="Q85" s="86"/>
      <c r="R85" s="86"/>
      <c r="S85" s="86"/>
      <c r="T85" s="91" t="s">
        <v>30</v>
      </c>
      <c r="U85" s="91" t="s">
        <v>29</v>
      </c>
      <c r="V85" s="86"/>
      <c r="W85" s="9"/>
      <c r="X85" s="9"/>
      <c r="Y85" s="9"/>
      <c r="Z85" s="9"/>
      <c r="AA85" s="9"/>
      <c r="AB85" s="9"/>
      <c r="AC85" s="9"/>
      <c r="AD85" s="86"/>
      <c r="AE85" s="86"/>
      <c r="AF85" s="86"/>
      <c r="AG85" s="86"/>
      <c r="AH85" s="9"/>
      <c r="AI85" s="9"/>
      <c r="AJ85" s="9"/>
      <c r="AK85" s="9"/>
      <c r="AL85" s="9"/>
      <c r="AM85" s="9"/>
      <c r="AN85" s="9"/>
      <c r="AO85" s="9"/>
    </row>
    <row r="86" spans="9:41" ht="15.45" x14ac:dyDescent="0.4">
      <c r="I86" s="92" t="s">
        <v>0</v>
      </c>
      <c r="J86" s="9">
        <v>0</v>
      </c>
      <c r="K86" s="103">
        <v>2481.0369999999998</v>
      </c>
      <c r="L86" s="103">
        <v>2320.4589999999998</v>
      </c>
      <c r="M86" s="103">
        <v>2682.6019999999999</v>
      </c>
      <c r="N86" s="103">
        <v>3063.5720000000001</v>
      </c>
      <c r="O86" s="86"/>
      <c r="P86" s="86">
        <f>LOG10(K86/K$86)</f>
        <v>0</v>
      </c>
      <c r="Q86" s="86">
        <f t="shared" ref="Q86:S89" si="29">LOG10(L86/L$86)</f>
        <v>0</v>
      </c>
      <c r="R86" s="86">
        <f t="shared" si="29"/>
        <v>0</v>
      </c>
      <c r="S86" s="86">
        <f t="shared" si="29"/>
        <v>0</v>
      </c>
      <c r="T86" s="86">
        <f t="shared" si="7"/>
        <v>0</v>
      </c>
      <c r="U86" s="86">
        <f t="shared" si="8"/>
        <v>0</v>
      </c>
      <c r="V86" s="86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9:41" ht="15.45" x14ac:dyDescent="0.4">
      <c r="I87" s="92" t="s">
        <v>0</v>
      </c>
      <c r="J87" s="9">
        <v>15</v>
      </c>
      <c r="K87" s="103">
        <v>25253.721000000001</v>
      </c>
      <c r="L87" s="103">
        <v>11303.927</v>
      </c>
      <c r="M87" s="103">
        <v>24153.244999999999</v>
      </c>
      <c r="N87" s="103">
        <v>19845.538</v>
      </c>
      <c r="O87" s="86"/>
      <c r="P87" s="86">
        <f t="shared" ref="P87:P89" si="30">LOG10(K87/K$86)</f>
        <v>1.0076921371204217</v>
      </c>
      <c r="Q87" s="86">
        <f t="shared" si="29"/>
        <v>0.68765544489580288</v>
      </c>
      <c r="R87" s="86">
        <f t="shared" si="29"/>
        <v>0.95441924264064604</v>
      </c>
      <c r="S87" s="86">
        <f t="shared" si="29"/>
        <v>0.81143478528483215</v>
      </c>
      <c r="T87" s="86">
        <f t="shared" si="7"/>
        <v>0.86530040248542561</v>
      </c>
      <c r="U87" s="86">
        <f t="shared" si="8"/>
        <v>0.1251766845666506</v>
      </c>
      <c r="V87" s="86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9:41" ht="15.45" x14ac:dyDescent="0.4">
      <c r="I88" s="92" t="s">
        <v>0</v>
      </c>
      <c r="J88" s="9">
        <v>30</v>
      </c>
      <c r="K88" s="103">
        <v>26710.620999999999</v>
      </c>
      <c r="L88" s="103">
        <v>11117.049000000001</v>
      </c>
      <c r="M88" s="103">
        <v>22474.830999999998</v>
      </c>
      <c r="N88" s="103">
        <v>18266.495999999999</v>
      </c>
      <c r="O88" s="86"/>
      <c r="P88" s="86">
        <f t="shared" si="30"/>
        <v>1.0320507441229643</v>
      </c>
      <c r="Q88" s="86">
        <f t="shared" si="29"/>
        <v>0.68041562057166327</v>
      </c>
      <c r="R88" s="86">
        <f t="shared" si="29"/>
        <v>0.92314019069257236</v>
      </c>
      <c r="S88" s="86">
        <f t="shared" si="29"/>
        <v>0.77542715453685029</v>
      </c>
      <c r="T88" s="86">
        <f t="shared" si="7"/>
        <v>0.85275842748101249</v>
      </c>
      <c r="U88" s="86">
        <f t="shared" si="8"/>
        <v>0.13489022969452183</v>
      </c>
      <c r="V88" s="86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9:41" ht="15.45" x14ac:dyDescent="0.4">
      <c r="I89" s="92" t="s">
        <v>0</v>
      </c>
      <c r="J89" s="9">
        <v>60</v>
      </c>
      <c r="K89" s="103">
        <v>35910.006000000001</v>
      </c>
      <c r="L89" s="103">
        <v>19887.668000000001</v>
      </c>
      <c r="M89" s="103">
        <v>37768.014000000003</v>
      </c>
      <c r="N89" s="103">
        <v>20667.839</v>
      </c>
      <c r="O89" s="86"/>
      <c r="P89" s="86">
        <f t="shared" si="30"/>
        <v>1.1605822366841014</v>
      </c>
      <c r="Q89" s="86">
        <f t="shared" si="29"/>
        <v>0.93300996204007292</v>
      </c>
      <c r="R89" s="86">
        <f t="shared" si="29"/>
        <v>1.1485679043714681</v>
      </c>
      <c r="S89" s="86">
        <f t="shared" si="29"/>
        <v>0.82906697821757502</v>
      </c>
      <c r="T89" s="86">
        <f t="shared" si="7"/>
        <v>1.0178067703283045</v>
      </c>
      <c r="U89" s="86">
        <f t="shared" si="8"/>
        <v>0.1416831992432778</v>
      </c>
      <c r="V89" s="86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9:41" ht="15.45" x14ac:dyDescent="0.4">
      <c r="I90" s="9"/>
      <c r="J90" s="9"/>
      <c r="K90" s="9"/>
      <c r="L90" s="9"/>
      <c r="M90" s="9"/>
      <c r="N90" s="9"/>
      <c r="O90" s="86"/>
      <c r="P90" s="86"/>
      <c r="Q90" s="86"/>
      <c r="R90" s="86"/>
      <c r="S90" s="86"/>
      <c r="T90" s="86"/>
      <c r="U90" s="86"/>
      <c r="V90" s="86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9:41" ht="15.45" x14ac:dyDescent="0.4">
      <c r="I91" s="9"/>
      <c r="J91" s="9"/>
      <c r="K91" s="9"/>
      <c r="L91" s="9"/>
      <c r="M91" s="9"/>
      <c r="N91" s="9"/>
      <c r="O91" s="86"/>
      <c r="P91" s="86"/>
      <c r="Q91" s="86"/>
      <c r="R91" s="86"/>
      <c r="S91" s="86"/>
      <c r="T91" s="86"/>
      <c r="U91" s="86"/>
      <c r="V91" s="86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9:41" ht="15.45" x14ac:dyDescent="0.4">
      <c r="I92" s="9"/>
      <c r="J92" s="9"/>
      <c r="K92" s="9"/>
      <c r="L92" s="9"/>
      <c r="M92" s="9"/>
      <c r="N92" s="9"/>
      <c r="O92" s="86"/>
      <c r="P92" s="86"/>
      <c r="Q92" s="86"/>
      <c r="R92" s="86"/>
      <c r="S92" s="86"/>
      <c r="T92" s="86"/>
      <c r="U92" s="86"/>
      <c r="V92" s="86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 spans="9:41" ht="15.45" x14ac:dyDescent="0.4">
      <c r="I93" s="9"/>
      <c r="J93" s="9"/>
      <c r="K93" s="9"/>
      <c r="L93" s="9"/>
      <c r="M93" s="9"/>
      <c r="N93" s="9"/>
      <c r="O93" s="86"/>
      <c r="P93" s="86"/>
      <c r="Q93" s="86"/>
      <c r="R93" s="86"/>
      <c r="S93" s="86"/>
      <c r="T93" s="86"/>
      <c r="U93" s="86"/>
      <c r="V93" s="86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 spans="9:41" ht="15.45" x14ac:dyDescent="0.4">
      <c r="J94" s="1" t="s">
        <v>2</v>
      </c>
      <c r="K94" s="71" t="s">
        <v>3</v>
      </c>
      <c r="L94" s="55" t="s">
        <v>12</v>
      </c>
      <c r="M94" s="85" t="s">
        <v>13</v>
      </c>
      <c r="N94" s="1" t="s">
        <v>469</v>
      </c>
      <c r="O94" s="72" t="s">
        <v>470</v>
      </c>
      <c r="P94" s="71" t="s">
        <v>3</v>
      </c>
      <c r="Q94" s="55" t="s">
        <v>12</v>
      </c>
      <c r="R94" s="85" t="s">
        <v>13</v>
      </c>
      <c r="S94" s="1" t="s">
        <v>469</v>
      </c>
      <c r="T94" s="72" t="s">
        <v>470</v>
      </c>
      <c r="U94" s="71" t="s">
        <v>3</v>
      </c>
      <c r="V94" s="55" t="s">
        <v>12</v>
      </c>
      <c r="W94" s="85" t="s">
        <v>13</v>
      </c>
      <c r="X94" s="1" t="s">
        <v>469</v>
      </c>
      <c r="Y94" s="72" t="s">
        <v>470</v>
      </c>
      <c r="Z94" s="71" t="s">
        <v>3</v>
      </c>
      <c r="AA94" s="55" t="s">
        <v>12</v>
      </c>
      <c r="AB94" s="85" t="s">
        <v>13</v>
      </c>
      <c r="AC94" s="1" t="s">
        <v>469</v>
      </c>
      <c r="AD94" s="72" t="s">
        <v>470</v>
      </c>
    </row>
    <row r="95" spans="9:41" x14ac:dyDescent="0.4">
      <c r="I95" s="2" t="s">
        <v>1</v>
      </c>
      <c r="J95">
        <v>0</v>
      </c>
      <c r="K95" s="28">
        <v>74826.774999999994</v>
      </c>
      <c r="L95" s="53">
        <v>20539.362000000001</v>
      </c>
      <c r="M95" s="31">
        <v>1470.53</v>
      </c>
      <c r="N95">
        <f>L95/(K95+L95+M95)</f>
        <v>0.21210314890329718</v>
      </c>
      <c r="O95">
        <f>M95/(K95+L95+M95)</f>
        <v>1.5185673418520281E-2</v>
      </c>
      <c r="P95" s="28">
        <v>27816.758999999998</v>
      </c>
      <c r="Q95" s="53">
        <v>6496.2169999999996</v>
      </c>
      <c r="R95" s="31">
        <v>0</v>
      </c>
      <c r="S95">
        <f>Q95/(P95+Q95+R95)</f>
        <v>0.18932245923524677</v>
      </c>
      <c r="T95">
        <f>R95/(P95+Q95+R95)</f>
        <v>0</v>
      </c>
      <c r="U95" s="28">
        <v>30600.914000000001</v>
      </c>
      <c r="V95" s="53">
        <v>19604.04</v>
      </c>
      <c r="W95" s="31">
        <v>367.77</v>
      </c>
      <c r="X95">
        <f>V95/(U95+V95+W95)</f>
        <v>0.38764057874359314</v>
      </c>
      <c r="Y95">
        <f>W95/(U95+V95+W95)</f>
        <v>7.2721018547468397E-3</v>
      </c>
      <c r="Z95" s="28">
        <v>54245.701000000001</v>
      </c>
      <c r="AA95" s="53">
        <v>15580.584000000001</v>
      </c>
      <c r="AB95" s="31">
        <v>1084.317</v>
      </c>
      <c r="AC95">
        <f>AA95/(Z95+AA95+AB95)</f>
        <v>0.21972150229383189</v>
      </c>
      <c r="AD95">
        <f>AB95/(Z95+AA95+AB95)</f>
        <v>1.5291324137961767E-2</v>
      </c>
    </row>
    <row r="96" spans="9:41" x14ac:dyDescent="0.4">
      <c r="I96" s="2" t="s">
        <v>1</v>
      </c>
      <c r="J96">
        <v>15</v>
      </c>
      <c r="K96" s="28">
        <v>49472.68</v>
      </c>
      <c r="L96" s="53">
        <v>29110.304</v>
      </c>
      <c r="M96" s="31">
        <v>1331.288</v>
      </c>
      <c r="N96">
        <f t="shared" ref="N96:N104" si="31">L96/(K96+L96+M96)</f>
        <v>0.36426915082202088</v>
      </c>
      <c r="O96">
        <f t="shared" ref="O96:O104" si="32">M96/(K96+L96+M96)</f>
        <v>1.6658951732676737E-2</v>
      </c>
      <c r="P96" s="28">
        <v>6688.6019999999999</v>
      </c>
      <c r="Q96" s="53">
        <v>14203.492</v>
      </c>
      <c r="R96" s="31">
        <v>0</v>
      </c>
      <c r="S96">
        <f t="shared" ref="S96:S104" si="33">Q96/(P96+Q96+R96)</f>
        <v>0.67985009066108926</v>
      </c>
      <c r="T96">
        <f t="shared" ref="T96:T104" si="34">R96/(P96+Q96+R96)</f>
        <v>0</v>
      </c>
      <c r="U96" s="28">
        <v>28869.517</v>
      </c>
      <c r="V96" s="53">
        <v>15582.141</v>
      </c>
      <c r="W96" s="31">
        <v>920.48900000000003</v>
      </c>
      <c r="X96">
        <f t="shared" ref="X96:X104" si="35">V96/(U96+V96+W96)</f>
        <v>0.34342965961033317</v>
      </c>
      <c r="Y96">
        <f t="shared" ref="Y96:Y104" si="36">W96/(U96+V96+W96)</f>
        <v>2.0287534552861253E-2</v>
      </c>
      <c r="Z96" s="28">
        <v>50165.73</v>
      </c>
      <c r="AA96" s="53">
        <v>13544.099</v>
      </c>
      <c r="AB96" s="31">
        <v>1527.9739999999999</v>
      </c>
      <c r="AC96">
        <f t="shared" ref="AC96:AC104" si="37">AA96/(Z96+AA96+AB96)</f>
        <v>0.20761120664961691</v>
      </c>
      <c r="AD96">
        <f t="shared" ref="AD96:AD104" si="38">AB96/(Z96+AA96+AB96)</f>
        <v>2.3421604188602119E-2</v>
      </c>
    </row>
    <row r="97" spans="9:30" x14ac:dyDescent="0.4">
      <c r="I97" s="2" t="s">
        <v>1</v>
      </c>
      <c r="J97">
        <v>30</v>
      </c>
      <c r="K97" s="28">
        <v>45931.758999999998</v>
      </c>
      <c r="L97" s="53">
        <v>9804.5840000000007</v>
      </c>
      <c r="M97" s="31">
        <v>5120.7650000000003</v>
      </c>
      <c r="N97">
        <f t="shared" si="31"/>
        <v>0.16110828007140926</v>
      </c>
      <c r="O97">
        <f t="shared" si="32"/>
        <v>8.414407401679358E-2</v>
      </c>
      <c r="P97" s="28">
        <v>13034.361999999999</v>
      </c>
      <c r="Q97" s="53">
        <v>9121.7939999999999</v>
      </c>
      <c r="R97" s="31">
        <v>2487.0949999999998</v>
      </c>
      <c r="S97">
        <f t="shared" si="33"/>
        <v>0.37015384049774924</v>
      </c>
      <c r="T97">
        <f t="shared" si="34"/>
        <v>0.10092398117439942</v>
      </c>
      <c r="U97" s="28">
        <v>26816.931</v>
      </c>
      <c r="V97" s="53">
        <v>8858.2000000000007</v>
      </c>
      <c r="W97" s="31">
        <v>3129.6219999999998</v>
      </c>
      <c r="X97">
        <f t="shared" si="35"/>
        <v>0.22827615988175468</v>
      </c>
      <c r="Y97">
        <f t="shared" si="36"/>
        <v>8.0650481140802505E-2</v>
      </c>
      <c r="Z97" s="28">
        <v>52001.578999999998</v>
      </c>
      <c r="AA97" s="53">
        <v>7126.5720000000001</v>
      </c>
      <c r="AB97" s="31">
        <v>3581.5010000000002</v>
      </c>
      <c r="AC97">
        <f t="shared" si="37"/>
        <v>0.11364394112727655</v>
      </c>
      <c r="AD97">
        <f t="shared" si="38"/>
        <v>5.7112436216357892E-2</v>
      </c>
    </row>
    <row r="98" spans="9:30" x14ac:dyDescent="0.4">
      <c r="I98" s="2" t="s">
        <v>1</v>
      </c>
      <c r="J98">
        <v>60</v>
      </c>
      <c r="K98" s="28">
        <v>22692.329000000002</v>
      </c>
      <c r="L98" s="53">
        <v>5364.1490000000003</v>
      </c>
      <c r="M98" s="31">
        <v>17820.244999999999</v>
      </c>
      <c r="N98">
        <f t="shared" si="31"/>
        <v>0.11692528692600822</v>
      </c>
      <c r="O98">
        <f t="shared" si="32"/>
        <v>0.38843761791791448</v>
      </c>
      <c r="P98" s="28">
        <v>1056.79</v>
      </c>
      <c r="Q98" s="53">
        <v>4566.4719999999998</v>
      </c>
      <c r="R98" s="31">
        <v>9437.3619999999992</v>
      </c>
      <c r="S98">
        <f t="shared" si="33"/>
        <v>0.30320602917913625</v>
      </c>
      <c r="T98">
        <f t="shared" si="34"/>
        <v>0.62662489947295674</v>
      </c>
      <c r="U98" s="28">
        <v>7475.049</v>
      </c>
      <c r="V98" s="53">
        <v>8090.9989999999998</v>
      </c>
      <c r="W98" s="31">
        <v>10464.525</v>
      </c>
      <c r="X98">
        <f t="shared" si="35"/>
        <v>0.31082677281057164</v>
      </c>
      <c r="Y98">
        <f t="shared" si="36"/>
        <v>0.40200901455377108</v>
      </c>
      <c r="Z98" s="28">
        <v>32422.512999999999</v>
      </c>
      <c r="AA98" s="53">
        <v>6121.9359999999997</v>
      </c>
      <c r="AB98" s="31">
        <v>4387.3289999999997</v>
      </c>
      <c r="AC98">
        <f t="shared" si="37"/>
        <v>0.14259684283283119</v>
      </c>
      <c r="AD98">
        <f t="shared" si="38"/>
        <v>0.10219304217961808</v>
      </c>
    </row>
    <row r="99" spans="9:30" x14ac:dyDescent="0.4">
      <c r="I99" s="2"/>
      <c r="K99" s="28"/>
      <c r="L99" s="53"/>
      <c r="M99" s="31"/>
      <c r="P99" s="28"/>
      <c r="Q99" s="53"/>
      <c r="R99" s="31"/>
      <c r="U99" s="28"/>
      <c r="V99" s="53"/>
      <c r="W99" s="31"/>
      <c r="Z99" s="28"/>
      <c r="AA99" s="53"/>
      <c r="AB99" s="31"/>
    </row>
    <row r="100" spans="9:30" x14ac:dyDescent="0.4">
      <c r="I100" s="2"/>
      <c r="K100" s="71" t="s">
        <v>3</v>
      </c>
      <c r="L100" s="55" t="s">
        <v>12</v>
      </c>
      <c r="M100" s="85" t="s">
        <v>13</v>
      </c>
      <c r="P100" s="71" t="s">
        <v>3</v>
      </c>
      <c r="Q100" s="55" t="s">
        <v>12</v>
      </c>
      <c r="R100" s="85" t="s">
        <v>13</v>
      </c>
      <c r="U100" s="71" t="s">
        <v>3</v>
      </c>
      <c r="V100" s="55" t="s">
        <v>12</v>
      </c>
      <c r="W100" s="85" t="s">
        <v>13</v>
      </c>
      <c r="Z100" s="71" t="s">
        <v>3</v>
      </c>
      <c r="AA100" s="55" t="s">
        <v>12</v>
      </c>
      <c r="AB100" s="85" t="s">
        <v>13</v>
      </c>
    </row>
    <row r="101" spans="9:30" x14ac:dyDescent="0.4">
      <c r="I101" s="2" t="s">
        <v>0</v>
      </c>
      <c r="J101">
        <v>0</v>
      </c>
      <c r="K101" s="28">
        <v>43248.86</v>
      </c>
      <c r="L101" s="53">
        <v>27520.386999999999</v>
      </c>
      <c r="M101" s="31">
        <v>2481.0369999999998</v>
      </c>
      <c r="N101">
        <f t="shared" si="31"/>
        <v>0.37570348532710124</v>
      </c>
      <c r="O101">
        <f t="shared" si="32"/>
        <v>3.3870680965550931E-2</v>
      </c>
      <c r="P101" s="28">
        <v>11685.271000000001</v>
      </c>
      <c r="Q101" s="53">
        <v>19961.697</v>
      </c>
      <c r="R101" s="31">
        <v>2320.4589999999998</v>
      </c>
      <c r="S101">
        <f t="shared" si="33"/>
        <v>0.5876717421075196</v>
      </c>
      <c r="T101">
        <f t="shared" si="34"/>
        <v>6.8314241169930234E-2</v>
      </c>
      <c r="U101" s="28">
        <v>16495.353999999999</v>
      </c>
      <c r="V101" s="53">
        <v>20401.96</v>
      </c>
      <c r="W101" s="31">
        <v>2682.6019999999999</v>
      </c>
      <c r="X101">
        <f t="shared" si="35"/>
        <v>0.515462438070864</v>
      </c>
      <c r="Y101">
        <f t="shared" si="36"/>
        <v>6.7776849248492602E-2</v>
      </c>
      <c r="Z101" s="28">
        <v>37796.697</v>
      </c>
      <c r="AA101" s="53">
        <v>17679.375</v>
      </c>
      <c r="AB101" s="31">
        <v>3063.5720000000001</v>
      </c>
      <c r="AC101">
        <f t="shared" si="37"/>
        <v>0.30200687588739011</v>
      </c>
      <c r="AD101">
        <f t="shared" si="38"/>
        <v>5.2333287165190145E-2</v>
      </c>
    </row>
    <row r="102" spans="9:30" x14ac:dyDescent="0.4">
      <c r="I102" s="2" t="s">
        <v>0</v>
      </c>
      <c r="J102">
        <v>15</v>
      </c>
      <c r="K102" s="28">
        <v>30803.705999999998</v>
      </c>
      <c r="L102" s="53">
        <v>11570.031999999999</v>
      </c>
      <c r="M102" s="31">
        <v>25253.721000000001</v>
      </c>
      <c r="N102">
        <f t="shared" si="31"/>
        <v>0.17108482517434226</v>
      </c>
      <c r="O102">
        <f t="shared" si="32"/>
        <v>0.37342407024341989</v>
      </c>
      <c r="P102" s="28">
        <v>1857.933</v>
      </c>
      <c r="Q102" s="53">
        <v>10801.534</v>
      </c>
      <c r="R102" s="31">
        <v>11303.927</v>
      </c>
      <c r="S102">
        <f t="shared" si="33"/>
        <v>0.45075142527807205</v>
      </c>
      <c r="T102">
        <f t="shared" si="34"/>
        <v>0.47171644383929923</v>
      </c>
      <c r="U102" s="28">
        <v>10980.441999999999</v>
      </c>
      <c r="V102" s="53">
        <v>3206.3919999999998</v>
      </c>
      <c r="W102" s="31">
        <v>24153.244999999999</v>
      </c>
      <c r="X102">
        <f t="shared" si="35"/>
        <v>8.3630291945929483E-2</v>
      </c>
      <c r="Y102">
        <f t="shared" si="36"/>
        <v>0.62997379322040525</v>
      </c>
      <c r="Z102" s="28">
        <v>29120.321</v>
      </c>
      <c r="AA102" s="53">
        <v>2551.4009999999998</v>
      </c>
      <c r="AB102" s="31">
        <v>19845.538</v>
      </c>
      <c r="AC102">
        <f t="shared" si="37"/>
        <v>4.9525168846324505E-2</v>
      </c>
      <c r="AD102">
        <f t="shared" si="38"/>
        <v>0.38522114724269108</v>
      </c>
    </row>
    <row r="103" spans="9:30" x14ac:dyDescent="0.4">
      <c r="I103" s="2" t="s">
        <v>0</v>
      </c>
      <c r="J103">
        <v>30</v>
      </c>
      <c r="K103" s="28">
        <v>45556.224000000002</v>
      </c>
      <c r="L103" s="53">
        <v>5890.5550000000003</v>
      </c>
      <c r="M103" s="31">
        <v>26710.620999999999</v>
      </c>
      <c r="N103">
        <f t="shared" si="31"/>
        <v>7.5367847446307076E-2</v>
      </c>
      <c r="O103">
        <f t="shared" si="32"/>
        <v>0.34175421649133675</v>
      </c>
      <c r="P103" s="28">
        <v>7749.6019999999999</v>
      </c>
      <c r="Q103" s="53">
        <v>3729.48</v>
      </c>
      <c r="R103" s="31">
        <v>11117.049000000001</v>
      </c>
      <c r="S103">
        <f t="shared" si="33"/>
        <v>0.1650494945351485</v>
      </c>
      <c r="T103">
        <f t="shared" si="34"/>
        <v>0.49198904892169371</v>
      </c>
      <c r="U103" s="28">
        <v>5628.2579999999998</v>
      </c>
      <c r="V103" s="53">
        <v>2743.078</v>
      </c>
      <c r="W103" s="31">
        <v>22474.830999999998</v>
      </c>
      <c r="X103">
        <f t="shared" si="35"/>
        <v>8.8927677788945392E-2</v>
      </c>
      <c r="Y103">
        <f t="shared" si="36"/>
        <v>0.72861017059267041</v>
      </c>
      <c r="Z103" s="28">
        <v>27010.543000000001</v>
      </c>
      <c r="AA103" s="53">
        <v>1489.53</v>
      </c>
      <c r="AB103" s="31">
        <v>18266.495999999999</v>
      </c>
      <c r="AC103">
        <f t="shared" si="37"/>
        <v>3.185031598105903E-2</v>
      </c>
      <c r="AD103">
        <f t="shared" si="38"/>
        <v>0.39058875582683855</v>
      </c>
    </row>
    <row r="104" spans="9:30" x14ac:dyDescent="0.4">
      <c r="I104" s="2" t="s">
        <v>0</v>
      </c>
      <c r="J104">
        <v>60</v>
      </c>
      <c r="K104" s="28">
        <v>23295.621999999999</v>
      </c>
      <c r="L104" s="53">
        <v>2371.2199999999998</v>
      </c>
      <c r="M104" s="31">
        <v>35910.006000000001</v>
      </c>
      <c r="N104">
        <f t="shared" si="31"/>
        <v>3.8508304289950016E-2</v>
      </c>
      <c r="O104">
        <f t="shared" si="32"/>
        <v>0.58317382533123496</v>
      </c>
      <c r="P104" s="28">
        <v>1630.5889999999999</v>
      </c>
      <c r="Q104" s="53">
        <v>1873.0160000000001</v>
      </c>
      <c r="R104" s="31">
        <v>19887.668000000001</v>
      </c>
      <c r="S104">
        <f t="shared" si="33"/>
        <v>8.0073282031294324E-2</v>
      </c>
      <c r="T104">
        <f t="shared" si="34"/>
        <v>0.85021742938060707</v>
      </c>
      <c r="U104" s="28">
        <v>2709.0450000000001</v>
      </c>
      <c r="V104" s="53">
        <v>1029.5219999999999</v>
      </c>
      <c r="W104" s="31">
        <v>37768.014000000003</v>
      </c>
      <c r="X104">
        <f t="shared" si="35"/>
        <v>2.480382568730486E-2</v>
      </c>
      <c r="Y104">
        <f t="shared" si="36"/>
        <v>0.90992833160601683</v>
      </c>
      <c r="Z104" s="28">
        <v>16896.723000000002</v>
      </c>
      <c r="AA104" s="53">
        <v>314.86099999999999</v>
      </c>
      <c r="AB104" s="31">
        <v>20667.839</v>
      </c>
      <c r="AC104">
        <f t="shared" si="37"/>
        <v>8.3121910278305972E-3</v>
      </c>
      <c r="AD104">
        <f t="shared" si="38"/>
        <v>0.54562180105013736</v>
      </c>
    </row>
    <row r="107" spans="9:30" x14ac:dyDescent="0.4">
      <c r="P107" t="s">
        <v>471</v>
      </c>
      <c r="Q107" t="s">
        <v>29</v>
      </c>
      <c r="R107" t="s">
        <v>472</v>
      </c>
      <c r="S107" t="s">
        <v>29</v>
      </c>
    </row>
    <row r="108" spans="9:30" ht="15.45" x14ac:dyDescent="0.4">
      <c r="O108" s="1" t="s">
        <v>2</v>
      </c>
      <c r="P108" s="72" t="s">
        <v>31</v>
      </c>
    </row>
    <row r="109" spans="9:30" x14ac:dyDescent="0.4">
      <c r="N109" s="2" t="s">
        <v>1</v>
      </c>
      <c r="O109">
        <v>0</v>
      </c>
      <c r="P109">
        <f>AVERAGE(N95,S95,X95,AC95)</f>
        <v>0.25219692229399227</v>
      </c>
      <c r="Q109">
        <f>_xlfn.STDEV.P(N95,S95,X95,AC95)</f>
        <v>7.8994217741323036E-2</v>
      </c>
      <c r="R109">
        <f>AVEDEV(O95,T95,Y95,AD95)</f>
        <v>5.801223925433802E-3</v>
      </c>
      <c r="S109">
        <f>_xlfn.STDEV.P(O95,T95,Y95,AD95)</f>
        <v>6.3455517857446374E-3</v>
      </c>
    </row>
    <row r="110" spans="9:30" x14ac:dyDescent="0.4">
      <c r="N110" s="2" t="s">
        <v>1</v>
      </c>
      <c r="O110">
        <v>15</v>
      </c>
      <c r="P110">
        <f>AVERAGE(N96,S96,X96,AC96)</f>
        <v>0.3987900269357651</v>
      </c>
      <c r="Q110">
        <f t="shared" ref="Q110:Q112" si="39">_xlfn.STDEV.P(N96,S96,X96,AC96)</f>
        <v>0.17306108885690749</v>
      </c>
      <c r="R110">
        <f t="shared" ref="R110:R112" si="40">AVEDEV(O96,T96,Y96,AD96)</f>
        <v>7.5460113092675144E-3</v>
      </c>
      <c r="S110">
        <f t="shared" ref="S110:S112" si="41">_xlfn.STDEV.P(O96,T96,Y96,AD96)</f>
        <v>9.03603462475722E-3</v>
      </c>
    </row>
    <row r="111" spans="9:30" x14ac:dyDescent="0.4">
      <c r="N111" s="2" t="s">
        <v>1</v>
      </c>
      <c r="O111">
        <v>30</v>
      </c>
      <c r="P111">
        <f t="shared" ref="P111:P112" si="42">AVERAGE(N97,S97,X97,AC97)</f>
        <v>0.21829555539454742</v>
      </c>
      <c r="Q111">
        <f t="shared" si="39"/>
        <v>9.6673284893042527E-2</v>
      </c>
      <c r="R111">
        <f t="shared" si="40"/>
        <v>1.1826284458508151E-2</v>
      </c>
      <c r="S111">
        <f t="shared" si="41"/>
        <v>1.5630470545666079E-2</v>
      </c>
    </row>
    <row r="112" spans="9:30" x14ac:dyDescent="0.4">
      <c r="N112" s="2" t="s">
        <v>1</v>
      </c>
      <c r="O112">
        <v>60</v>
      </c>
      <c r="P112">
        <f t="shared" si="42"/>
        <v>0.21838873293713684</v>
      </c>
      <c r="Q112">
        <f t="shared" si="39"/>
        <v>8.9131933726754348E-2</v>
      </c>
      <c r="R112">
        <f t="shared" si="40"/>
        <v>0.13881155067572351</v>
      </c>
      <c r="S112">
        <f t="shared" si="41"/>
        <v>0.18611555668348473</v>
      </c>
    </row>
    <row r="113" spans="14:19" x14ac:dyDescent="0.4">
      <c r="N113" s="2"/>
    </row>
    <row r="114" spans="14:19" ht="15.45" x14ac:dyDescent="0.4">
      <c r="N114" s="2"/>
      <c r="P114" s="72" t="s">
        <v>30</v>
      </c>
    </row>
    <row r="115" spans="14:19" x14ac:dyDescent="0.4">
      <c r="N115" s="2" t="s">
        <v>0</v>
      </c>
      <c r="O115">
        <v>0</v>
      </c>
      <c r="P115">
        <f>AVERAGE(N101,S101,X101,AC101)</f>
        <v>0.44521113534821877</v>
      </c>
      <c r="Q115">
        <f>_xlfn.STDEV.P(N101,S101,X101,AC101)</f>
        <v>0.11243780875626241</v>
      </c>
      <c r="R115">
        <f>AVERAGE(O101,T101,Y101,AD101)</f>
        <v>5.5573764637290982E-2</v>
      </c>
      <c r="S115">
        <f>_xlfn.STDEV.P(O101,T101,Y101,AD101)</f>
        <v>1.4077993033602285E-2</v>
      </c>
    </row>
    <row r="116" spans="14:19" x14ac:dyDescent="0.4">
      <c r="N116" s="2" t="s">
        <v>0</v>
      </c>
      <c r="O116">
        <v>15</v>
      </c>
      <c r="P116">
        <f t="shared" ref="P116:P118" si="43">AVERAGE(N102,S102,X102,AC102)</f>
        <v>0.18874792781116709</v>
      </c>
      <c r="Q116">
        <f t="shared" ref="Q116:Q118" si="44">_xlfn.STDEV.P(N102,S102,X102,AC102)</f>
        <v>0.1576313038892726</v>
      </c>
      <c r="R116">
        <f t="shared" ref="R116:R118" si="45">AVERAGE(O102,T102,Y102,AD102)</f>
        <v>0.46508386363645382</v>
      </c>
      <c r="S116">
        <f t="shared" ref="S116:S118" si="46">_xlfn.STDEV.P(O102,T102,Y102,AD102)</f>
        <v>0.10248445149508305</v>
      </c>
    </row>
    <row r="117" spans="14:19" x14ac:dyDescent="0.4">
      <c r="N117" s="2" t="s">
        <v>0</v>
      </c>
      <c r="O117">
        <v>30</v>
      </c>
      <c r="P117">
        <f t="shared" si="43"/>
        <v>9.0298833937865003E-2</v>
      </c>
      <c r="Q117">
        <f t="shared" si="44"/>
        <v>4.8033074380766906E-2</v>
      </c>
      <c r="R117">
        <f t="shared" si="45"/>
        <v>0.48823554795813484</v>
      </c>
      <c r="S117">
        <f t="shared" si="46"/>
        <v>0.1489846673805709</v>
      </c>
    </row>
    <row r="118" spans="14:19" x14ac:dyDescent="0.4">
      <c r="N118" s="2" t="s">
        <v>0</v>
      </c>
      <c r="O118">
        <v>60</v>
      </c>
      <c r="P118">
        <f t="shared" si="43"/>
        <v>3.7924400759094951E-2</v>
      </c>
      <c r="Q118">
        <f t="shared" si="44"/>
        <v>2.6579604921885921E-2</v>
      </c>
      <c r="R118">
        <f t="shared" si="45"/>
        <v>0.72223534684199908</v>
      </c>
      <c r="S118">
        <f t="shared" si="46"/>
        <v>0.15979558919335651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E418-0C28-4B70-87FA-DF8062EBC0DB}">
  <dimension ref="A1:C3"/>
  <sheetViews>
    <sheetView workbookViewId="0"/>
  </sheetViews>
  <sheetFormatPr defaultRowHeight="14.6" x14ac:dyDescent="0.4"/>
  <sheetData>
    <row r="1" spans="1:3" x14ac:dyDescent="0.4">
      <c r="A1" t="s">
        <v>480</v>
      </c>
    </row>
    <row r="2" spans="1:3" ht="409.6" x14ac:dyDescent="0.4">
      <c r="B2" t="s">
        <v>481</v>
      </c>
      <c r="C2" s="130" t="s">
        <v>483</v>
      </c>
    </row>
    <row r="3" spans="1:3" x14ac:dyDescent="0.4">
      <c r="B3" t="s">
        <v>482</v>
      </c>
      <c r="C3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D42F-F48D-4D2E-9DB7-D0DB97735E63}">
  <dimension ref="A1:BC678"/>
  <sheetViews>
    <sheetView topLeftCell="A36" zoomScaleNormal="100" workbookViewId="0">
      <selection activeCell="D67" sqref="D67"/>
    </sheetView>
  </sheetViews>
  <sheetFormatPr defaultRowHeight="14.6" x14ac:dyDescent="0.4"/>
  <cols>
    <col min="1" max="1" width="21.23046875" customWidth="1"/>
    <col min="2" max="2" width="25.23046875" style="3" customWidth="1"/>
    <col min="3" max="3" width="28.23046875" style="3" customWidth="1"/>
    <col min="4" max="4" width="28.4609375" bestFit="1" customWidth="1"/>
    <col min="5" max="5" width="33" bestFit="1" customWidth="1"/>
    <col min="6" max="6" width="23.53515625" bestFit="1" customWidth="1"/>
    <col min="7" max="7" width="27.3828125" bestFit="1" customWidth="1"/>
    <col min="8" max="8" width="30.07421875" bestFit="1" customWidth="1"/>
    <col min="9" max="9" width="34.69140625" bestFit="1" customWidth="1"/>
    <col min="10" max="10" width="22.3046875" bestFit="1" customWidth="1"/>
    <col min="11" max="11" width="23.4609375" bestFit="1" customWidth="1"/>
    <col min="12" max="12" width="28.84375" bestFit="1" customWidth="1"/>
    <col min="13" max="13" width="43.921875" customWidth="1"/>
    <col min="14" max="14" width="12.4609375" customWidth="1"/>
    <col min="15" max="15" width="28.4609375" bestFit="1" customWidth="1"/>
    <col min="16" max="16" width="32.61328125" customWidth="1"/>
    <col min="17" max="17" width="25" bestFit="1" customWidth="1"/>
    <col min="18" max="18" width="28.84375" bestFit="1" customWidth="1"/>
    <col min="19" max="19" width="23.53515625" bestFit="1" customWidth="1"/>
    <col min="20" max="20" width="27.53515625" bestFit="1" customWidth="1"/>
    <col min="21" max="21" width="17.3828125" customWidth="1"/>
    <col min="22" max="22" width="16.61328125" customWidth="1"/>
    <col min="23" max="23" width="16.23046875" customWidth="1"/>
    <col min="24" max="24" width="12.07421875" customWidth="1"/>
    <col min="25" max="25" width="11.61328125" customWidth="1"/>
    <col min="26" max="26" width="11.23046875" customWidth="1"/>
    <col min="27" max="27" width="19.84375" customWidth="1"/>
    <col min="28" max="28" width="20.921875" customWidth="1"/>
    <col min="29" max="29" width="17.3828125" customWidth="1"/>
    <col min="30" max="30" width="17.69140625" customWidth="1"/>
    <col min="31" max="31" width="21" customWidth="1"/>
    <col min="32" max="32" width="16.3828125" customWidth="1"/>
    <col min="33" max="33" width="10.61328125" bestFit="1" customWidth="1"/>
    <col min="34" max="34" width="11" customWidth="1"/>
    <col min="38" max="38" width="15.53515625" style="42" bestFit="1" customWidth="1"/>
    <col min="39" max="39" width="14.84375" style="42" bestFit="1" customWidth="1"/>
    <col min="40" max="40" width="14.61328125" style="42" bestFit="1" customWidth="1"/>
    <col min="41" max="41" width="14.84375" style="42" bestFit="1" customWidth="1"/>
    <col min="42" max="42" width="14.61328125" style="42" bestFit="1" customWidth="1"/>
    <col min="43" max="43" width="14.84375" style="42" bestFit="1" customWidth="1"/>
  </cols>
  <sheetData>
    <row r="1" spans="1:9" x14ac:dyDescent="0.4">
      <c r="B1"/>
      <c r="C1"/>
    </row>
    <row r="2" spans="1:9" x14ac:dyDescent="0.4">
      <c r="B2"/>
      <c r="C2"/>
    </row>
    <row r="3" spans="1:9" x14ac:dyDescent="0.4">
      <c r="B3"/>
      <c r="C3"/>
    </row>
    <row r="4" spans="1:9" x14ac:dyDescent="0.4">
      <c r="B4"/>
      <c r="C4"/>
    </row>
    <row r="5" spans="1:9" x14ac:dyDescent="0.4">
      <c r="B5"/>
      <c r="C5"/>
    </row>
    <row r="6" spans="1:9" x14ac:dyDescent="0.4">
      <c r="A6" s="21" t="s">
        <v>359</v>
      </c>
      <c r="B6" s="21"/>
      <c r="C6" s="21"/>
      <c r="D6" s="21"/>
      <c r="E6" s="21"/>
      <c r="F6" s="21"/>
      <c r="G6" s="21"/>
      <c r="H6" s="21"/>
      <c r="I6" s="21"/>
    </row>
    <row r="7" spans="1:9" x14ac:dyDescent="0.4">
      <c r="A7" s="1" t="s">
        <v>68</v>
      </c>
      <c r="B7" s="1" t="s">
        <v>0</v>
      </c>
      <c r="C7" s="1"/>
      <c r="D7" s="1" t="s">
        <v>1</v>
      </c>
      <c r="E7" s="1"/>
    </row>
    <row r="8" spans="1:9" x14ac:dyDescent="0.4">
      <c r="A8" s="1" t="s">
        <v>401</v>
      </c>
      <c r="B8" s="1" t="s">
        <v>406</v>
      </c>
      <c r="C8" s="1"/>
      <c r="D8" s="1" t="s">
        <v>411</v>
      </c>
      <c r="E8" s="1"/>
    </row>
    <row r="9" spans="1:9" x14ac:dyDescent="0.4">
      <c r="A9" s="1" t="s">
        <v>404</v>
      </c>
      <c r="B9" s="1" t="s">
        <v>407</v>
      </c>
      <c r="C9" s="1"/>
      <c r="D9" s="1" t="s">
        <v>412</v>
      </c>
      <c r="E9" s="1"/>
    </row>
    <row r="10" spans="1:9" x14ac:dyDescent="0.4">
      <c r="A10" s="1" t="s">
        <v>402</v>
      </c>
      <c r="B10" s="1" t="s">
        <v>408</v>
      </c>
      <c r="C10" s="1"/>
      <c r="D10" s="1" t="s">
        <v>413</v>
      </c>
      <c r="E10" s="1"/>
    </row>
    <row r="11" spans="1:9" x14ac:dyDescent="0.4">
      <c r="A11" s="1" t="s">
        <v>405</v>
      </c>
      <c r="B11" s="1" t="s">
        <v>409</v>
      </c>
      <c r="C11" s="1"/>
      <c r="D11" s="1" t="s">
        <v>414</v>
      </c>
    </row>
    <row r="12" spans="1:9" x14ac:dyDescent="0.4">
      <c r="A12" s="1" t="s">
        <v>403</v>
      </c>
      <c r="B12" s="1" t="s">
        <v>410</v>
      </c>
      <c r="C12" s="1"/>
      <c r="D12" s="1" t="s">
        <v>415</v>
      </c>
    </row>
    <row r="13" spans="1:9" x14ac:dyDescent="0.4">
      <c r="A13" s="3"/>
      <c r="B13" s="19" t="s">
        <v>68</v>
      </c>
      <c r="C13" s="19" t="s">
        <v>0</v>
      </c>
      <c r="D13" s="19" t="s">
        <v>1</v>
      </c>
    </row>
    <row r="14" spans="1:9" x14ac:dyDescent="0.4">
      <c r="A14" s="19" t="s">
        <v>416</v>
      </c>
      <c r="B14" s="24">
        <v>3.9892300000000003E-6</v>
      </c>
      <c r="C14" s="24">
        <v>6.0814799999999996E-6</v>
      </c>
      <c r="D14" s="24">
        <v>2.2895E-5</v>
      </c>
    </row>
    <row r="15" spans="1:9" x14ac:dyDescent="0.4">
      <c r="A15" s="19" t="s">
        <v>417</v>
      </c>
      <c r="B15" s="24">
        <v>1.4794400000000001E-3</v>
      </c>
      <c r="C15" s="24">
        <v>1.61491E-3</v>
      </c>
      <c r="D15" s="24">
        <v>2.4628499999999999E-3</v>
      </c>
    </row>
    <row r="16" spans="1:9" x14ac:dyDescent="0.4">
      <c r="A16" s="19" t="s">
        <v>418</v>
      </c>
      <c r="B16" s="24">
        <v>1.3854E-3</v>
      </c>
      <c r="C16" s="24">
        <v>1.4374399999999999E-3</v>
      </c>
      <c r="D16" s="24">
        <v>1.8255999999999999E-3</v>
      </c>
    </row>
    <row r="17" spans="1:17" x14ac:dyDescent="0.4">
      <c r="A17" s="19" t="s">
        <v>419</v>
      </c>
      <c r="B17" s="24">
        <v>1754723</v>
      </c>
      <c r="C17" s="24">
        <v>1808769</v>
      </c>
      <c r="D17" s="24">
        <v>1834463</v>
      </c>
    </row>
    <row r="18" spans="1:17" x14ac:dyDescent="0.4">
      <c r="A18" s="19" t="s">
        <v>420</v>
      </c>
      <c r="B18" s="24">
        <v>9.0042699999999998E-5</v>
      </c>
      <c r="C18" s="24">
        <v>1.71387E-4</v>
      </c>
      <c r="D18" s="24">
        <v>6.1434900000000004E-4</v>
      </c>
    </row>
    <row r="19" spans="1:17" x14ac:dyDescent="0.4">
      <c r="B19"/>
      <c r="C19"/>
    </row>
    <row r="20" spans="1:17" x14ac:dyDescent="0.4">
      <c r="B20" s="4"/>
      <c r="C20"/>
    </row>
    <row r="21" spans="1:17" x14ac:dyDescent="0.4">
      <c r="B21"/>
      <c r="C21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</row>
    <row r="22" spans="1:17" x14ac:dyDescent="0.4">
      <c r="B22"/>
      <c r="C22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</row>
    <row r="23" spans="1:17" x14ac:dyDescent="0.4">
      <c r="A23" s="21" t="s">
        <v>60</v>
      </c>
      <c r="B23" s="21"/>
      <c r="C23" s="21"/>
      <c r="D23" s="21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</row>
    <row r="24" spans="1:17" x14ac:dyDescent="0.4">
      <c r="A24" s="3"/>
      <c r="B24" s="19" t="s">
        <v>32</v>
      </c>
      <c r="C24" s="19" t="s">
        <v>30</v>
      </c>
      <c r="D24" s="19" t="s">
        <v>31</v>
      </c>
      <c r="F24" s="44"/>
      <c r="G24" s="45" t="s">
        <v>32</v>
      </c>
      <c r="H24" s="45" t="s">
        <v>30</v>
      </c>
      <c r="I24" s="45" t="s">
        <v>31</v>
      </c>
      <c r="J24" s="46"/>
      <c r="K24" s="47" t="s">
        <v>360</v>
      </c>
      <c r="L24" s="47" t="s">
        <v>361</v>
      </c>
      <c r="M24" s="47" t="s">
        <v>362</v>
      </c>
      <c r="N24" s="47" t="s">
        <v>34</v>
      </c>
      <c r="O24" s="47" t="s">
        <v>421</v>
      </c>
      <c r="P24" s="47" t="s">
        <v>431</v>
      </c>
      <c r="Q24" s="47"/>
    </row>
    <row r="25" spans="1:17" x14ac:dyDescent="0.4">
      <c r="A25" s="19" t="s">
        <v>360</v>
      </c>
      <c r="B25" s="7">
        <v>3.9892300000000003E-6</v>
      </c>
      <c r="C25" s="7">
        <v>6.0814799999999996E-6</v>
      </c>
      <c r="D25" s="7">
        <v>2.2895E-5</v>
      </c>
      <c r="F25" s="45" t="s">
        <v>360</v>
      </c>
      <c r="G25" s="48">
        <v>3.9892300000000003E-6</v>
      </c>
      <c r="H25" s="48">
        <v>6.0814799999999996E-6</v>
      </c>
      <c r="I25" s="48">
        <v>2.2895E-5</v>
      </c>
      <c r="J25" s="47" t="s">
        <v>32</v>
      </c>
      <c r="K25" s="49">
        <v>3.9892300000000003E-6</v>
      </c>
      <c r="L25" s="49">
        <v>9.0042699999999998E-5</v>
      </c>
      <c r="M25" s="49">
        <v>1.3854E-3</v>
      </c>
      <c r="N25" s="49">
        <v>1.47943193E-3</v>
      </c>
      <c r="O25" s="49">
        <v>1754723</v>
      </c>
      <c r="P25" s="50">
        <v>9.5000000000000683E-6</v>
      </c>
      <c r="Q25" s="46"/>
    </row>
    <row r="26" spans="1:17" x14ac:dyDescent="0.4">
      <c r="A26" s="19" t="s">
        <v>361</v>
      </c>
      <c r="B26" s="7">
        <v>9.0042699999999998E-5</v>
      </c>
      <c r="C26" s="7">
        <v>1.71387E-4</v>
      </c>
      <c r="D26" s="7">
        <v>6.1434900000000004E-4</v>
      </c>
      <c r="F26" s="43" t="s">
        <v>361</v>
      </c>
      <c r="G26" s="51">
        <v>9.0042699999999998E-5</v>
      </c>
      <c r="H26" s="51">
        <v>1.71387E-4</v>
      </c>
      <c r="I26" s="51">
        <v>6.1434900000000004E-4</v>
      </c>
      <c r="J26" s="47" t="s">
        <v>30</v>
      </c>
      <c r="K26" s="49">
        <v>6.0814799999999996E-6</v>
      </c>
      <c r="L26" s="49">
        <v>1.71387E-4</v>
      </c>
      <c r="M26" s="49">
        <v>1.4374399999999999E-3</v>
      </c>
      <c r="N26" s="49">
        <v>1.6149084799999998E-3</v>
      </c>
      <c r="O26" s="49">
        <v>1808769</v>
      </c>
      <c r="P26" s="50">
        <v>1.8889810166789126E-4</v>
      </c>
      <c r="Q26" s="46"/>
    </row>
    <row r="27" spans="1:17" x14ac:dyDescent="0.4">
      <c r="A27" s="19" t="s">
        <v>362</v>
      </c>
      <c r="B27" s="7">
        <v>1.3854E-3</v>
      </c>
      <c r="C27" s="7">
        <v>1.4374399999999999E-3</v>
      </c>
      <c r="D27" s="7">
        <v>1.8255999999999999E-3</v>
      </c>
      <c r="F27" s="43" t="s">
        <v>362</v>
      </c>
      <c r="G27" s="51">
        <v>1.3854E-3</v>
      </c>
      <c r="H27" s="51">
        <v>1.4374399999999999E-3</v>
      </c>
      <c r="I27" s="51">
        <v>1.8255999999999999E-3</v>
      </c>
      <c r="J27" s="47" t="s">
        <v>31</v>
      </c>
      <c r="K27" s="49">
        <v>2.2895E-5</v>
      </c>
      <c r="L27" s="49">
        <v>6.1434900000000004E-4</v>
      </c>
      <c r="M27" s="49">
        <v>1.8255999999999999E-3</v>
      </c>
      <c r="N27" s="49">
        <v>2.4628440000000001E-3</v>
      </c>
      <c r="O27" s="49">
        <v>1834463</v>
      </c>
      <c r="P27" s="50">
        <v>1.0568067204226037E-3</v>
      </c>
      <c r="Q27" s="46"/>
    </row>
    <row r="28" spans="1:17" x14ac:dyDescent="0.4">
      <c r="A28" s="19" t="s">
        <v>34</v>
      </c>
      <c r="B28" s="7">
        <f>SUM(B25:B27)</f>
        <v>1.47943193E-3</v>
      </c>
      <c r="C28" s="7">
        <f t="shared" ref="C28:D28" si="0">SUM(C25:C27)</f>
        <v>1.6149084799999998E-3</v>
      </c>
      <c r="D28" s="7">
        <f t="shared" si="0"/>
        <v>2.4628440000000001E-3</v>
      </c>
      <c r="F28" s="43" t="s">
        <v>34</v>
      </c>
      <c r="G28" s="51">
        <v>1.47943193E-3</v>
      </c>
      <c r="H28" s="51">
        <v>1.6149084799999998E-3</v>
      </c>
      <c r="I28" s="51">
        <v>2.4628440000000001E-3</v>
      </c>
      <c r="J28" s="46"/>
      <c r="K28" s="46"/>
      <c r="L28" s="46"/>
      <c r="M28" s="46"/>
      <c r="N28" s="46"/>
      <c r="O28" s="46"/>
      <c r="P28" s="46"/>
      <c r="Q28" s="46"/>
    </row>
    <row r="29" spans="1:17" x14ac:dyDescent="0.4">
      <c r="A29" s="19" t="s">
        <v>421</v>
      </c>
      <c r="B29" s="38">
        <v>1754723</v>
      </c>
      <c r="C29" s="38">
        <v>1808769</v>
      </c>
      <c r="D29" s="38">
        <v>1834463</v>
      </c>
      <c r="F29" s="43" t="s">
        <v>421</v>
      </c>
      <c r="G29" s="51">
        <v>1754723</v>
      </c>
      <c r="H29" s="51">
        <v>1808769</v>
      </c>
      <c r="I29" s="51">
        <v>1834463</v>
      </c>
      <c r="J29" s="43"/>
      <c r="K29" s="43"/>
      <c r="L29" s="43"/>
      <c r="M29" s="43"/>
      <c r="N29" s="43"/>
      <c r="O29" s="43"/>
      <c r="P29" s="43"/>
      <c r="Q29" s="43"/>
    </row>
    <row r="30" spans="1:17" x14ac:dyDescent="0.4">
      <c r="A30" s="40" t="s">
        <v>422</v>
      </c>
      <c r="B30" s="41">
        <f>B28*B29</f>
        <v>2595.9932345053899</v>
      </c>
      <c r="C30" s="41">
        <f t="shared" ref="C30:D30" si="1">C28*C29</f>
        <v>2920.9963964611197</v>
      </c>
      <c r="D30" s="41">
        <f t="shared" si="1"/>
        <v>4517.9961927720005</v>
      </c>
      <c r="F30" s="43" t="s">
        <v>431</v>
      </c>
      <c r="G30" s="52">
        <v>9.5000000000000683E-6</v>
      </c>
      <c r="H30" s="52">
        <v>1.8889810166789126E-4</v>
      </c>
      <c r="I30" s="52">
        <v>1.0568067204226037E-3</v>
      </c>
      <c r="J30" s="43"/>
      <c r="K30" s="43"/>
      <c r="L30" s="43"/>
      <c r="M30" s="43"/>
      <c r="N30" s="43"/>
      <c r="O30" s="43"/>
      <c r="P30" s="43"/>
      <c r="Q30" s="43"/>
    </row>
    <row r="31" spans="1:17" x14ac:dyDescent="0.4">
      <c r="A31" s="40" t="s">
        <v>423</v>
      </c>
      <c r="B31" s="41">
        <f>(13.1/1000000)*B29*20</f>
        <v>459.73742600000003</v>
      </c>
      <c r="C31" s="41">
        <f t="shared" ref="C31:D31" si="2">(13.1/1000000)*C29*20</f>
        <v>473.89747800000004</v>
      </c>
      <c r="D31" s="41">
        <f t="shared" si="2"/>
        <v>480.62930600000004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</row>
    <row r="32" spans="1:17" x14ac:dyDescent="0.4">
      <c r="A32" s="40" t="s">
        <v>424</v>
      </c>
      <c r="B32" s="41">
        <f>0.1*B29/100</f>
        <v>1754.7230000000002</v>
      </c>
      <c r="C32" s="41">
        <f t="shared" ref="C32:D32" si="3">0.1*C29/100</f>
        <v>1808.7690000000002</v>
      </c>
      <c r="D32" s="41">
        <f t="shared" si="3"/>
        <v>1834.4630000000002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</row>
    <row r="33" spans="1:17" x14ac:dyDescent="0.4">
      <c r="A33" s="40" t="s">
        <v>425</v>
      </c>
      <c r="B33" s="41">
        <f>B30-B31-B32</f>
        <v>381.53280850538954</v>
      </c>
      <c r="C33" s="41">
        <f t="shared" ref="C33:D33" si="4">C30-C31-C32</f>
        <v>638.32991846111963</v>
      </c>
      <c r="D33" s="41">
        <f t="shared" si="4"/>
        <v>2202.9038867720005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</row>
    <row r="34" spans="1:17" x14ac:dyDescent="0.4">
      <c r="A34" s="40" t="s">
        <v>426</v>
      </c>
      <c r="B34" s="41">
        <f>B33/B29</f>
        <v>2.1743192999999973E-4</v>
      </c>
      <c r="C34" s="41">
        <f t="shared" ref="C34:D34" si="5">C33/C29</f>
        <v>3.5290847999999979E-4</v>
      </c>
      <c r="D34" s="41">
        <f t="shared" si="5"/>
        <v>1.2008440000000004E-3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</row>
    <row r="35" spans="1:17" x14ac:dyDescent="0.4">
      <c r="A35" s="40" t="s">
        <v>427</v>
      </c>
      <c r="B35" s="41">
        <f>B34/20</f>
        <v>1.0871596499999986E-5</v>
      </c>
      <c r="C35" s="41">
        <f t="shared" ref="C35:D35" si="6">C34/20</f>
        <v>1.7645423999999991E-5</v>
      </c>
      <c r="D35" s="41">
        <f t="shared" si="6"/>
        <v>6.004220000000002E-5</v>
      </c>
    </row>
    <row r="36" spans="1:17" x14ac:dyDescent="0.4">
      <c r="B36" s="19" t="s">
        <v>32</v>
      </c>
      <c r="C36" s="19" t="s">
        <v>30</v>
      </c>
      <c r="D36" s="19" t="s">
        <v>31</v>
      </c>
    </row>
    <row r="37" spans="1:17" x14ac:dyDescent="0.4">
      <c r="A37" s="19" t="s">
        <v>34</v>
      </c>
      <c r="B37" s="7">
        <v>1.47943193E-3</v>
      </c>
      <c r="C37" s="7">
        <v>1.6149084799999998E-3</v>
      </c>
      <c r="D37" s="7">
        <v>2.4628440000000001E-3</v>
      </c>
    </row>
    <row r="38" spans="1:17" ht="16.5" customHeight="1" x14ac:dyDescent="0.4">
      <c r="A38" s="19" t="s">
        <v>422</v>
      </c>
      <c r="B38" s="7">
        <f>B37*B29</f>
        <v>2595.9932345053899</v>
      </c>
      <c r="C38" s="7">
        <f t="shared" ref="C38" si="7">C37*C29</f>
        <v>2920.9963964611197</v>
      </c>
      <c r="D38" s="7">
        <f>D37*D29</f>
        <v>4517.9961927720005</v>
      </c>
    </row>
    <row r="39" spans="1:17" ht="15.75" customHeight="1" x14ac:dyDescent="0.4">
      <c r="A39" s="19" t="s">
        <v>428</v>
      </c>
      <c r="B39" s="7">
        <f>0.0000095*B29</f>
        <v>16.6698685</v>
      </c>
      <c r="C39" s="7"/>
      <c r="D39" s="7"/>
    </row>
    <row r="40" spans="1:17" x14ac:dyDescent="0.4">
      <c r="A40" s="19" t="s">
        <v>429</v>
      </c>
      <c r="B40" s="7">
        <f>B38-B39</f>
        <v>2579.3233660053897</v>
      </c>
      <c r="C40" s="7">
        <f>B40/B29*C29</f>
        <v>2658.7673070941696</v>
      </c>
      <c r="D40" s="7">
        <f>B40/B29*D29</f>
        <v>2696.5357381035897</v>
      </c>
    </row>
    <row r="41" spans="1:17" x14ac:dyDescent="0.4">
      <c r="A41" s="19" t="s">
        <v>430</v>
      </c>
      <c r="B41" s="7">
        <f>B38-B40</f>
        <v>16.669868500000121</v>
      </c>
      <c r="C41" s="7">
        <f>C38-C40</f>
        <v>262.22908936695012</v>
      </c>
      <c r="D41" s="7">
        <f>D38-D40</f>
        <v>1821.4604546684109</v>
      </c>
    </row>
    <row r="42" spans="1:17" x14ac:dyDescent="0.4">
      <c r="A42" s="19" t="s">
        <v>431</v>
      </c>
      <c r="B42" s="7">
        <f>B41/B29</f>
        <v>9.5000000000000683E-6</v>
      </c>
      <c r="C42" s="7">
        <f t="shared" ref="C42" si="8">C41/C29</f>
        <v>1.4497655000000005E-4</v>
      </c>
      <c r="D42" s="7">
        <f>D41/D29</f>
        <v>9.9291207000000046E-4</v>
      </c>
    </row>
    <row r="43" spans="1:17" x14ac:dyDescent="0.4">
      <c r="A43" s="19"/>
      <c r="B43" s="4"/>
      <c r="C43" s="4"/>
      <c r="D43" s="4"/>
    </row>
    <row r="44" spans="1:17" x14ac:dyDescent="0.4">
      <c r="A44" s="19"/>
      <c r="B44"/>
      <c r="C44"/>
    </row>
    <row r="45" spans="1:17" x14ac:dyDescent="0.4">
      <c r="B45" s="4">
        <f>B40/B29</f>
        <v>1.4699319299999998E-3</v>
      </c>
      <c r="C45" s="39"/>
    </row>
    <row r="46" spans="1:17" x14ac:dyDescent="0.4">
      <c r="B46"/>
      <c r="C46"/>
    </row>
    <row r="47" spans="1:17" x14ac:dyDescent="0.4">
      <c r="B47"/>
      <c r="C47"/>
    </row>
    <row r="48" spans="1:17" x14ac:dyDescent="0.4">
      <c r="B48"/>
      <c r="C48"/>
    </row>
    <row r="49" spans="1:4" x14ac:dyDescent="0.4">
      <c r="B49"/>
      <c r="C49"/>
    </row>
    <row r="50" spans="1:4" x14ac:dyDescent="0.4">
      <c r="B50"/>
      <c r="C50"/>
    </row>
    <row r="51" spans="1:4" x14ac:dyDescent="0.4">
      <c r="B51"/>
      <c r="C51"/>
    </row>
    <row r="52" spans="1:4" x14ac:dyDescent="0.4">
      <c r="A52" s="21" t="s">
        <v>61</v>
      </c>
      <c r="B52" s="20"/>
      <c r="C52" s="20"/>
      <c r="D52" s="20"/>
    </row>
    <row r="53" spans="1:4" x14ac:dyDescent="0.4">
      <c r="A53" s="8"/>
      <c r="B53" s="19" t="s">
        <v>32</v>
      </c>
      <c r="C53" s="19" t="s">
        <v>30</v>
      </c>
      <c r="D53" s="19" t="s">
        <v>31</v>
      </c>
    </row>
    <row r="54" spans="1:4" x14ac:dyDescent="0.4">
      <c r="B54" s="18">
        <f>B42/B42</f>
        <v>1</v>
      </c>
      <c r="C54" s="25">
        <f>C42/B42</f>
        <v>15.260689473684106</v>
      </c>
      <c r="D54" s="25">
        <f>D42/B42</f>
        <v>104.5170599999993</v>
      </c>
    </row>
    <row r="55" spans="1:4" x14ac:dyDescent="0.4">
      <c r="B55" s="25">
        <f>1/B54</f>
        <v>1</v>
      </c>
      <c r="C55" s="25">
        <f t="shared" ref="C55:D55" si="9">1/C54</f>
        <v>6.5527838812553238E-2</v>
      </c>
      <c r="D55" s="25">
        <f t="shared" si="9"/>
        <v>9.5678160101327642E-3</v>
      </c>
    </row>
    <row r="56" spans="1:4" x14ac:dyDescent="0.4">
      <c r="B56" s="56">
        <v>1</v>
      </c>
      <c r="C56" s="56">
        <v>7.0000000000000007E-2</v>
      </c>
      <c r="D56" s="56">
        <v>0.01</v>
      </c>
    </row>
    <row r="57" spans="1:4" x14ac:dyDescent="0.4">
      <c r="A57" s="21" t="s">
        <v>432</v>
      </c>
      <c r="B57" s="21"/>
      <c r="C57" s="21"/>
      <c r="D57" s="21"/>
    </row>
    <row r="58" spans="1:4" x14ac:dyDescent="0.4">
      <c r="B58" s="18">
        <v>104.5170599999993</v>
      </c>
      <c r="C58" s="18">
        <v>6.8487770608419094</v>
      </c>
      <c r="D58" s="18">
        <v>1</v>
      </c>
    </row>
    <row r="59" spans="1:4" x14ac:dyDescent="0.4">
      <c r="B59" s="39">
        <f>1/B58</f>
        <v>9.5678160101327642E-3</v>
      </c>
      <c r="C59" s="39">
        <f t="shared" ref="C59:D59" si="10">1/C58</f>
        <v>0.14601146907197934</v>
      </c>
      <c r="D59" s="39">
        <f t="shared" si="10"/>
        <v>1</v>
      </c>
    </row>
    <row r="60" spans="1:4" x14ac:dyDescent="0.4">
      <c r="B60"/>
      <c r="C60"/>
    </row>
    <row r="61" spans="1:4" x14ac:dyDescent="0.4">
      <c r="B61"/>
      <c r="C61"/>
    </row>
    <row r="62" spans="1:4" x14ac:dyDescent="0.4">
      <c r="B62"/>
      <c r="C62"/>
    </row>
    <row r="63" spans="1:4" x14ac:dyDescent="0.4">
      <c r="B63"/>
      <c r="C63"/>
    </row>
    <row r="64" spans="1:4" x14ac:dyDescent="0.4">
      <c r="B64"/>
      <c r="C64"/>
    </row>
    <row r="65" spans="1:8" x14ac:dyDescent="0.4">
      <c r="B65"/>
      <c r="C65"/>
    </row>
    <row r="66" spans="1:8" x14ac:dyDescent="0.4">
      <c r="B66"/>
      <c r="C66"/>
    </row>
    <row r="67" spans="1:8" x14ac:dyDescent="0.4">
      <c r="B67"/>
      <c r="C67"/>
    </row>
    <row r="76" spans="1:8" x14ac:dyDescent="0.4">
      <c r="A76" s="21" t="s">
        <v>59</v>
      </c>
      <c r="B76" s="58"/>
      <c r="C76" s="58"/>
      <c r="D76" s="20"/>
    </row>
    <row r="77" spans="1:8" x14ac:dyDescent="0.4">
      <c r="A77" s="3"/>
      <c r="B77" s="15" t="s">
        <v>32</v>
      </c>
      <c r="C77" s="15" t="s">
        <v>30</v>
      </c>
      <c r="D77" s="15" t="s">
        <v>31</v>
      </c>
      <c r="E77" s="3"/>
      <c r="F77" s="15" t="s">
        <v>32</v>
      </c>
      <c r="G77" s="15" t="s">
        <v>30</v>
      </c>
      <c r="H77" s="15" t="s">
        <v>31</v>
      </c>
    </row>
    <row r="78" spans="1:8" x14ac:dyDescent="0.4">
      <c r="A78" s="13" t="s">
        <v>50</v>
      </c>
      <c r="B78" s="17" t="s">
        <v>458</v>
      </c>
      <c r="C78" s="17">
        <v>67.769199999999998</v>
      </c>
      <c r="D78" s="17">
        <v>47.058799999999998</v>
      </c>
      <c r="E78" s="13" t="s">
        <v>363</v>
      </c>
      <c r="F78" s="16">
        <v>68.695999999999998</v>
      </c>
      <c r="G78" s="16">
        <v>67.769199999999998</v>
      </c>
      <c r="H78" s="16">
        <v>47.058799999999998</v>
      </c>
    </row>
    <row r="79" spans="1:8" x14ac:dyDescent="0.4">
      <c r="A79" s="12" t="s">
        <v>46</v>
      </c>
      <c r="B79" s="17">
        <v>6.3759800000000002</v>
      </c>
      <c r="C79" s="17">
        <v>7.0769200000000003</v>
      </c>
      <c r="D79" s="17">
        <v>9.6745300000000007</v>
      </c>
      <c r="E79" s="14" t="s">
        <v>365</v>
      </c>
      <c r="F79" s="16">
        <v>3.4142299999999999</v>
      </c>
      <c r="G79" s="16">
        <v>2.7307700000000001</v>
      </c>
      <c r="H79" s="16">
        <v>6.2705299999999999</v>
      </c>
    </row>
    <row r="80" spans="1:8" x14ac:dyDescent="0.4">
      <c r="A80" s="12" t="s">
        <v>44</v>
      </c>
      <c r="B80" s="17">
        <v>6.3348399999999998</v>
      </c>
      <c r="C80" s="17">
        <v>5.88462</v>
      </c>
      <c r="D80" s="17">
        <v>7.3454800000000002</v>
      </c>
      <c r="E80" s="14" t="s">
        <v>364</v>
      </c>
      <c r="F80" s="16">
        <v>1.93336</v>
      </c>
      <c r="G80" s="16">
        <v>2.3461500000000002</v>
      </c>
      <c r="H80" s="16">
        <v>2.9561099999999998</v>
      </c>
    </row>
    <row r="81" spans="1:8" x14ac:dyDescent="0.4">
      <c r="A81" s="12" t="s">
        <v>45</v>
      </c>
      <c r="B81" s="17">
        <v>3.9901300000000002</v>
      </c>
      <c r="C81" s="17">
        <v>3.88462</v>
      </c>
      <c r="D81" s="17">
        <v>5.5837599999999998</v>
      </c>
      <c r="E81" s="14" t="s">
        <v>366</v>
      </c>
      <c r="F81" s="16">
        <v>1.3986000000000001</v>
      </c>
      <c r="G81" s="16">
        <v>1.15385</v>
      </c>
      <c r="H81" s="16">
        <v>3.4637199999999999</v>
      </c>
    </row>
    <row r="82" spans="1:8" x14ac:dyDescent="0.4">
      <c r="A82" s="12" t="s">
        <v>47</v>
      </c>
      <c r="B82" s="17">
        <v>3.7433200000000002</v>
      </c>
      <c r="C82" s="17">
        <v>4.30769</v>
      </c>
      <c r="D82" s="17">
        <v>4.2400700000000002</v>
      </c>
      <c r="E82" s="13" t="s">
        <v>367</v>
      </c>
      <c r="F82" s="16">
        <v>1.19292</v>
      </c>
      <c r="G82" s="16">
        <v>1.11538</v>
      </c>
      <c r="H82" s="16">
        <v>1.4034</v>
      </c>
    </row>
    <row r="83" spans="1:8" x14ac:dyDescent="0.4">
      <c r="A83" s="14" t="s">
        <v>51</v>
      </c>
      <c r="B83" s="17">
        <v>3.4142299999999999</v>
      </c>
      <c r="C83" s="17">
        <v>2.7307700000000001</v>
      </c>
      <c r="D83" s="17">
        <v>6.2705299999999999</v>
      </c>
      <c r="E83" s="13" t="s">
        <v>368</v>
      </c>
      <c r="F83" s="16">
        <v>1.1517900000000001</v>
      </c>
      <c r="G83" s="16">
        <v>1.9615400000000001</v>
      </c>
      <c r="H83" s="16">
        <v>3.2845599999999999</v>
      </c>
    </row>
    <row r="84" spans="1:8" x14ac:dyDescent="0.4">
      <c r="A84" s="14" t="s">
        <v>53</v>
      </c>
      <c r="B84" s="17">
        <v>1.93336</v>
      </c>
      <c r="C84" s="17">
        <v>2.3461500000000002</v>
      </c>
      <c r="D84" s="17">
        <v>2.9561099999999998</v>
      </c>
      <c r="E84" s="14" t="s">
        <v>369</v>
      </c>
      <c r="F84" s="16">
        <v>0.94611299999999998</v>
      </c>
      <c r="G84" s="16">
        <v>1.15385</v>
      </c>
      <c r="H84" s="16">
        <v>5.2254399999999999</v>
      </c>
    </row>
    <row r="85" spans="1:8" x14ac:dyDescent="0.4">
      <c r="A85" s="14" t="s">
        <v>52</v>
      </c>
      <c r="B85" s="17">
        <v>1.3986000000000001</v>
      </c>
      <c r="C85" s="17">
        <v>1.15385</v>
      </c>
      <c r="D85" s="17">
        <v>3.4637199999999999</v>
      </c>
      <c r="E85" s="14" t="s">
        <v>370</v>
      </c>
      <c r="F85" s="16">
        <v>0.82270699999999997</v>
      </c>
      <c r="G85" s="16">
        <v>0.61538499999999996</v>
      </c>
      <c r="H85" s="16">
        <v>3.4935800000000001</v>
      </c>
    </row>
    <row r="86" spans="1:8" x14ac:dyDescent="0.4">
      <c r="A86" s="13" t="s">
        <v>48</v>
      </c>
      <c r="B86" s="17">
        <v>1.19292</v>
      </c>
      <c r="C86" s="17">
        <v>1.11538</v>
      </c>
      <c r="D86" s="17">
        <v>1.4034</v>
      </c>
      <c r="E86" s="12" t="s">
        <v>371</v>
      </c>
      <c r="F86" s="16">
        <v>6.3759800000000002</v>
      </c>
      <c r="G86" s="16">
        <v>7.0769200000000003</v>
      </c>
      <c r="H86" s="16">
        <v>9.6745300000000007</v>
      </c>
    </row>
    <row r="87" spans="1:8" x14ac:dyDescent="0.4">
      <c r="A87" s="13" t="s">
        <v>49</v>
      </c>
      <c r="B87" s="17">
        <v>1.1517900000000001</v>
      </c>
      <c r="C87" s="17">
        <v>1.9615400000000001</v>
      </c>
      <c r="D87" s="17">
        <v>3.2845599999999999</v>
      </c>
      <c r="E87" s="12" t="s">
        <v>372</v>
      </c>
      <c r="F87" s="16">
        <v>6.3348399999999998</v>
      </c>
      <c r="G87" s="16">
        <v>5.88462</v>
      </c>
      <c r="H87" s="16">
        <v>7.3454800000000002</v>
      </c>
    </row>
    <row r="88" spans="1:8" x14ac:dyDescent="0.4">
      <c r="A88" s="14" t="s">
        <v>54</v>
      </c>
      <c r="B88" s="17">
        <v>0.94611299999999998</v>
      </c>
      <c r="C88" s="17">
        <v>1.15385</v>
      </c>
      <c r="D88" s="17">
        <v>5.2254399999999999</v>
      </c>
      <c r="E88" s="12" t="s">
        <v>373</v>
      </c>
      <c r="F88" s="16">
        <v>3.9901300000000002</v>
      </c>
      <c r="G88" s="16">
        <v>3.88462</v>
      </c>
      <c r="H88" s="16">
        <v>5.5837599999999998</v>
      </c>
    </row>
    <row r="89" spans="1:8" x14ac:dyDescent="0.4">
      <c r="A89" s="14" t="s">
        <v>55</v>
      </c>
      <c r="B89" s="17">
        <v>0.82270699999999997</v>
      </c>
      <c r="C89" s="17">
        <v>0.61538499999999996</v>
      </c>
      <c r="D89" s="17">
        <v>3.4935800000000001</v>
      </c>
      <c r="E89" s="12" t="s">
        <v>374</v>
      </c>
      <c r="F89" s="16">
        <v>3.7433200000000002</v>
      </c>
      <c r="G89" s="16">
        <v>4.30769</v>
      </c>
      <c r="H89" s="16">
        <v>4.2400700000000002</v>
      </c>
    </row>
    <row r="90" spans="1:8" x14ac:dyDescent="0.4">
      <c r="A90" s="14" t="s">
        <v>56</v>
      </c>
      <c r="B90" s="17">
        <f>SUM(B78:B89)</f>
        <v>31.303990000000002</v>
      </c>
      <c r="C90" s="17">
        <f>SUM(C78:C89)</f>
        <v>99.999975000000006</v>
      </c>
      <c r="D90" s="18">
        <f>SUM(D78:D89)</f>
        <v>99.999979999999979</v>
      </c>
    </row>
    <row r="92" spans="1:8" x14ac:dyDescent="0.4">
      <c r="A92" s="3"/>
      <c r="B92" s="15" t="s">
        <v>32</v>
      </c>
      <c r="C92" s="15" t="s">
        <v>30</v>
      </c>
      <c r="D92" s="15" t="s">
        <v>31</v>
      </c>
    </row>
    <row r="93" spans="1:8" x14ac:dyDescent="0.4">
      <c r="A93" s="13" t="s">
        <v>50</v>
      </c>
      <c r="B93" s="16">
        <v>68.695999999999998</v>
      </c>
      <c r="C93" s="16">
        <v>67.769199999999998</v>
      </c>
      <c r="D93" s="16">
        <v>47.058799999999998</v>
      </c>
    </row>
    <row r="94" spans="1:8" x14ac:dyDescent="0.4">
      <c r="A94" s="14" t="s">
        <v>51</v>
      </c>
      <c r="B94" s="16">
        <v>3.4142299999999999</v>
      </c>
      <c r="C94" s="16">
        <v>2.7307700000000001</v>
      </c>
      <c r="D94" s="16">
        <v>6.2705299999999999</v>
      </c>
    </row>
    <row r="95" spans="1:8" x14ac:dyDescent="0.4">
      <c r="A95" s="14" t="s">
        <v>53</v>
      </c>
      <c r="B95" s="16">
        <v>1.93336</v>
      </c>
      <c r="C95" s="16">
        <v>2.3461500000000002</v>
      </c>
      <c r="D95" s="16">
        <v>2.9561099999999998</v>
      </c>
    </row>
    <row r="96" spans="1:8" x14ac:dyDescent="0.4">
      <c r="A96" s="14" t="s">
        <v>52</v>
      </c>
      <c r="B96" s="16">
        <v>1.3986000000000001</v>
      </c>
      <c r="C96" s="16">
        <v>1.15385</v>
      </c>
      <c r="D96" s="16">
        <v>3.4637199999999999</v>
      </c>
    </row>
    <row r="97" spans="1:55" x14ac:dyDescent="0.4">
      <c r="A97" s="13" t="s">
        <v>48</v>
      </c>
      <c r="B97" s="16">
        <v>1.19292</v>
      </c>
      <c r="C97" s="16">
        <v>1.11538</v>
      </c>
      <c r="D97" s="16">
        <v>1.4034</v>
      </c>
    </row>
    <row r="98" spans="1:55" x14ac:dyDescent="0.4">
      <c r="A98" s="13" t="s">
        <v>49</v>
      </c>
      <c r="B98" s="16">
        <v>1.1517900000000001</v>
      </c>
      <c r="C98" s="16">
        <v>1.9615400000000001</v>
      </c>
      <c r="D98" s="16">
        <v>3.2845599999999999</v>
      </c>
    </row>
    <row r="99" spans="1:55" x14ac:dyDescent="0.4">
      <c r="A99" s="14" t="s">
        <v>54</v>
      </c>
      <c r="B99" s="16">
        <v>0.94611299999999998</v>
      </c>
      <c r="C99" s="16">
        <v>1.15385</v>
      </c>
      <c r="D99" s="16">
        <v>5.2254399999999999</v>
      </c>
    </row>
    <row r="100" spans="1:55" x14ac:dyDescent="0.4">
      <c r="A100" s="14" t="s">
        <v>55</v>
      </c>
      <c r="B100" s="16">
        <v>0.82270699999999997</v>
      </c>
      <c r="C100" s="16">
        <v>0.61538499999999996</v>
      </c>
      <c r="D100" s="16">
        <v>3.4935800000000001</v>
      </c>
    </row>
    <row r="101" spans="1:55" x14ac:dyDescent="0.4">
      <c r="A101" s="14" t="s">
        <v>57</v>
      </c>
      <c r="B101" s="16">
        <f>SUM(B93:B100)</f>
        <v>79.555719999999994</v>
      </c>
      <c r="C101" s="16">
        <f>SUM(C93:C100)</f>
        <v>78.846125000000015</v>
      </c>
      <c r="D101" s="16">
        <f>SUM(D93:D100)</f>
        <v>73.156140000000008</v>
      </c>
    </row>
    <row r="102" spans="1:55" x14ac:dyDescent="0.4">
      <c r="A102" s="12" t="s">
        <v>46</v>
      </c>
      <c r="B102" s="16">
        <v>6.3759800000000002</v>
      </c>
      <c r="C102" s="16">
        <v>7.0769200000000003</v>
      </c>
      <c r="D102" s="16">
        <v>9.6745300000000007</v>
      </c>
    </row>
    <row r="103" spans="1:55" x14ac:dyDescent="0.4">
      <c r="A103" s="12" t="s">
        <v>44</v>
      </c>
      <c r="B103" s="16">
        <v>6.3348399999999998</v>
      </c>
      <c r="C103" s="16">
        <v>5.88462</v>
      </c>
      <c r="D103" s="16">
        <v>7.3454800000000002</v>
      </c>
      <c r="BC103" t="s">
        <v>484</v>
      </c>
    </row>
    <row r="104" spans="1:55" x14ac:dyDescent="0.4">
      <c r="A104" s="12" t="s">
        <v>45</v>
      </c>
      <c r="B104" s="16">
        <v>3.9901300000000002</v>
      </c>
      <c r="C104" s="16">
        <v>3.88462</v>
      </c>
      <c r="D104" s="16">
        <v>5.5837599999999998</v>
      </c>
    </row>
    <row r="105" spans="1:55" x14ac:dyDescent="0.4">
      <c r="A105" s="12" t="s">
        <v>47</v>
      </c>
      <c r="B105" s="16">
        <v>3.7433200000000002</v>
      </c>
      <c r="C105" s="16">
        <v>4.30769</v>
      </c>
      <c r="D105" s="16">
        <v>4.2400700000000002</v>
      </c>
    </row>
    <row r="106" spans="1:55" x14ac:dyDescent="0.4">
      <c r="A106" s="12" t="s">
        <v>58</v>
      </c>
      <c r="B106" s="16">
        <f>SUM(B102:B105)</f>
        <v>20.444269999999999</v>
      </c>
      <c r="C106" s="16">
        <f>SUM(C102:C105)</f>
        <v>21.153849999999998</v>
      </c>
      <c r="D106" s="16">
        <f>SUM(D102:D105)</f>
        <v>26.843839999999997</v>
      </c>
    </row>
    <row r="107" spans="1:55" x14ac:dyDescent="0.4">
      <c r="B107" s="16"/>
      <c r="C107" s="16"/>
      <c r="D107" s="25"/>
    </row>
    <row r="108" spans="1:55" x14ac:dyDescent="0.4">
      <c r="B108" s="16"/>
      <c r="C108" s="16"/>
      <c r="D108" s="25"/>
    </row>
    <row r="109" spans="1:55" x14ac:dyDescent="0.4">
      <c r="A109" s="3"/>
      <c r="B109" s="65" t="s">
        <v>32</v>
      </c>
      <c r="C109" s="65" t="s">
        <v>30</v>
      </c>
      <c r="D109" s="65" t="s">
        <v>31</v>
      </c>
    </row>
    <row r="110" spans="1:55" x14ac:dyDescent="0.4">
      <c r="A110" s="14" t="s">
        <v>57</v>
      </c>
      <c r="B110" s="16">
        <v>79.555719999999994</v>
      </c>
      <c r="C110" s="16">
        <v>78.846125000000015</v>
      </c>
      <c r="D110" s="16">
        <v>73.156140000000008</v>
      </c>
    </row>
    <row r="111" spans="1:55" x14ac:dyDescent="0.4">
      <c r="A111" s="12" t="s">
        <v>58</v>
      </c>
      <c r="B111" s="16">
        <v>20.444269999999999</v>
      </c>
      <c r="C111" s="16">
        <v>21.153849999999998</v>
      </c>
      <c r="D111" s="16">
        <v>26.843839999999997</v>
      </c>
    </row>
    <row r="112" spans="1:55" x14ac:dyDescent="0.4">
      <c r="B112" s="16"/>
      <c r="C112" s="16"/>
      <c r="D112" s="25"/>
    </row>
    <row r="114" spans="1:12" x14ac:dyDescent="0.4">
      <c r="B114" s="15" t="s">
        <v>32</v>
      </c>
      <c r="C114" s="15" t="s">
        <v>30</v>
      </c>
      <c r="D114" s="15" t="s">
        <v>31</v>
      </c>
    </row>
    <row r="115" spans="1:12" x14ac:dyDescent="0.4">
      <c r="A115" s="12" t="s">
        <v>46</v>
      </c>
      <c r="B115" s="22">
        <v>6.3759800000000002</v>
      </c>
      <c r="C115" s="22">
        <v>7.0769200000000003</v>
      </c>
      <c r="D115" s="22">
        <v>9.6745300000000007</v>
      </c>
      <c r="F115" s="15" t="s">
        <v>32</v>
      </c>
      <c r="G115" s="15" t="s">
        <v>30</v>
      </c>
      <c r="H115" s="15" t="s">
        <v>31</v>
      </c>
    </row>
    <row r="116" spans="1:12" x14ac:dyDescent="0.4">
      <c r="A116" s="12" t="s">
        <v>45</v>
      </c>
      <c r="B116" s="22">
        <v>3.9901300000000002</v>
      </c>
      <c r="C116" s="22">
        <v>3.88462</v>
      </c>
      <c r="D116" s="22">
        <v>5.5837599999999998</v>
      </c>
      <c r="E116" s="13" t="s">
        <v>64</v>
      </c>
      <c r="F116" s="23">
        <v>72.110230000000001</v>
      </c>
      <c r="G116" s="23">
        <v>70.499970000000005</v>
      </c>
      <c r="H116" s="23">
        <v>53.329329999999999</v>
      </c>
    </row>
    <row r="117" spans="1:12" x14ac:dyDescent="0.4">
      <c r="A117" s="10" t="s">
        <v>62</v>
      </c>
      <c r="B117" s="22">
        <f>SUM(B115:B116)</f>
        <v>10.366110000000001</v>
      </c>
      <c r="C117" s="22">
        <f>SUM(C115:C116)</f>
        <v>10.961539999999999</v>
      </c>
      <c r="D117" s="22">
        <f>SUM(D115:D116)</f>
        <v>15.258290000000001</v>
      </c>
      <c r="E117" s="12" t="s">
        <v>62</v>
      </c>
      <c r="F117" s="23">
        <v>10.366110000000001</v>
      </c>
      <c r="G117" s="23">
        <v>10.961539999999999</v>
      </c>
      <c r="H117" s="23">
        <v>15.258290000000001</v>
      </c>
    </row>
    <row r="118" spans="1:12" x14ac:dyDescent="0.4">
      <c r="A118" s="12" t="s">
        <v>44</v>
      </c>
      <c r="B118" s="23">
        <v>6.3348399999999998</v>
      </c>
      <c r="C118" s="23">
        <v>5.88462</v>
      </c>
      <c r="D118" s="23">
        <v>7.3454800000000002</v>
      </c>
      <c r="E118" s="12" t="s">
        <v>63</v>
      </c>
      <c r="F118" s="23">
        <v>10.07816</v>
      </c>
      <c r="G118" s="23">
        <v>10.192309999999999</v>
      </c>
      <c r="H118" s="23">
        <v>11.585550000000001</v>
      </c>
    </row>
    <row r="119" spans="1:12" x14ac:dyDescent="0.4">
      <c r="A119" s="12" t="s">
        <v>47</v>
      </c>
      <c r="B119" s="23">
        <v>3.7433200000000002</v>
      </c>
      <c r="C119" s="23">
        <v>4.30769</v>
      </c>
      <c r="D119" s="23">
        <v>4.2400700000000002</v>
      </c>
      <c r="E119" s="14" t="s">
        <v>65</v>
      </c>
      <c r="F119" s="23">
        <v>3.33196</v>
      </c>
      <c r="G119" s="23">
        <v>3.5</v>
      </c>
      <c r="H119" s="23">
        <v>6.4198299999999993</v>
      </c>
    </row>
    <row r="120" spans="1:12" x14ac:dyDescent="0.4">
      <c r="A120" s="10" t="s">
        <v>63</v>
      </c>
      <c r="B120" s="23">
        <f>SUM(B118:B119)</f>
        <v>10.07816</v>
      </c>
      <c r="C120" s="23">
        <f>SUM(C118:C119)</f>
        <v>10.192309999999999</v>
      </c>
      <c r="D120" s="23">
        <f>SUM(D118:D119)</f>
        <v>11.585550000000001</v>
      </c>
      <c r="E120" s="13" t="s">
        <v>66</v>
      </c>
      <c r="F120" s="23">
        <v>2.3447100000000001</v>
      </c>
      <c r="G120" s="23">
        <v>3.0769200000000003</v>
      </c>
      <c r="H120" s="23">
        <v>4.6879600000000003</v>
      </c>
    </row>
    <row r="121" spans="1:12" x14ac:dyDescent="0.4">
      <c r="A121" s="13" t="s">
        <v>50</v>
      </c>
      <c r="B121" s="23">
        <v>68.695999999999998</v>
      </c>
      <c r="C121" s="23">
        <v>67.769199999999998</v>
      </c>
      <c r="D121" s="23">
        <v>47.058799999999998</v>
      </c>
      <c r="E121" s="14" t="s">
        <v>67</v>
      </c>
      <c r="F121" s="23">
        <v>1.7688199999999998</v>
      </c>
      <c r="G121" s="23">
        <v>1.7692350000000001</v>
      </c>
      <c r="H121" s="23">
        <v>8.7190200000000004</v>
      </c>
    </row>
    <row r="122" spans="1:12" x14ac:dyDescent="0.4">
      <c r="A122" s="14" t="s">
        <v>51</v>
      </c>
      <c r="B122" s="23">
        <v>3.4142299999999999</v>
      </c>
      <c r="C122" s="23">
        <v>2.7307700000000001</v>
      </c>
      <c r="D122" s="23">
        <v>6.2705299999999999</v>
      </c>
      <c r="E122" s="10" t="s">
        <v>56</v>
      </c>
      <c r="F122" s="16">
        <f>SUM(F116:F121)</f>
        <v>99.999990000000011</v>
      </c>
      <c r="G122" s="16">
        <f>SUM(G116:G121)</f>
        <v>99.999974999999992</v>
      </c>
      <c r="H122" s="16">
        <f>SUM(H116:H121)</f>
        <v>99.999980000000008</v>
      </c>
    </row>
    <row r="123" spans="1:12" x14ac:dyDescent="0.4">
      <c r="A123" s="10" t="s">
        <v>64</v>
      </c>
      <c r="B123" s="23">
        <f>SUM(B121:B122)</f>
        <v>72.110230000000001</v>
      </c>
      <c r="C123" s="23">
        <f>SUM(C121:C122)</f>
        <v>70.499970000000005</v>
      </c>
      <c r="D123" s="23">
        <f>SUM(D121:D122)</f>
        <v>53.329329999999999</v>
      </c>
    </row>
    <row r="124" spans="1:12" x14ac:dyDescent="0.4">
      <c r="A124" s="14" t="s">
        <v>53</v>
      </c>
      <c r="B124" s="23">
        <v>1.93336</v>
      </c>
      <c r="C124" s="23">
        <v>2.3461500000000002</v>
      </c>
      <c r="D124" s="23">
        <v>2.9561099999999998</v>
      </c>
    </row>
    <row r="125" spans="1:12" x14ac:dyDescent="0.4">
      <c r="A125" s="14" t="s">
        <v>52</v>
      </c>
      <c r="B125" s="23">
        <v>1.3986000000000001</v>
      </c>
      <c r="C125" s="23">
        <v>1.15385</v>
      </c>
      <c r="D125" s="23">
        <v>3.4637199999999999</v>
      </c>
      <c r="F125" s="13" t="s">
        <v>64</v>
      </c>
      <c r="G125" s="12" t="s">
        <v>62</v>
      </c>
      <c r="H125" s="12" t="s">
        <v>63</v>
      </c>
      <c r="I125" s="14" t="s">
        <v>65</v>
      </c>
      <c r="J125" s="13" t="s">
        <v>66</v>
      </c>
      <c r="K125" s="14" t="s">
        <v>67</v>
      </c>
      <c r="L125" s="10"/>
    </row>
    <row r="126" spans="1:12" x14ac:dyDescent="0.4">
      <c r="A126" s="11" t="s">
        <v>65</v>
      </c>
      <c r="B126" s="23">
        <f>SUM(B124:B125)</f>
        <v>3.33196</v>
      </c>
      <c r="C126" s="23">
        <f>SUM(C124:C125)</f>
        <v>3.5</v>
      </c>
      <c r="D126" s="23">
        <f>SUM(D124:D125)</f>
        <v>6.4198299999999993</v>
      </c>
      <c r="E126" s="15" t="s">
        <v>32</v>
      </c>
      <c r="F126" s="23">
        <v>72.110230000000001</v>
      </c>
      <c r="G126" s="23">
        <v>10.366110000000001</v>
      </c>
      <c r="H126" s="23">
        <v>10.07816</v>
      </c>
      <c r="I126" s="23">
        <v>3.33196</v>
      </c>
      <c r="J126" s="23">
        <v>2.3447100000000001</v>
      </c>
      <c r="K126" s="23">
        <v>1.7688199999999998</v>
      </c>
      <c r="L126" s="16"/>
    </row>
    <row r="127" spans="1:12" x14ac:dyDescent="0.4">
      <c r="A127" s="13" t="s">
        <v>48</v>
      </c>
      <c r="B127" s="23">
        <v>1.19292</v>
      </c>
      <c r="C127" s="23">
        <v>1.11538</v>
      </c>
      <c r="D127" s="23">
        <v>1.4034</v>
      </c>
      <c r="E127" s="15" t="s">
        <v>30</v>
      </c>
      <c r="F127" s="23">
        <v>70.499970000000005</v>
      </c>
      <c r="G127" s="23">
        <v>10.961539999999999</v>
      </c>
      <c r="H127" s="23">
        <v>10.192309999999999</v>
      </c>
      <c r="I127" s="23">
        <v>3.5</v>
      </c>
      <c r="J127" s="23">
        <v>3.0769200000000003</v>
      </c>
      <c r="K127" s="23">
        <v>1.7692350000000001</v>
      </c>
      <c r="L127" s="16"/>
    </row>
    <row r="128" spans="1:12" x14ac:dyDescent="0.4">
      <c r="A128" s="13" t="s">
        <v>49</v>
      </c>
      <c r="B128" s="23">
        <v>1.1517900000000001</v>
      </c>
      <c r="C128" s="23">
        <v>1.9615400000000001</v>
      </c>
      <c r="D128" s="23">
        <v>3.2845599999999999</v>
      </c>
      <c r="E128" s="15" t="s">
        <v>31</v>
      </c>
      <c r="F128" s="23">
        <v>53.329329999999999</v>
      </c>
      <c r="G128" s="23">
        <v>15.258290000000001</v>
      </c>
      <c r="H128" s="23">
        <v>11.585550000000001</v>
      </c>
      <c r="I128" s="23">
        <v>6.4198299999999993</v>
      </c>
      <c r="J128" s="23">
        <v>4.6879600000000003</v>
      </c>
      <c r="K128" s="23">
        <v>8.7190200000000004</v>
      </c>
      <c r="L128" s="16"/>
    </row>
    <row r="129" spans="1:4" x14ac:dyDescent="0.4">
      <c r="A129" s="10" t="s">
        <v>66</v>
      </c>
      <c r="B129" s="23">
        <f>SUM(B127:B128)</f>
        <v>2.3447100000000001</v>
      </c>
      <c r="C129" s="23">
        <f>SUM(C127:C128)</f>
        <v>3.0769200000000003</v>
      </c>
      <c r="D129" s="23">
        <f>SUM(D127:D128)</f>
        <v>4.6879600000000003</v>
      </c>
    </row>
    <row r="130" spans="1:4" x14ac:dyDescent="0.4">
      <c r="A130" s="14" t="s">
        <v>54</v>
      </c>
      <c r="B130" s="23">
        <v>0.94611299999999998</v>
      </c>
      <c r="C130" s="23">
        <v>1.15385</v>
      </c>
      <c r="D130" s="23">
        <v>5.2254399999999999</v>
      </c>
    </row>
    <row r="131" spans="1:4" x14ac:dyDescent="0.4">
      <c r="A131" s="14" t="s">
        <v>55</v>
      </c>
      <c r="B131" s="23">
        <v>0.82270699999999997</v>
      </c>
      <c r="C131" s="23">
        <v>0.61538499999999996</v>
      </c>
      <c r="D131" s="23">
        <v>3.4935800000000001</v>
      </c>
    </row>
    <row r="132" spans="1:4" x14ac:dyDescent="0.4">
      <c r="A132" s="11" t="s">
        <v>67</v>
      </c>
      <c r="B132" s="23">
        <f>SUM(B130:B131)</f>
        <v>1.7688199999999998</v>
      </c>
      <c r="C132" s="23">
        <f>SUM(C130:C131)</f>
        <v>1.7692350000000001</v>
      </c>
      <c r="D132" s="23">
        <f>SUM(D130:D131)</f>
        <v>8.7190200000000004</v>
      </c>
    </row>
    <row r="154" spans="1:43" x14ac:dyDescent="0.4">
      <c r="AL154" s="42" t="s">
        <v>446</v>
      </c>
      <c r="AN154" s="42" t="s">
        <v>456</v>
      </c>
      <c r="AP154" s="42" t="s">
        <v>457</v>
      </c>
    </row>
    <row r="155" spans="1:43" x14ac:dyDescent="0.4">
      <c r="AL155" s="3" t="s">
        <v>447</v>
      </c>
      <c r="AM155" s="3" t="s">
        <v>448</v>
      </c>
      <c r="AN155" s="42" t="s">
        <v>447</v>
      </c>
      <c r="AO155" s="42" t="s">
        <v>455</v>
      </c>
      <c r="AP155" s="42" t="s">
        <v>447</v>
      </c>
      <c r="AQ155" s="42" t="s">
        <v>454</v>
      </c>
    </row>
    <row r="156" spans="1:43" x14ac:dyDescent="0.4">
      <c r="AK156">
        <v>1</v>
      </c>
      <c r="AL156" s="3" t="s">
        <v>449</v>
      </c>
      <c r="AM156" s="3">
        <v>0</v>
      </c>
      <c r="AN156" s="42" t="s">
        <v>449</v>
      </c>
      <c r="AO156" s="42">
        <v>0</v>
      </c>
      <c r="AP156" s="42" t="s">
        <v>449</v>
      </c>
      <c r="AQ156" s="42">
        <v>0</v>
      </c>
    </row>
    <row r="157" spans="1:43" ht="15.9" x14ac:dyDescent="0.4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60"/>
      <c r="O157" s="60"/>
      <c r="P157" s="60"/>
      <c r="Q157" s="60"/>
      <c r="R157" s="60"/>
      <c r="AK157">
        <v>2</v>
      </c>
      <c r="AL157" s="3" t="s">
        <v>450</v>
      </c>
      <c r="AM157" s="3">
        <v>0</v>
      </c>
      <c r="AN157" s="42" t="s">
        <v>450</v>
      </c>
      <c r="AO157" s="42">
        <v>0</v>
      </c>
      <c r="AP157" s="42" t="s">
        <v>450</v>
      </c>
      <c r="AQ157" s="42">
        <v>0</v>
      </c>
    </row>
    <row r="158" spans="1:43" ht="15.9" x14ac:dyDescent="0.45">
      <c r="A158" s="59"/>
      <c r="B158" s="59" t="s">
        <v>68</v>
      </c>
      <c r="C158" s="59"/>
      <c r="D158" s="59"/>
      <c r="E158" s="59"/>
      <c r="F158" s="59" t="s">
        <v>0</v>
      </c>
      <c r="G158" s="59"/>
      <c r="H158" s="59"/>
      <c r="I158" s="59"/>
      <c r="J158" s="59" t="s">
        <v>1</v>
      </c>
      <c r="K158" s="59"/>
      <c r="L158" s="59"/>
      <c r="M158" s="59"/>
      <c r="O158" t="s">
        <v>68</v>
      </c>
      <c r="Q158" t="s">
        <v>0</v>
      </c>
      <c r="S158" t="s">
        <v>1</v>
      </c>
      <c r="AK158">
        <v>3</v>
      </c>
      <c r="AL158" s="3" t="s">
        <v>450</v>
      </c>
      <c r="AM158" s="3">
        <v>0</v>
      </c>
      <c r="AN158" s="42" t="s">
        <v>450</v>
      </c>
      <c r="AO158" s="42">
        <v>3.2911908419621301E-3</v>
      </c>
      <c r="AP158" s="42" t="s">
        <v>450</v>
      </c>
      <c r="AQ158" s="42">
        <v>0</v>
      </c>
    </row>
    <row r="159" spans="1:43" ht="15.45" x14ac:dyDescent="0.4">
      <c r="A159" s="61" t="s">
        <v>433</v>
      </c>
      <c r="B159" s="61" t="s">
        <v>434</v>
      </c>
      <c r="C159" s="61" t="s">
        <v>435</v>
      </c>
      <c r="D159" s="62" t="s">
        <v>436</v>
      </c>
      <c r="E159" s="62" t="s">
        <v>437</v>
      </c>
      <c r="F159" s="61" t="s">
        <v>438</v>
      </c>
      <c r="G159" s="61" t="s">
        <v>439</v>
      </c>
      <c r="H159" s="63" t="s">
        <v>440</v>
      </c>
      <c r="I159" s="63" t="s">
        <v>441</v>
      </c>
      <c r="J159" s="61" t="s">
        <v>442</v>
      </c>
      <c r="K159" s="61" t="s">
        <v>443</v>
      </c>
      <c r="L159" s="64" t="s">
        <v>444</v>
      </c>
      <c r="M159" s="64" t="s">
        <v>445</v>
      </c>
      <c r="N159" s="61" t="s">
        <v>433</v>
      </c>
      <c r="O159" s="62" t="s">
        <v>58</v>
      </c>
      <c r="P159" s="62" t="s">
        <v>57</v>
      </c>
      <c r="Q159" s="63" t="s">
        <v>58</v>
      </c>
      <c r="R159" s="63" t="s">
        <v>57</v>
      </c>
      <c r="S159" s="64" t="s">
        <v>58</v>
      </c>
      <c r="T159" s="64" t="s">
        <v>57</v>
      </c>
      <c r="AK159">
        <v>4</v>
      </c>
      <c r="AL159" s="3" t="s">
        <v>450</v>
      </c>
      <c r="AM159" s="3">
        <v>0</v>
      </c>
      <c r="AN159" s="42" t="s">
        <v>450</v>
      </c>
      <c r="AO159" s="42">
        <v>3.2911908419621301E-3</v>
      </c>
      <c r="AP159" s="42" t="s">
        <v>450</v>
      </c>
      <c r="AQ159" s="42">
        <v>0</v>
      </c>
    </row>
    <row r="160" spans="1:43" x14ac:dyDescent="0.4"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>
        <f>IF(OR($D160*100&gt;0.5,$E160*100&gt;0.5),(D160/($D160+$E160)), 0)</f>
        <v>0</v>
      </c>
      <c r="P160">
        <f>IF(OR($D160*100&gt;0.5,$E160*100&gt;0.5),(E160/($D160+$E160)), 0)</f>
        <v>0</v>
      </c>
      <c r="Q160">
        <f>IF(OR($H160*100&gt;0.5,$I160*100&gt;0.5),(H160/($H160+$I160)), 0)</f>
        <v>0</v>
      </c>
      <c r="R160">
        <f>IF(OR($H160*100&gt;0.5,$I160*100&gt;0.5),(I160/($H160+$I160)), 0)</f>
        <v>0</v>
      </c>
      <c r="S160">
        <f>IF(OR($L160*100&gt;0.5,$M160*100&gt;0.5),(L160/($L160+$M160)), 0)</f>
        <v>0</v>
      </c>
      <c r="T160">
        <f>IF(OR($L160*100&gt;0.5,$M160*100&gt;0.5),(M160/($L160+$M160)), 0)</f>
        <v>0</v>
      </c>
      <c r="AK160">
        <v>5</v>
      </c>
      <c r="AL160" s="3" t="s">
        <v>451</v>
      </c>
      <c r="AM160" s="3">
        <v>0</v>
      </c>
      <c r="AN160" s="42" t="s">
        <v>451</v>
      </c>
      <c r="AO160" s="42">
        <v>3.2911908419621301E-3</v>
      </c>
      <c r="AP160" s="42" t="s">
        <v>451</v>
      </c>
      <c r="AQ160" s="42">
        <v>0</v>
      </c>
    </row>
    <row r="161" spans="1:43" x14ac:dyDescent="0.4">
      <c r="A161">
        <v>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2</v>
      </c>
      <c r="O161">
        <f t="shared" ref="O161:O224" si="11">IF(OR($D161*100&gt;0.5,$E161*100&gt;0.5),(D161/($D161+$E161)), 0)</f>
        <v>0</v>
      </c>
      <c r="P161">
        <f t="shared" ref="P161:P224" si="12">IF(OR($D161*100&gt;0.5,$E161*100&gt;0.5),(E161/($D161+$E161)), 0)</f>
        <v>0</v>
      </c>
      <c r="Q161">
        <f t="shared" ref="Q161:Q224" si="13">IF(OR($H161*100&gt;0.5,$I161*100&gt;0.5),(H161/($H161+$I161)), 0)</f>
        <v>0</v>
      </c>
      <c r="R161">
        <f t="shared" ref="R161:R224" si="14">IF(OR($H161*100&gt;0.5,$I161*100&gt;0.5),(I161/($H161+$I161)), 0)</f>
        <v>0</v>
      </c>
      <c r="S161">
        <f t="shared" ref="S161:S224" si="15">IF(OR($L161*100&gt;0.5,$M161*100&gt;0.5),(L161/($L161+$M161)), 0)</f>
        <v>0</v>
      </c>
      <c r="T161">
        <f t="shared" ref="T161:T224" si="16">IF(OR($L161*100&gt;0.5,$M161*100&gt;0.5),(M161/($L161+$M161)), 0)</f>
        <v>0</v>
      </c>
      <c r="AK161">
        <v>6</v>
      </c>
      <c r="AL161" s="3" t="s">
        <v>451</v>
      </c>
      <c r="AM161" s="3">
        <v>0</v>
      </c>
      <c r="AN161" s="42" t="s">
        <v>451</v>
      </c>
      <c r="AO161" s="42">
        <v>3.2911908419621301E-3</v>
      </c>
      <c r="AP161" s="42" t="s">
        <v>451</v>
      </c>
      <c r="AQ161" s="42">
        <v>0</v>
      </c>
    </row>
    <row r="162" spans="1:43" x14ac:dyDescent="0.4">
      <c r="A162">
        <v>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3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0</v>
      </c>
      <c r="S162">
        <f t="shared" si="15"/>
        <v>0</v>
      </c>
      <c r="T162">
        <f t="shared" si="16"/>
        <v>0</v>
      </c>
      <c r="AK162">
        <v>7</v>
      </c>
      <c r="AL162" s="3" t="s">
        <v>449</v>
      </c>
      <c r="AM162" s="3">
        <v>0</v>
      </c>
      <c r="AN162" s="42" t="s">
        <v>449</v>
      </c>
      <c r="AO162" s="42">
        <v>3.2911908419621301E-3</v>
      </c>
      <c r="AP162" s="42" t="s">
        <v>449</v>
      </c>
      <c r="AQ162" s="42">
        <v>0</v>
      </c>
    </row>
    <row r="163" spans="1:43" x14ac:dyDescent="0.4">
      <c r="A163">
        <v>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4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0</v>
      </c>
      <c r="S163">
        <f t="shared" si="15"/>
        <v>0</v>
      </c>
      <c r="T163">
        <f t="shared" si="16"/>
        <v>0</v>
      </c>
      <c r="AK163">
        <v>8</v>
      </c>
      <c r="AL163" s="3" t="s">
        <v>449</v>
      </c>
      <c r="AM163" s="3">
        <v>0</v>
      </c>
      <c r="AN163" s="42" t="s">
        <v>449</v>
      </c>
      <c r="AO163" s="42">
        <v>3.2911908419621301E-3</v>
      </c>
      <c r="AP163" s="42" t="s">
        <v>449</v>
      </c>
      <c r="AQ163" s="42">
        <v>0</v>
      </c>
    </row>
    <row r="164" spans="1:43" x14ac:dyDescent="0.4">
      <c r="A164">
        <v>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5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0</v>
      </c>
      <c r="S164">
        <f t="shared" si="15"/>
        <v>0</v>
      </c>
      <c r="T164">
        <f t="shared" si="16"/>
        <v>0</v>
      </c>
      <c r="AK164">
        <v>9</v>
      </c>
      <c r="AL164" s="3" t="s">
        <v>451</v>
      </c>
      <c r="AM164" s="3">
        <v>0</v>
      </c>
      <c r="AN164" s="42" t="s">
        <v>451</v>
      </c>
      <c r="AO164" s="42">
        <v>3.2911908419621301E-3</v>
      </c>
      <c r="AP164" s="42" t="s">
        <v>451</v>
      </c>
      <c r="AQ164" s="42">
        <v>0</v>
      </c>
    </row>
    <row r="165" spans="1:43" x14ac:dyDescent="0.4">
      <c r="A165">
        <v>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6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0</v>
      </c>
      <c r="S165">
        <f t="shared" si="15"/>
        <v>0</v>
      </c>
      <c r="T165">
        <f t="shared" si="16"/>
        <v>0</v>
      </c>
      <c r="AK165">
        <v>10</v>
      </c>
      <c r="AL165" s="3" t="s">
        <v>450</v>
      </c>
      <c r="AM165" s="3">
        <v>0.189519342903395</v>
      </c>
      <c r="AN165" s="42" t="s">
        <v>450</v>
      </c>
      <c r="AO165" s="42">
        <v>0.333270167458389</v>
      </c>
      <c r="AP165" s="42" t="s">
        <v>450</v>
      </c>
      <c r="AQ165" s="42">
        <v>0.74943356075228595</v>
      </c>
    </row>
    <row r="166" spans="1:43" x14ac:dyDescent="0.4">
      <c r="A166">
        <v>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7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0</v>
      </c>
      <c r="S166">
        <f t="shared" si="15"/>
        <v>0</v>
      </c>
      <c r="T166">
        <f t="shared" si="16"/>
        <v>0</v>
      </c>
      <c r="AK166">
        <v>11</v>
      </c>
      <c r="AL166" s="3" t="s">
        <v>452</v>
      </c>
      <c r="AM166" s="3">
        <v>0.189519342903395</v>
      </c>
      <c r="AN166" s="42" t="s">
        <v>452</v>
      </c>
      <c r="AO166" s="42">
        <v>0.333270167458389</v>
      </c>
      <c r="AP166" s="42" t="s">
        <v>452</v>
      </c>
      <c r="AQ166" s="42">
        <v>0.74943356075228595</v>
      </c>
    </row>
    <row r="167" spans="1:43" x14ac:dyDescent="0.4">
      <c r="A167">
        <v>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8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0</v>
      </c>
      <c r="S167">
        <f t="shared" si="15"/>
        <v>0</v>
      </c>
      <c r="T167">
        <f t="shared" si="16"/>
        <v>0</v>
      </c>
      <c r="AK167">
        <v>12</v>
      </c>
      <c r="AL167" s="3" t="s">
        <v>452</v>
      </c>
      <c r="AM167" s="3">
        <v>0.189519342903395</v>
      </c>
      <c r="AN167" s="42" t="s">
        <v>452</v>
      </c>
      <c r="AO167" s="42">
        <v>0.33423251865770898</v>
      </c>
      <c r="AP167" s="42" t="s">
        <v>452</v>
      </c>
      <c r="AQ167" s="42">
        <v>0.75078983170839697</v>
      </c>
    </row>
    <row r="168" spans="1:43" x14ac:dyDescent="0.4">
      <c r="A168">
        <v>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9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0</v>
      </c>
      <c r="S168">
        <f t="shared" si="15"/>
        <v>0</v>
      </c>
      <c r="T168">
        <f t="shared" si="16"/>
        <v>0</v>
      </c>
      <c r="AK168">
        <v>13</v>
      </c>
      <c r="AL168" s="3" t="s">
        <v>449</v>
      </c>
      <c r="AM168" s="3">
        <v>0.19079609396068301</v>
      </c>
      <c r="AN168" s="42" t="s">
        <v>449</v>
      </c>
      <c r="AO168" s="42">
        <v>0.33806703455350401</v>
      </c>
      <c r="AP168" s="42" t="s">
        <v>449</v>
      </c>
      <c r="AQ168" s="42">
        <v>0.75393703120387701</v>
      </c>
    </row>
    <row r="169" spans="1:43" x14ac:dyDescent="0.4">
      <c r="A169">
        <v>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0</v>
      </c>
      <c r="S169">
        <f t="shared" si="15"/>
        <v>0</v>
      </c>
      <c r="T169">
        <f t="shared" si="16"/>
        <v>0</v>
      </c>
      <c r="AK169">
        <v>14</v>
      </c>
      <c r="AL169" s="3" t="s">
        <v>450</v>
      </c>
      <c r="AM169" s="3">
        <v>0.19079609396068301</v>
      </c>
      <c r="AN169" s="42" t="s">
        <v>450</v>
      </c>
      <c r="AO169" s="42">
        <v>0.34092744021701898</v>
      </c>
      <c r="AP169" s="42" t="s">
        <v>450</v>
      </c>
      <c r="AQ169" s="42">
        <v>0.75527838603434205</v>
      </c>
    </row>
    <row r="170" spans="1:43" x14ac:dyDescent="0.4">
      <c r="A170">
        <v>10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11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0</v>
      </c>
      <c r="S170">
        <f t="shared" si="15"/>
        <v>0</v>
      </c>
      <c r="T170">
        <f t="shared" si="16"/>
        <v>0</v>
      </c>
      <c r="AK170">
        <v>15</v>
      </c>
      <c r="AL170" s="3" t="s">
        <v>452</v>
      </c>
      <c r="AM170" s="3">
        <v>0.19079609396068301</v>
      </c>
      <c r="AN170" s="42" t="s">
        <v>452</v>
      </c>
      <c r="AO170" s="42">
        <v>0.34187798842151101</v>
      </c>
      <c r="AP170" s="42" t="s">
        <v>452</v>
      </c>
      <c r="AQ170" s="42">
        <v>0.75527838603434205</v>
      </c>
    </row>
    <row r="171" spans="1:43" x14ac:dyDescent="0.4">
      <c r="A171">
        <v>11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12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0</v>
      </c>
      <c r="S171">
        <f t="shared" si="15"/>
        <v>0</v>
      </c>
      <c r="T171">
        <f t="shared" si="16"/>
        <v>0</v>
      </c>
      <c r="AK171">
        <v>16</v>
      </c>
      <c r="AL171" s="3" t="s">
        <v>450</v>
      </c>
      <c r="AM171" s="3">
        <v>0.19079609396068301</v>
      </c>
      <c r="AN171" s="42" t="s">
        <v>450</v>
      </c>
      <c r="AO171" s="42">
        <v>0.35051697138854798</v>
      </c>
      <c r="AP171" s="42" t="s">
        <v>450</v>
      </c>
      <c r="AQ171" s="42">
        <v>0.76733993650317001</v>
      </c>
    </row>
    <row r="172" spans="1:43" x14ac:dyDescent="0.4">
      <c r="A172">
        <v>12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13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0</v>
      </c>
      <c r="S172">
        <f t="shared" si="15"/>
        <v>0</v>
      </c>
      <c r="T172">
        <f t="shared" si="16"/>
        <v>0</v>
      </c>
      <c r="AK172">
        <v>17</v>
      </c>
      <c r="AL172" s="3" t="s">
        <v>452</v>
      </c>
      <c r="AM172" s="3">
        <v>0.19460704611249599</v>
      </c>
      <c r="AN172" s="42" t="s">
        <v>452</v>
      </c>
      <c r="AO172" s="42">
        <v>0.34377473570522299</v>
      </c>
      <c r="AP172" s="42" t="s">
        <v>452</v>
      </c>
      <c r="AQ172" s="42">
        <v>0.75977958783056199</v>
      </c>
    </row>
    <row r="173" spans="1:43" x14ac:dyDescent="0.4">
      <c r="A173">
        <v>13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14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0</v>
      </c>
      <c r="S173">
        <f t="shared" si="15"/>
        <v>0</v>
      </c>
      <c r="T173">
        <f t="shared" si="16"/>
        <v>0</v>
      </c>
      <c r="AK173">
        <v>18</v>
      </c>
      <c r="AL173" s="3" t="s">
        <v>451</v>
      </c>
      <c r="AM173" s="3">
        <v>0.208527103644079</v>
      </c>
      <c r="AN173" s="42" t="s">
        <v>451</v>
      </c>
      <c r="AO173" s="42">
        <v>0.34377473570522299</v>
      </c>
      <c r="AP173" s="42" t="s">
        <v>451</v>
      </c>
      <c r="AQ173" s="42">
        <v>0.75977958783056199</v>
      </c>
    </row>
    <row r="174" spans="1:43" x14ac:dyDescent="0.4">
      <c r="A174">
        <v>14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15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0</v>
      </c>
      <c r="S174">
        <f t="shared" si="15"/>
        <v>0</v>
      </c>
      <c r="T174">
        <f t="shared" si="16"/>
        <v>0</v>
      </c>
      <c r="AK174">
        <v>19</v>
      </c>
      <c r="AL174" s="3" t="s">
        <v>451</v>
      </c>
      <c r="AM174" s="3">
        <v>0.19924132152447899</v>
      </c>
      <c r="AN174" s="42" t="s">
        <v>451</v>
      </c>
      <c r="AO174" s="42">
        <v>0.347042489999068</v>
      </c>
      <c r="AP174" s="42" t="s">
        <v>451</v>
      </c>
      <c r="AQ174" s="42">
        <v>0.75705993659701598</v>
      </c>
    </row>
    <row r="175" spans="1:43" x14ac:dyDescent="0.4">
      <c r="A175">
        <v>15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3</v>
      </c>
      <c r="H175" s="3">
        <v>0</v>
      </c>
      <c r="I175" s="3">
        <v>7.3475385745775095E-4</v>
      </c>
      <c r="J175" s="3">
        <v>0</v>
      </c>
      <c r="K175" s="3">
        <v>4</v>
      </c>
      <c r="L175" s="3">
        <v>0</v>
      </c>
      <c r="M175" s="3">
        <v>9.6595025356194101E-4</v>
      </c>
      <c r="N175" s="3">
        <v>16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0</v>
      </c>
      <c r="S175">
        <f t="shared" si="15"/>
        <v>0</v>
      </c>
      <c r="T175">
        <f t="shared" si="16"/>
        <v>0</v>
      </c>
      <c r="AK175">
        <v>20</v>
      </c>
      <c r="AL175" s="3" t="s">
        <v>452</v>
      </c>
      <c r="AM175" s="3">
        <v>0.202106607505109</v>
      </c>
      <c r="AN175" s="42" t="s">
        <v>452</v>
      </c>
      <c r="AO175" s="42">
        <v>0.34798860690620398</v>
      </c>
      <c r="AP175" s="42" t="s">
        <v>452</v>
      </c>
      <c r="AQ175" s="42">
        <v>0.75705993659701598</v>
      </c>
    </row>
    <row r="176" spans="1:43" x14ac:dyDescent="0.4">
      <c r="A176">
        <v>16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2.4148756339048501E-4</v>
      </c>
      <c r="N176" s="3">
        <v>17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0</v>
      </c>
      <c r="S176">
        <f t="shared" si="15"/>
        <v>0</v>
      </c>
      <c r="T176">
        <f t="shared" si="16"/>
        <v>0</v>
      </c>
      <c r="AK176">
        <v>21</v>
      </c>
      <c r="AL176" s="3" t="s">
        <v>450</v>
      </c>
      <c r="AM176" s="3">
        <v>0.19924132152447899</v>
      </c>
      <c r="AN176" s="42" t="s">
        <v>453</v>
      </c>
      <c r="AO176" s="42">
        <v>3.2911908419621301E-3</v>
      </c>
      <c r="AP176" s="42" t="s">
        <v>453</v>
      </c>
      <c r="AQ176" s="42">
        <v>8.6015261858931897E-3</v>
      </c>
    </row>
    <row r="177" spans="1:43" x14ac:dyDescent="0.4">
      <c r="A177">
        <v>17</v>
      </c>
      <c r="B177" s="3">
        <v>5</v>
      </c>
      <c r="C177" s="3">
        <v>0</v>
      </c>
      <c r="D177" s="3">
        <v>1.26230749810653E-3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2.4148756339048501E-4</v>
      </c>
      <c r="M177" s="3">
        <v>0</v>
      </c>
      <c r="N177" s="3">
        <v>18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0</v>
      </c>
      <c r="S177">
        <f t="shared" si="15"/>
        <v>0</v>
      </c>
      <c r="T177">
        <f t="shared" si="16"/>
        <v>0</v>
      </c>
      <c r="AK177">
        <v>22</v>
      </c>
      <c r="AL177" s="3" t="s">
        <v>451</v>
      </c>
      <c r="AM177" s="3">
        <v>0.19838959571272</v>
      </c>
      <c r="AN177" s="42" t="s">
        <v>453</v>
      </c>
      <c r="AO177" s="42">
        <v>3.2911908419621301E-3</v>
      </c>
      <c r="AP177" s="42" t="s">
        <v>453</v>
      </c>
      <c r="AQ177" s="42">
        <v>8.6015261858931897E-3</v>
      </c>
    </row>
    <row r="178" spans="1:43" x14ac:dyDescent="0.4">
      <c r="A178">
        <v>18</v>
      </c>
      <c r="B178" s="3">
        <v>1</v>
      </c>
      <c r="C178" s="3">
        <v>0</v>
      </c>
      <c r="D178" s="3">
        <v>2.5246149962130699E-4</v>
      </c>
      <c r="E178" s="3">
        <v>0</v>
      </c>
      <c r="F178" s="3">
        <v>0</v>
      </c>
      <c r="G178" s="3">
        <v>1</v>
      </c>
      <c r="H178" s="3">
        <v>0</v>
      </c>
      <c r="I178" s="3">
        <v>2.44917952485917E-4</v>
      </c>
      <c r="J178" s="3">
        <v>0</v>
      </c>
      <c r="K178" s="3">
        <v>0</v>
      </c>
      <c r="L178" s="3">
        <v>0</v>
      </c>
      <c r="M178" s="3">
        <v>0</v>
      </c>
      <c r="N178" s="3">
        <v>19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0</v>
      </c>
      <c r="S178">
        <f t="shared" si="15"/>
        <v>0</v>
      </c>
      <c r="T178">
        <f t="shared" si="16"/>
        <v>0</v>
      </c>
      <c r="AK178">
        <v>23</v>
      </c>
      <c r="AL178" s="3" t="s">
        <v>451</v>
      </c>
      <c r="AM178" s="3">
        <v>0.207994730304462</v>
      </c>
      <c r="AN178" s="42" t="s">
        <v>453</v>
      </c>
      <c r="AO178" s="42">
        <v>3.2911908419621301E-3</v>
      </c>
      <c r="AP178" s="42" t="s">
        <v>453</v>
      </c>
      <c r="AQ178" s="42">
        <v>3.2500082873170699E-3</v>
      </c>
    </row>
    <row r="179" spans="1:43" x14ac:dyDescent="0.4">
      <c r="A179">
        <v>19</v>
      </c>
      <c r="B179" s="3">
        <v>2</v>
      </c>
      <c r="C179" s="3">
        <v>0</v>
      </c>
      <c r="D179" s="3">
        <v>5.0492299924261496E-4</v>
      </c>
      <c r="E179" s="3">
        <v>0</v>
      </c>
      <c r="F179" s="3">
        <v>1</v>
      </c>
      <c r="G179" s="3">
        <v>0</v>
      </c>
      <c r="H179" s="3">
        <v>2.44917952485917E-4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20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0</v>
      </c>
      <c r="S179">
        <f t="shared" si="15"/>
        <v>0</v>
      </c>
      <c r="T179">
        <f t="shared" si="16"/>
        <v>0</v>
      </c>
      <c r="AK179">
        <v>24</v>
      </c>
      <c r="AL179" s="3" t="s">
        <v>449</v>
      </c>
      <c r="AM179" s="3">
        <v>0.20462480602363201</v>
      </c>
      <c r="AN179" s="42" t="s">
        <v>453</v>
      </c>
      <c r="AO179" s="42">
        <v>3.2911908419621301E-3</v>
      </c>
      <c r="AP179" s="42" t="s">
        <v>453</v>
      </c>
      <c r="AQ179" s="42">
        <v>3.2500082873170699E-3</v>
      </c>
    </row>
    <row r="180" spans="1:43" x14ac:dyDescent="0.4">
      <c r="A180">
        <v>20</v>
      </c>
      <c r="B180" s="3">
        <v>1</v>
      </c>
      <c r="C180" s="3">
        <v>0</v>
      </c>
      <c r="D180" s="3">
        <v>2.5246149962130699E-4</v>
      </c>
      <c r="E180" s="3">
        <v>0</v>
      </c>
      <c r="F180" s="3">
        <v>2</v>
      </c>
      <c r="G180" s="3">
        <v>0</v>
      </c>
      <c r="H180" s="3">
        <v>4.89835904971834E-4</v>
      </c>
      <c r="I180" s="3">
        <v>0</v>
      </c>
      <c r="J180" s="3">
        <v>1</v>
      </c>
      <c r="K180" s="3">
        <v>1</v>
      </c>
      <c r="L180" s="3">
        <v>2.4148756339048501E-4</v>
      </c>
      <c r="M180" s="3">
        <v>2.4148756339048501E-4</v>
      </c>
      <c r="N180" s="3">
        <v>21</v>
      </c>
      <c r="O180">
        <f t="shared" si="11"/>
        <v>0</v>
      </c>
      <c r="P180">
        <f t="shared" si="12"/>
        <v>0</v>
      </c>
      <c r="Q180">
        <f t="shared" si="13"/>
        <v>0</v>
      </c>
      <c r="R180">
        <f t="shared" si="14"/>
        <v>0</v>
      </c>
      <c r="S180">
        <f t="shared" si="15"/>
        <v>0</v>
      </c>
      <c r="T180">
        <f t="shared" si="16"/>
        <v>0</v>
      </c>
      <c r="AK180">
        <v>25</v>
      </c>
      <c r="AL180" s="3" t="s">
        <v>449</v>
      </c>
      <c r="AM180" s="3">
        <v>0.19838959571272</v>
      </c>
      <c r="AN180" s="42" t="s">
        <v>453</v>
      </c>
      <c r="AO180" s="42">
        <v>3.2911908419621301E-3</v>
      </c>
      <c r="AP180" s="42" t="s">
        <v>453</v>
      </c>
      <c r="AQ180" s="42">
        <v>3.2500082873170699E-3</v>
      </c>
    </row>
    <row r="181" spans="1:43" x14ac:dyDescent="0.4">
      <c r="A181">
        <v>21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22</v>
      </c>
      <c r="O181">
        <f t="shared" si="11"/>
        <v>0</v>
      </c>
      <c r="P181">
        <f t="shared" si="12"/>
        <v>0</v>
      </c>
      <c r="Q181">
        <f t="shared" si="13"/>
        <v>0</v>
      </c>
      <c r="R181">
        <f t="shared" si="14"/>
        <v>0</v>
      </c>
      <c r="S181">
        <f t="shared" si="15"/>
        <v>0</v>
      </c>
      <c r="T181">
        <f t="shared" si="16"/>
        <v>0</v>
      </c>
      <c r="AK181">
        <v>26</v>
      </c>
      <c r="AL181" s="3" t="s">
        <v>451</v>
      </c>
      <c r="AM181" s="3">
        <v>0.201759709817636</v>
      </c>
      <c r="AN181" s="42" t="s">
        <v>453</v>
      </c>
      <c r="AO181" s="42">
        <v>3.2911908419621301E-3</v>
      </c>
      <c r="AP181" s="42" t="s">
        <v>453</v>
      </c>
      <c r="AQ181" s="42">
        <v>3.2500082873170699E-3</v>
      </c>
    </row>
    <row r="182" spans="1:43" x14ac:dyDescent="0.4">
      <c r="A182">
        <v>22</v>
      </c>
      <c r="B182" s="3">
        <v>1</v>
      </c>
      <c r="C182" s="3">
        <v>2</v>
      </c>
      <c r="D182" s="3">
        <v>2.5246149962130699E-4</v>
      </c>
      <c r="E182" s="3">
        <v>5.0492299924261496E-4</v>
      </c>
      <c r="F182" s="3">
        <v>2</v>
      </c>
      <c r="G182" s="3">
        <v>0</v>
      </c>
      <c r="H182" s="3">
        <v>4.89835904971834E-4</v>
      </c>
      <c r="I182" s="3">
        <v>0</v>
      </c>
      <c r="J182" s="3">
        <v>0</v>
      </c>
      <c r="K182" s="3">
        <v>1</v>
      </c>
      <c r="L182" s="3">
        <v>0</v>
      </c>
      <c r="M182" s="3">
        <v>2.4148756339048501E-4</v>
      </c>
      <c r="N182" s="3">
        <v>23</v>
      </c>
      <c r="O182">
        <f t="shared" si="11"/>
        <v>0</v>
      </c>
      <c r="P182">
        <f t="shared" si="12"/>
        <v>0</v>
      </c>
      <c r="Q182">
        <f t="shared" si="13"/>
        <v>0</v>
      </c>
      <c r="R182">
        <f t="shared" si="14"/>
        <v>0</v>
      </c>
      <c r="S182">
        <f t="shared" si="15"/>
        <v>0</v>
      </c>
      <c r="T182">
        <f t="shared" si="16"/>
        <v>0</v>
      </c>
      <c r="AK182">
        <v>27</v>
      </c>
      <c r="AL182" s="3" t="s">
        <v>449</v>
      </c>
      <c r="AM182" s="3">
        <v>0.20512972902287499</v>
      </c>
      <c r="AN182" s="42" t="s">
        <v>453</v>
      </c>
      <c r="AO182" s="42">
        <v>3.2911908419621301E-3</v>
      </c>
      <c r="AP182" s="42" t="s">
        <v>453</v>
      </c>
      <c r="AQ182" s="42">
        <v>1.10676276435418E-2</v>
      </c>
    </row>
    <row r="183" spans="1:43" x14ac:dyDescent="0.4">
      <c r="A183">
        <v>23</v>
      </c>
      <c r="B183" s="3">
        <v>2</v>
      </c>
      <c r="C183" s="3">
        <v>0</v>
      </c>
      <c r="D183" s="3">
        <v>5.0492299924261496E-4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24</v>
      </c>
      <c r="O183">
        <f t="shared" si="11"/>
        <v>0</v>
      </c>
      <c r="P183">
        <f t="shared" si="12"/>
        <v>0</v>
      </c>
      <c r="Q183">
        <f t="shared" si="13"/>
        <v>0</v>
      </c>
      <c r="R183">
        <f t="shared" si="14"/>
        <v>0</v>
      </c>
      <c r="S183">
        <f t="shared" si="15"/>
        <v>0</v>
      </c>
      <c r="T183">
        <f t="shared" si="16"/>
        <v>0</v>
      </c>
      <c r="AK183">
        <v>28</v>
      </c>
      <c r="AL183" s="3" t="s">
        <v>452</v>
      </c>
      <c r="AM183" s="3">
        <v>0.201759709817636</v>
      </c>
      <c r="AN183" s="42" t="s">
        <v>453</v>
      </c>
      <c r="AO183" s="42">
        <v>3.2911908419621301E-3</v>
      </c>
      <c r="AP183" s="42" t="s">
        <v>453</v>
      </c>
      <c r="AQ183" s="42">
        <v>3.2500082873170699E-3</v>
      </c>
    </row>
    <row r="184" spans="1:43" x14ac:dyDescent="0.4">
      <c r="A184">
        <v>24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2.44917952485917E-4</v>
      </c>
      <c r="J184" s="3">
        <v>0</v>
      </c>
      <c r="K184" s="3">
        <v>0</v>
      </c>
      <c r="L184" s="3">
        <v>0</v>
      </c>
      <c r="M184" s="3">
        <v>0</v>
      </c>
      <c r="N184" s="3">
        <v>25</v>
      </c>
      <c r="O184">
        <f t="shared" si="11"/>
        <v>0</v>
      </c>
      <c r="P184">
        <f t="shared" si="12"/>
        <v>0</v>
      </c>
      <c r="Q184">
        <f t="shared" si="13"/>
        <v>0</v>
      </c>
      <c r="R184">
        <f t="shared" si="14"/>
        <v>0</v>
      </c>
      <c r="S184">
        <f t="shared" si="15"/>
        <v>0</v>
      </c>
      <c r="T184">
        <f t="shared" si="16"/>
        <v>0</v>
      </c>
      <c r="AK184">
        <v>29</v>
      </c>
      <c r="AL184" s="3" t="s">
        <v>449</v>
      </c>
      <c r="AM184" s="3">
        <v>0.201759709817636</v>
      </c>
      <c r="AN184" s="42" t="s">
        <v>450</v>
      </c>
      <c r="AO184" s="42">
        <v>0.35171092860516101</v>
      </c>
      <c r="AP184" s="42" t="s">
        <v>450</v>
      </c>
      <c r="AQ184" s="42">
        <v>0.766485448788776</v>
      </c>
    </row>
    <row r="185" spans="1:43" x14ac:dyDescent="0.4">
      <c r="A185">
        <v>25</v>
      </c>
      <c r="B185" s="3">
        <v>1</v>
      </c>
      <c r="C185" s="3">
        <v>0</v>
      </c>
      <c r="D185" s="3">
        <v>2.5246149962130699E-4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2.4148756339048501E-4</v>
      </c>
      <c r="M185" s="3">
        <v>0</v>
      </c>
      <c r="N185" s="3">
        <v>26</v>
      </c>
      <c r="O185">
        <f t="shared" si="11"/>
        <v>0</v>
      </c>
      <c r="P185">
        <f t="shared" si="12"/>
        <v>0</v>
      </c>
      <c r="Q185">
        <f t="shared" si="13"/>
        <v>0</v>
      </c>
      <c r="R185">
        <f t="shared" si="14"/>
        <v>0</v>
      </c>
      <c r="S185">
        <f t="shared" si="15"/>
        <v>0</v>
      </c>
      <c r="T185">
        <f t="shared" si="16"/>
        <v>0</v>
      </c>
      <c r="AK185">
        <v>30</v>
      </c>
      <c r="AL185" s="3" t="s">
        <v>450</v>
      </c>
      <c r="AM185" s="3">
        <v>0.207299227274378</v>
      </c>
      <c r="AN185" s="42" t="s">
        <v>451</v>
      </c>
      <c r="AO185" s="42">
        <v>0.34755097750727099</v>
      </c>
      <c r="AP185" s="42" t="s">
        <v>451</v>
      </c>
      <c r="AQ185" s="42">
        <v>0.760158683880087</v>
      </c>
    </row>
    <row r="186" spans="1:43" x14ac:dyDescent="0.4">
      <c r="A186">
        <v>26</v>
      </c>
      <c r="B186" s="3">
        <v>0</v>
      </c>
      <c r="C186" s="3">
        <v>2</v>
      </c>
      <c r="D186" s="3">
        <v>0</v>
      </c>
      <c r="E186" s="3">
        <v>5.0492299924261496E-4</v>
      </c>
      <c r="F186" s="3">
        <v>1</v>
      </c>
      <c r="G186" s="3">
        <v>1</v>
      </c>
      <c r="H186" s="3">
        <v>2.44917952485917E-4</v>
      </c>
      <c r="I186" s="3">
        <v>2.44917952485917E-4</v>
      </c>
      <c r="J186" s="3">
        <v>1</v>
      </c>
      <c r="K186" s="3">
        <v>0</v>
      </c>
      <c r="L186" s="3">
        <v>2.4148756339048501E-4</v>
      </c>
      <c r="M186" s="3">
        <v>0</v>
      </c>
      <c r="N186" s="3">
        <v>27</v>
      </c>
      <c r="O186">
        <f t="shared" si="11"/>
        <v>0</v>
      </c>
      <c r="P186">
        <f t="shared" si="12"/>
        <v>0</v>
      </c>
      <c r="Q186">
        <f t="shared" si="13"/>
        <v>0</v>
      </c>
      <c r="R186">
        <f t="shared" si="14"/>
        <v>0</v>
      </c>
      <c r="S186">
        <f t="shared" si="15"/>
        <v>0</v>
      </c>
      <c r="T186">
        <f t="shared" si="16"/>
        <v>0</v>
      </c>
      <c r="AK186">
        <v>31</v>
      </c>
      <c r="AL186" s="3" t="s">
        <v>449</v>
      </c>
      <c r="AM186" s="3">
        <v>0.41629401755279899</v>
      </c>
      <c r="AN186" s="42" t="s">
        <v>451</v>
      </c>
      <c r="AO186" s="42">
        <v>0.35359581732132001</v>
      </c>
      <c r="AP186" s="42" t="s">
        <v>451</v>
      </c>
      <c r="AQ186" s="42">
        <v>0.76332212028192503</v>
      </c>
    </row>
    <row r="187" spans="1:43" x14ac:dyDescent="0.4">
      <c r="A187">
        <v>27</v>
      </c>
      <c r="B187" s="3">
        <v>1</v>
      </c>
      <c r="C187" s="3">
        <v>0</v>
      </c>
      <c r="D187" s="3">
        <v>2.5246149962130699E-4</v>
      </c>
      <c r="E187" s="3">
        <v>0</v>
      </c>
      <c r="F187" s="3">
        <v>1</v>
      </c>
      <c r="G187" s="3">
        <v>0</v>
      </c>
      <c r="H187" s="3">
        <v>2.44917952485917E-4</v>
      </c>
      <c r="I187" s="3">
        <v>0</v>
      </c>
      <c r="J187" s="3">
        <v>6</v>
      </c>
      <c r="K187" s="3">
        <v>1</v>
      </c>
      <c r="L187" s="3">
        <v>1.4489253803429099E-3</v>
      </c>
      <c r="M187" s="3">
        <v>2.4148756339048501E-4</v>
      </c>
      <c r="N187" s="3">
        <v>28</v>
      </c>
      <c r="O187">
        <f t="shared" si="11"/>
        <v>0</v>
      </c>
      <c r="P187">
        <f t="shared" si="12"/>
        <v>0</v>
      </c>
      <c r="Q187">
        <f t="shared" si="13"/>
        <v>0</v>
      </c>
      <c r="R187">
        <f t="shared" si="14"/>
        <v>0</v>
      </c>
      <c r="S187">
        <f t="shared" si="15"/>
        <v>0</v>
      </c>
      <c r="T187">
        <f t="shared" si="16"/>
        <v>0</v>
      </c>
      <c r="AK187">
        <v>32</v>
      </c>
      <c r="AL187" s="3" t="s">
        <v>451</v>
      </c>
      <c r="AM187" s="3">
        <v>0.201759709817636</v>
      </c>
      <c r="AN187" s="42" t="s">
        <v>449</v>
      </c>
      <c r="AO187" s="42">
        <v>0.34755097750727099</v>
      </c>
      <c r="AP187" s="42" t="s">
        <v>449</v>
      </c>
      <c r="AQ187" s="42">
        <v>0.760158683880087</v>
      </c>
    </row>
    <row r="188" spans="1:43" x14ac:dyDescent="0.4">
      <c r="A188">
        <v>28</v>
      </c>
      <c r="B188" s="3">
        <v>1</v>
      </c>
      <c r="C188" s="3">
        <v>0</v>
      </c>
      <c r="D188" s="3">
        <v>2.5246149962130699E-4</v>
      </c>
      <c r="E188" s="3">
        <v>0</v>
      </c>
      <c r="F188" s="3">
        <v>2</v>
      </c>
      <c r="G188" s="3">
        <v>1</v>
      </c>
      <c r="H188" s="3">
        <v>4.89835904971834E-4</v>
      </c>
      <c r="I188" s="3">
        <v>2.44917952485917E-4</v>
      </c>
      <c r="J188" s="3">
        <v>0</v>
      </c>
      <c r="K188" s="3">
        <v>0</v>
      </c>
      <c r="L188" s="3">
        <v>0</v>
      </c>
      <c r="M188" s="3">
        <v>0</v>
      </c>
      <c r="N188" s="3">
        <v>29</v>
      </c>
      <c r="O188">
        <f t="shared" si="11"/>
        <v>0</v>
      </c>
      <c r="P188">
        <f t="shared" si="12"/>
        <v>0</v>
      </c>
      <c r="Q188">
        <f t="shared" si="13"/>
        <v>0</v>
      </c>
      <c r="R188">
        <f t="shared" si="14"/>
        <v>0</v>
      </c>
      <c r="S188">
        <f t="shared" si="15"/>
        <v>0</v>
      </c>
      <c r="T188">
        <f t="shared" si="16"/>
        <v>0</v>
      </c>
      <c r="AK188">
        <v>33</v>
      </c>
      <c r="AL188" s="3" t="s">
        <v>450</v>
      </c>
      <c r="AM188" s="3">
        <v>0.210859636636895</v>
      </c>
      <c r="AN188" s="42" t="s">
        <v>449</v>
      </c>
      <c r="AO188" s="42">
        <v>0.35081836166420299</v>
      </c>
      <c r="AP188" s="42" t="s">
        <v>449</v>
      </c>
      <c r="AQ188" s="42">
        <v>0.760158683880087</v>
      </c>
    </row>
    <row r="189" spans="1:43" x14ac:dyDescent="0.4">
      <c r="A189">
        <v>29</v>
      </c>
      <c r="B189" s="3">
        <v>3</v>
      </c>
      <c r="C189" s="3">
        <v>0</v>
      </c>
      <c r="D189" s="3">
        <v>7.5738449886392299E-4</v>
      </c>
      <c r="E189" s="3">
        <v>0</v>
      </c>
      <c r="F189" s="3">
        <v>1</v>
      </c>
      <c r="G189" s="3">
        <v>0</v>
      </c>
      <c r="H189" s="3">
        <v>2.44917952485917E-4</v>
      </c>
      <c r="I189" s="3">
        <v>0</v>
      </c>
      <c r="J189" s="3">
        <v>0</v>
      </c>
      <c r="K189" s="3">
        <v>1</v>
      </c>
      <c r="L189" s="3">
        <v>0</v>
      </c>
      <c r="M189" s="3">
        <v>2.4148756339048501E-4</v>
      </c>
      <c r="N189" s="3">
        <v>30</v>
      </c>
      <c r="O189">
        <f t="shared" si="11"/>
        <v>0</v>
      </c>
      <c r="P189">
        <f t="shared" si="12"/>
        <v>0</v>
      </c>
      <c r="Q189">
        <f t="shared" si="13"/>
        <v>0</v>
      </c>
      <c r="R189">
        <f t="shared" si="14"/>
        <v>0</v>
      </c>
      <c r="S189">
        <f t="shared" si="15"/>
        <v>0</v>
      </c>
      <c r="T189">
        <f t="shared" si="16"/>
        <v>0</v>
      </c>
      <c r="AK189">
        <v>34</v>
      </c>
      <c r="AL189" s="3" t="s">
        <v>451</v>
      </c>
      <c r="AM189" s="3">
        <v>0.201759709817636</v>
      </c>
      <c r="AN189" s="42" t="s">
        <v>451</v>
      </c>
      <c r="AO189" s="42">
        <v>0.34755097750727099</v>
      </c>
      <c r="AP189" s="42" t="s">
        <v>451</v>
      </c>
      <c r="AQ189" s="42">
        <v>0.76332212028192503</v>
      </c>
    </row>
    <row r="190" spans="1:43" s="66" customFormat="1" x14ac:dyDescent="0.4">
      <c r="A190" s="66">
        <v>30</v>
      </c>
      <c r="B190" s="67">
        <v>2</v>
      </c>
      <c r="C190" s="67">
        <v>134</v>
      </c>
      <c r="D190" s="67">
        <v>5.0492299924261496E-4</v>
      </c>
      <c r="E190" s="67">
        <v>3.3829840949255202E-2</v>
      </c>
      <c r="F190" s="67">
        <v>1</v>
      </c>
      <c r="G190" s="67">
        <v>157</v>
      </c>
      <c r="H190" s="67">
        <v>2.44917952485917E-4</v>
      </c>
      <c r="I190" s="67">
        <v>3.8452118540289001E-2</v>
      </c>
      <c r="J190" s="67">
        <v>0</v>
      </c>
      <c r="K190" s="67">
        <v>143</v>
      </c>
      <c r="L190" s="67">
        <v>0</v>
      </c>
      <c r="M190" s="67">
        <v>3.45327215648394E-2</v>
      </c>
      <c r="N190" s="67">
        <v>31</v>
      </c>
      <c r="O190" s="66">
        <f t="shared" si="11"/>
        <v>1.4705882352941176E-2</v>
      </c>
      <c r="P190" s="66">
        <f t="shared" si="12"/>
        <v>0.98529411764705876</v>
      </c>
      <c r="Q190" s="66">
        <f t="shared" si="13"/>
        <v>6.3291139240506285E-3</v>
      </c>
      <c r="R190" s="66">
        <f t="shared" si="14"/>
        <v>0.99367088607594944</v>
      </c>
      <c r="S190" s="66">
        <f t="shared" si="15"/>
        <v>0</v>
      </c>
      <c r="T190" s="66">
        <f t="shared" si="16"/>
        <v>1</v>
      </c>
      <c r="AK190">
        <v>35</v>
      </c>
      <c r="AL190" s="3" t="s">
        <v>449</v>
      </c>
      <c r="AM190" s="3">
        <v>0.201759709817636</v>
      </c>
      <c r="AN190" s="42" t="s">
        <v>449</v>
      </c>
      <c r="AO190" s="42">
        <v>0.35502596362720101</v>
      </c>
      <c r="AP190" s="42" t="s">
        <v>449</v>
      </c>
      <c r="AQ190" s="42">
        <v>0.76376272630276398</v>
      </c>
    </row>
    <row r="191" spans="1:43" x14ac:dyDescent="0.4">
      <c r="A191">
        <v>31</v>
      </c>
      <c r="B191" s="3">
        <v>1</v>
      </c>
      <c r="C191" s="3">
        <v>0</v>
      </c>
      <c r="D191" s="3">
        <v>2.5246149962130699E-4</v>
      </c>
      <c r="E191" s="3">
        <v>0</v>
      </c>
      <c r="F191" s="3">
        <v>2</v>
      </c>
      <c r="G191" s="3">
        <v>1</v>
      </c>
      <c r="H191" s="3">
        <v>4.89835904971834E-4</v>
      </c>
      <c r="I191" s="3">
        <v>2.44917952485917E-4</v>
      </c>
      <c r="J191" s="3">
        <v>0</v>
      </c>
      <c r="K191" s="3">
        <v>0</v>
      </c>
      <c r="L191" s="3">
        <v>0</v>
      </c>
      <c r="M191" s="3">
        <v>0</v>
      </c>
      <c r="N191" s="3">
        <v>32</v>
      </c>
      <c r="O191">
        <f t="shared" si="11"/>
        <v>0</v>
      </c>
      <c r="P191">
        <f t="shared" si="12"/>
        <v>0</v>
      </c>
      <c r="Q191">
        <f t="shared" si="13"/>
        <v>0</v>
      </c>
      <c r="R191">
        <f t="shared" si="14"/>
        <v>0</v>
      </c>
      <c r="S191">
        <f t="shared" si="15"/>
        <v>0</v>
      </c>
      <c r="T191">
        <f t="shared" si="16"/>
        <v>0</v>
      </c>
      <c r="AK191">
        <v>36</v>
      </c>
      <c r="AL191" s="3" t="s">
        <v>450</v>
      </c>
      <c r="AM191" s="3">
        <v>0.19838959571272</v>
      </c>
      <c r="AN191" s="42" t="s">
        <v>452</v>
      </c>
      <c r="AO191" s="42">
        <v>0.35175876468422501</v>
      </c>
      <c r="AP191" s="42" t="s">
        <v>453</v>
      </c>
      <c r="AQ191" s="42">
        <v>3.2500082873170699E-3</v>
      </c>
    </row>
    <row r="192" spans="1:43" x14ac:dyDescent="0.4">
      <c r="A192">
        <v>32</v>
      </c>
      <c r="B192" s="3">
        <v>2</v>
      </c>
      <c r="C192" s="3">
        <v>2</v>
      </c>
      <c r="D192" s="3">
        <v>5.0492299924261496E-4</v>
      </c>
      <c r="E192" s="3">
        <v>5.0492299924261496E-4</v>
      </c>
      <c r="F192" s="3">
        <v>1</v>
      </c>
      <c r="G192" s="3">
        <v>0</v>
      </c>
      <c r="H192" s="3">
        <v>2.44917952485917E-4</v>
      </c>
      <c r="I192" s="3">
        <v>0</v>
      </c>
      <c r="J192" s="3">
        <v>4</v>
      </c>
      <c r="K192" s="3">
        <v>0</v>
      </c>
      <c r="L192" s="3">
        <v>9.6595025356194101E-4</v>
      </c>
      <c r="M192" s="3">
        <v>0</v>
      </c>
      <c r="N192" s="3">
        <v>33</v>
      </c>
      <c r="O192">
        <f t="shared" si="11"/>
        <v>0</v>
      </c>
      <c r="P192">
        <f t="shared" si="12"/>
        <v>0</v>
      </c>
      <c r="Q192">
        <f t="shared" si="13"/>
        <v>0</v>
      </c>
      <c r="R192">
        <f t="shared" si="14"/>
        <v>0</v>
      </c>
      <c r="S192">
        <f t="shared" si="15"/>
        <v>0</v>
      </c>
      <c r="T192">
        <f t="shared" si="16"/>
        <v>0</v>
      </c>
      <c r="AK192">
        <v>37</v>
      </c>
      <c r="AL192" s="3" t="s">
        <v>450</v>
      </c>
      <c r="AM192" s="3">
        <v>0.201759709817636</v>
      </c>
      <c r="AN192" s="42" t="s">
        <v>449</v>
      </c>
      <c r="AO192" s="42">
        <v>0.35780323402180603</v>
      </c>
      <c r="AP192" s="42" t="s">
        <v>452</v>
      </c>
      <c r="AQ192" s="42">
        <v>0.778995011901359</v>
      </c>
    </row>
    <row r="193" spans="1:43" x14ac:dyDescent="0.4">
      <c r="A193">
        <v>33</v>
      </c>
      <c r="B193" s="3">
        <v>0</v>
      </c>
      <c r="C193" s="3">
        <v>1</v>
      </c>
      <c r="D193" s="3">
        <v>0</v>
      </c>
      <c r="E193" s="3">
        <v>2.5246149962130699E-4</v>
      </c>
      <c r="F193" s="3">
        <v>1</v>
      </c>
      <c r="G193" s="3">
        <v>1</v>
      </c>
      <c r="H193" s="3">
        <v>2.44917952485917E-4</v>
      </c>
      <c r="I193" s="3">
        <v>2.44917952485917E-4</v>
      </c>
      <c r="J193" s="3">
        <v>2</v>
      </c>
      <c r="K193" s="3">
        <v>0</v>
      </c>
      <c r="L193" s="3">
        <v>4.8297512678097002E-4</v>
      </c>
      <c r="M193" s="3">
        <v>0</v>
      </c>
      <c r="N193" s="3">
        <v>34</v>
      </c>
      <c r="O193">
        <f t="shared" si="11"/>
        <v>0</v>
      </c>
      <c r="P193">
        <f t="shared" si="12"/>
        <v>0</v>
      </c>
      <c r="Q193">
        <f t="shared" si="13"/>
        <v>0</v>
      </c>
      <c r="R193">
        <f t="shared" si="14"/>
        <v>0</v>
      </c>
      <c r="S193">
        <f t="shared" si="15"/>
        <v>0</v>
      </c>
      <c r="T193">
        <f t="shared" si="16"/>
        <v>0</v>
      </c>
      <c r="AK193">
        <v>38</v>
      </c>
      <c r="AL193" s="3" t="s">
        <v>451</v>
      </c>
      <c r="AM193" s="3">
        <v>0.19838959571272</v>
      </c>
      <c r="AN193" s="42" t="s">
        <v>450</v>
      </c>
      <c r="AO193" s="42">
        <v>0.35175876468422501</v>
      </c>
      <c r="AP193" s="42" t="s">
        <v>449</v>
      </c>
      <c r="AQ193" s="42">
        <v>0.76059939779591301</v>
      </c>
    </row>
    <row r="194" spans="1:43" x14ac:dyDescent="0.4">
      <c r="A194">
        <v>34</v>
      </c>
      <c r="B194" s="3">
        <v>0</v>
      </c>
      <c r="C194" s="3">
        <v>1</v>
      </c>
      <c r="D194" s="3">
        <v>0</v>
      </c>
      <c r="E194" s="3">
        <v>2.5246149962130699E-4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35</v>
      </c>
      <c r="O194">
        <f t="shared" si="11"/>
        <v>0</v>
      </c>
      <c r="P194">
        <f t="shared" si="12"/>
        <v>0</v>
      </c>
      <c r="Q194">
        <f t="shared" si="13"/>
        <v>0</v>
      </c>
      <c r="R194">
        <f t="shared" si="14"/>
        <v>0</v>
      </c>
      <c r="S194">
        <f t="shared" si="15"/>
        <v>0</v>
      </c>
      <c r="T194">
        <f t="shared" si="16"/>
        <v>0</v>
      </c>
      <c r="AK194">
        <v>39</v>
      </c>
      <c r="AL194" s="3" t="s">
        <v>450</v>
      </c>
      <c r="AM194" s="3">
        <v>0.201759709817636</v>
      </c>
      <c r="AN194" s="42" t="s">
        <v>449</v>
      </c>
      <c r="AO194" s="42">
        <v>0.58306517495418098</v>
      </c>
      <c r="AP194" s="42" t="s">
        <v>450</v>
      </c>
      <c r="AQ194" s="42">
        <v>0.76376272630276398</v>
      </c>
    </row>
    <row r="195" spans="1:43" x14ac:dyDescent="0.4">
      <c r="A195">
        <v>35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0</v>
      </c>
      <c r="H195" s="3">
        <v>2.44917952485917E-4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36</v>
      </c>
      <c r="O195">
        <f t="shared" si="11"/>
        <v>0</v>
      </c>
      <c r="P195">
        <f t="shared" si="12"/>
        <v>0</v>
      </c>
      <c r="Q195">
        <f t="shared" si="13"/>
        <v>0</v>
      </c>
      <c r="R195">
        <f t="shared" si="14"/>
        <v>0</v>
      </c>
      <c r="S195">
        <f t="shared" si="15"/>
        <v>0</v>
      </c>
      <c r="T195">
        <f t="shared" si="16"/>
        <v>0</v>
      </c>
      <c r="AK195">
        <v>40</v>
      </c>
      <c r="AL195" s="3" t="s">
        <v>451</v>
      </c>
      <c r="AM195" s="3">
        <v>0.19838959571272</v>
      </c>
      <c r="AN195" s="42" t="s">
        <v>451</v>
      </c>
      <c r="AO195" s="42">
        <v>0.35780323402180603</v>
      </c>
      <c r="AP195" s="42" t="s">
        <v>449</v>
      </c>
      <c r="AQ195" s="42">
        <v>0.96459341840227497</v>
      </c>
    </row>
    <row r="196" spans="1:43" x14ac:dyDescent="0.4">
      <c r="A196">
        <v>36</v>
      </c>
      <c r="B196" s="3">
        <v>1</v>
      </c>
      <c r="C196" s="3">
        <v>0</v>
      </c>
      <c r="D196" s="3">
        <v>2.5246149962130699E-4</v>
      </c>
      <c r="E196" s="3">
        <v>0</v>
      </c>
      <c r="F196" s="3">
        <v>2</v>
      </c>
      <c r="G196" s="3">
        <v>0</v>
      </c>
      <c r="H196" s="3">
        <v>4.89835904971834E-4</v>
      </c>
      <c r="I196" s="3">
        <v>0</v>
      </c>
      <c r="J196" s="3">
        <v>2</v>
      </c>
      <c r="K196" s="3">
        <v>0</v>
      </c>
      <c r="L196" s="3">
        <v>4.8297512678097002E-4</v>
      </c>
      <c r="M196" s="3">
        <v>0</v>
      </c>
      <c r="N196" s="3">
        <v>37</v>
      </c>
      <c r="O196">
        <f t="shared" si="11"/>
        <v>0</v>
      </c>
      <c r="P196">
        <f t="shared" si="12"/>
        <v>0</v>
      </c>
      <c r="Q196">
        <f t="shared" si="13"/>
        <v>0</v>
      </c>
      <c r="R196">
        <f t="shared" si="14"/>
        <v>0</v>
      </c>
      <c r="S196">
        <f t="shared" si="15"/>
        <v>0</v>
      </c>
      <c r="T196">
        <f t="shared" si="16"/>
        <v>0</v>
      </c>
      <c r="AK196">
        <v>41</v>
      </c>
      <c r="AL196" s="3" t="s">
        <v>451</v>
      </c>
      <c r="AM196" s="3">
        <v>0.20462480602363201</v>
      </c>
      <c r="AN196" s="42" t="s">
        <v>450</v>
      </c>
      <c r="AO196" s="42">
        <v>0.35175876468422501</v>
      </c>
      <c r="AP196" s="42" t="s">
        <v>451</v>
      </c>
      <c r="AQ196" s="42">
        <v>0.76059939779591301</v>
      </c>
    </row>
    <row r="197" spans="1:43" x14ac:dyDescent="0.4">
      <c r="A197">
        <v>37</v>
      </c>
      <c r="B197" s="3">
        <v>0</v>
      </c>
      <c r="C197" s="3">
        <v>0</v>
      </c>
      <c r="D197" s="3">
        <v>0</v>
      </c>
      <c r="E197" s="3">
        <v>0</v>
      </c>
      <c r="F197" s="3">
        <v>2</v>
      </c>
      <c r="G197" s="3">
        <v>1</v>
      </c>
      <c r="H197" s="3">
        <v>4.89835904971834E-4</v>
      </c>
      <c r="I197" s="3">
        <v>2.44917952485917E-4</v>
      </c>
      <c r="J197" s="3">
        <v>0</v>
      </c>
      <c r="K197" s="3">
        <v>1</v>
      </c>
      <c r="L197" s="3">
        <v>0</v>
      </c>
      <c r="M197" s="3">
        <v>2.4148756339048501E-4</v>
      </c>
      <c r="N197" s="3">
        <v>38</v>
      </c>
      <c r="O197">
        <f t="shared" si="11"/>
        <v>0</v>
      </c>
      <c r="P197">
        <f t="shared" si="12"/>
        <v>0</v>
      </c>
      <c r="Q197">
        <f t="shared" si="13"/>
        <v>0</v>
      </c>
      <c r="R197">
        <f t="shared" si="14"/>
        <v>0</v>
      </c>
      <c r="S197">
        <f t="shared" si="15"/>
        <v>0</v>
      </c>
      <c r="T197">
        <f t="shared" si="16"/>
        <v>0</v>
      </c>
      <c r="AK197">
        <v>42</v>
      </c>
      <c r="AL197" s="3" t="s">
        <v>452</v>
      </c>
      <c r="AM197" s="3">
        <v>0.19838959571272</v>
      </c>
      <c r="AN197" s="42" t="s">
        <v>451</v>
      </c>
      <c r="AO197" s="42">
        <v>0.35502596362720101</v>
      </c>
      <c r="AP197" s="42" t="s">
        <v>450</v>
      </c>
      <c r="AQ197" s="42">
        <v>0.77132016361191502</v>
      </c>
    </row>
    <row r="198" spans="1:43" x14ac:dyDescent="0.4">
      <c r="A198">
        <v>38</v>
      </c>
      <c r="B198" s="3">
        <v>0</v>
      </c>
      <c r="C198" s="3">
        <v>1</v>
      </c>
      <c r="D198" s="3">
        <v>0</v>
      </c>
      <c r="E198" s="3">
        <v>2.5246149962130699E-4</v>
      </c>
      <c r="F198" s="3">
        <v>2</v>
      </c>
      <c r="G198" s="3">
        <v>0</v>
      </c>
      <c r="H198" s="3">
        <v>4.89835904971834E-4</v>
      </c>
      <c r="I198" s="3">
        <v>0</v>
      </c>
      <c r="J198" s="3">
        <v>2</v>
      </c>
      <c r="K198" s="3">
        <v>0</v>
      </c>
      <c r="L198" s="3">
        <v>4.8297512678097002E-4</v>
      </c>
      <c r="M198" s="3">
        <v>0</v>
      </c>
      <c r="N198" s="3">
        <v>39</v>
      </c>
      <c r="O198">
        <f t="shared" si="11"/>
        <v>0</v>
      </c>
      <c r="P198">
        <f t="shared" si="12"/>
        <v>0</v>
      </c>
      <c r="Q198">
        <f t="shared" si="13"/>
        <v>0</v>
      </c>
      <c r="R198">
        <f t="shared" si="14"/>
        <v>0</v>
      </c>
      <c r="S198">
        <f t="shared" si="15"/>
        <v>0</v>
      </c>
      <c r="T198">
        <f t="shared" si="16"/>
        <v>0</v>
      </c>
      <c r="AK198">
        <v>43</v>
      </c>
      <c r="AL198" s="3" t="s">
        <v>452</v>
      </c>
      <c r="AM198" s="3">
        <v>0.19838959571272</v>
      </c>
      <c r="AN198" s="42" t="s">
        <v>449</v>
      </c>
      <c r="AO198" s="42">
        <v>0.34849147312213602</v>
      </c>
      <c r="AP198" s="42" t="s">
        <v>451</v>
      </c>
      <c r="AQ198" s="42">
        <v>0.766442971754421</v>
      </c>
    </row>
    <row r="199" spans="1:43" x14ac:dyDescent="0.4">
      <c r="A199">
        <v>39</v>
      </c>
      <c r="B199" s="3">
        <v>0</v>
      </c>
      <c r="C199" s="3">
        <v>0</v>
      </c>
      <c r="D199" s="3">
        <v>0</v>
      </c>
      <c r="E199" s="3">
        <v>0</v>
      </c>
      <c r="F199" s="3">
        <v>2</v>
      </c>
      <c r="G199" s="3">
        <v>0</v>
      </c>
      <c r="H199" s="3">
        <v>4.89835904971834E-4</v>
      </c>
      <c r="I199" s="3">
        <v>0</v>
      </c>
      <c r="J199" s="3">
        <v>2</v>
      </c>
      <c r="K199" s="3">
        <v>1</v>
      </c>
      <c r="L199" s="3">
        <v>4.8297512678097002E-4</v>
      </c>
      <c r="M199" s="3">
        <v>2.4148756339048501E-4</v>
      </c>
      <c r="N199" s="3">
        <v>40</v>
      </c>
      <c r="O199">
        <f t="shared" si="11"/>
        <v>0</v>
      </c>
      <c r="P199">
        <f t="shared" si="12"/>
        <v>0</v>
      </c>
      <c r="Q199">
        <f t="shared" si="13"/>
        <v>0</v>
      </c>
      <c r="R199">
        <f t="shared" si="14"/>
        <v>0</v>
      </c>
      <c r="S199">
        <f t="shared" si="15"/>
        <v>0</v>
      </c>
      <c r="T199">
        <f t="shared" si="16"/>
        <v>0</v>
      </c>
      <c r="AK199">
        <v>44</v>
      </c>
      <c r="AL199" s="3" t="s">
        <v>449</v>
      </c>
      <c r="AM199" s="3">
        <v>0.201759709817636</v>
      </c>
      <c r="AN199" s="42" t="s">
        <v>450</v>
      </c>
      <c r="AO199" s="42">
        <v>0.35175876468422501</v>
      </c>
      <c r="AP199" s="42" t="s">
        <v>449</v>
      </c>
      <c r="AQ199" s="42">
        <v>0.76147935629804997</v>
      </c>
    </row>
    <row r="200" spans="1:43" x14ac:dyDescent="0.4">
      <c r="A200">
        <v>40</v>
      </c>
      <c r="B200" s="3">
        <v>2</v>
      </c>
      <c r="C200" s="3">
        <v>0</v>
      </c>
      <c r="D200" s="3">
        <v>5.0492299924261496E-4</v>
      </c>
      <c r="E200" s="3">
        <v>0</v>
      </c>
      <c r="F200" s="3">
        <v>2</v>
      </c>
      <c r="G200" s="3">
        <v>0</v>
      </c>
      <c r="H200" s="3">
        <v>4.89835904971834E-4</v>
      </c>
      <c r="I200" s="3">
        <v>0</v>
      </c>
      <c r="J200" s="3">
        <v>1</v>
      </c>
      <c r="K200" s="3">
        <v>0</v>
      </c>
      <c r="L200" s="3">
        <v>2.4148756339048501E-4</v>
      </c>
      <c r="M200" s="3">
        <v>0</v>
      </c>
      <c r="N200" s="3">
        <v>41</v>
      </c>
      <c r="O200">
        <f t="shared" si="11"/>
        <v>0</v>
      </c>
      <c r="P200">
        <f t="shared" si="12"/>
        <v>0</v>
      </c>
      <c r="Q200">
        <f t="shared" si="13"/>
        <v>0</v>
      </c>
      <c r="R200">
        <f t="shared" si="14"/>
        <v>0</v>
      </c>
      <c r="S200">
        <f t="shared" si="15"/>
        <v>0</v>
      </c>
      <c r="T200">
        <f t="shared" si="16"/>
        <v>0</v>
      </c>
      <c r="AK200">
        <v>45</v>
      </c>
      <c r="AL200" s="3" t="s">
        <v>452</v>
      </c>
      <c r="AM200" s="3">
        <v>0.20462480602363201</v>
      </c>
      <c r="AN200" s="42" t="s">
        <v>450</v>
      </c>
      <c r="AO200" s="42">
        <v>0.35453612772222898</v>
      </c>
      <c r="AP200" s="42" t="s">
        <v>450</v>
      </c>
      <c r="AQ200" s="42">
        <v>0.76103962180690499</v>
      </c>
    </row>
    <row r="201" spans="1:43" x14ac:dyDescent="0.4">
      <c r="A201">
        <v>41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2</v>
      </c>
      <c r="H201" s="3">
        <v>2.44917952485917E-4</v>
      </c>
      <c r="I201" s="3">
        <v>4.89835904971834E-4</v>
      </c>
      <c r="J201" s="3">
        <v>0</v>
      </c>
      <c r="K201" s="3">
        <v>0</v>
      </c>
      <c r="L201" s="3">
        <v>0</v>
      </c>
      <c r="M201" s="3">
        <v>0</v>
      </c>
      <c r="N201" s="3">
        <v>42</v>
      </c>
      <c r="O201">
        <f t="shared" si="11"/>
        <v>0</v>
      </c>
      <c r="P201">
        <f t="shared" si="12"/>
        <v>0</v>
      </c>
      <c r="Q201">
        <f t="shared" si="13"/>
        <v>0</v>
      </c>
      <c r="R201">
        <f t="shared" si="14"/>
        <v>0</v>
      </c>
      <c r="S201">
        <f t="shared" si="15"/>
        <v>0</v>
      </c>
      <c r="T201">
        <f t="shared" si="16"/>
        <v>0</v>
      </c>
      <c r="AK201">
        <v>46</v>
      </c>
      <c r="AL201" s="3" t="s">
        <v>449</v>
      </c>
      <c r="AM201" s="3">
        <v>0.201759709817636</v>
      </c>
      <c r="AN201" s="42" t="s">
        <v>451</v>
      </c>
      <c r="AO201" s="42">
        <v>0.35780323402180603</v>
      </c>
      <c r="AP201" s="42" t="s">
        <v>450</v>
      </c>
      <c r="AQ201" s="42">
        <v>0.76732249840910605</v>
      </c>
    </row>
    <row r="202" spans="1:43" x14ac:dyDescent="0.4">
      <c r="A202">
        <v>42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2.44917952485917E-4</v>
      </c>
      <c r="I202" s="3">
        <v>0</v>
      </c>
      <c r="J202" s="3">
        <v>3</v>
      </c>
      <c r="K202" s="3">
        <v>1</v>
      </c>
      <c r="L202" s="3">
        <v>7.2446269017145595E-4</v>
      </c>
      <c r="M202" s="3">
        <v>2.4148756339048501E-4</v>
      </c>
      <c r="N202" s="3">
        <v>43</v>
      </c>
      <c r="O202">
        <f t="shared" si="11"/>
        <v>0</v>
      </c>
      <c r="P202">
        <f t="shared" si="12"/>
        <v>0</v>
      </c>
      <c r="Q202">
        <f t="shared" si="13"/>
        <v>0</v>
      </c>
      <c r="R202">
        <f t="shared" si="14"/>
        <v>0</v>
      </c>
      <c r="S202">
        <f t="shared" si="15"/>
        <v>0</v>
      </c>
      <c r="T202">
        <f t="shared" si="16"/>
        <v>0</v>
      </c>
      <c r="AK202">
        <v>47</v>
      </c>
      <c r="AL202" s="3" t="s">
        <v>450</v>
      </c>
      <c r="AM202" s="3">
        <v>0.20512972902287499</v>
      </c>
      <c r="AN202" s="42" t="s">
        <v>450</v>
      </c>
      <c r="AO202" s="42">
        <v>0.35453612772222898</v>
      </c>
      <c r="AP202" s="42" t="s">
        <v>451</v>
      </c>
      <c r="AQ202" s="42">
        <v>0.76464246891463095</v>
      </c>
    </row>
    <row r="203" spans="1:43" x14ac:dyDescent="0.4">
      <c r="A203">
        <v>43</v>
      </c>
      <c r="B203" s="3">
        <v>1</v>
      </c>
      <c r="C203" s="3">
        <v>0</v>
      </c>
      <c r="D203" s="3">
        <v>2.5246149962130699E-4</v>
      </c>
      <c r="E203" s="3">
        <v>0</v>
      </c>
      <c r="F203" s="3">
        <v>2</v>
      </c>
      <c r="G203" s="3">
        <v>1</v>
      </c>
      <c r="H203" s="3">
        <v>4.89835904971834E-4</v>
      </c>
      <c r="I203" s="3">
        <v>2.44917952485917E-4</v>
      </c>
      <c r="J203" s="3">
        <v>0</v>
      </c>
      <c r="K203" s="3">
        <v>0</v>
      </c>
      <c r="L203" s="3">
        <v>0</v>
      </c>
      <c r="M203" s="3">
        <v>0</v>
      </c>
      <c r="N203" s="3">
        <v>44</v>
      </c>
      <c r="O203">
        <f t="shared" si="11"/>
        <v>0</v>
      </c>
      <c r="P203">
        <f t="shared" si="12"/>
        <v>0</v>
      </c>
      <c r="Q203">
        <f t="shared" si="13"/>
        <v>0</v>
      </c>
      <c r="R203">
        <f t="shared" si="14"/>
        <v>0</v>
      </c>
      <c r="S203">
        <f t="shared" si="15"/>
        <v>0</v>
      </c>
      <c r="T203">
        <f t="shared" si="16"/>
        <v>0</v>
      </c>
      <c r="AK203">
        <v>48</v>
      </c>
      <c r="AL203" s="3" t="s">
        <v>450</v>
      </c>
      <c r="AM203" s="3">
        <v>0.19838959571272</v>
      </c>
      <c r="AN203" s="42" t="s">
        <v>451</v>
      </c>
      <c r="AO203" s="42">
        <v>0.35453612772222898</v>
      </c>
      <c r="AP203" s="42" t="s">
        <v>450</v>
      </c>
      <c r="AQ203" s="42">
        <v>0.76732249840910605</v>
      </c>
    </row>
    <row r="204" spans="1:43" x14ac:dyDescent="0.4">
      <c r="A204">
        <v>44</v>
      </c>
      <c r="B204" s="3">
        <v>2</v>
      </c>
      <c r="C204" s="3">
        <v>0</v>
      </c>
      <c r="D204" s="3">
        <v>5.0492299924261496E-4</v>
      </c>
      <c r="E204" s="3">
        <v>0</v>
      </c>
      <c r="F204" s="3">
        <v>3</v>
      </c>
      <c r="G204" s="3">
        <v>1</v>
      </c>
      <c r="H204" s="3">
        <v>7.3475385745775095E-4</v>
      </c>
      <c r="I204" s="3">
        <v>2.44917952485917E-4</v>
      </c>
      <c r="J204" s="3">
        <v>3</v>
      </c>
      <c r="K204" s="3">
        <v>0</v>
      </c>
      <c r="L204" s="3">
        <v>7.2446269017145595E-4</v>
      </c>
      <c r="M204" s="3">
        <v>0</v>
      </c>
      <c r="N204" s="3">
        <v>45</v>
      </c>
      <c r="O204">
        <f t="shared" si="11"/>
        <v>0</v>
      </c>
      <c r="P204">
        <f t="shared" si="12"/>
        <v>0</v>
      </c>
      <c r="Q204">
        <f t="shared" si="13"/>
        <v>0</v>
      </c>
      <c r="R204">
        <f t="shared" si="14"/>
        <v>0</v>
      </c>
      <c r="S204">
        <f t="shared" si="15"/>
        <v>0</v>
      </c>
      <c r="T204">
        <f t="shared" si="16"/>
        <v>0</v>
      </c>
      <c r="AK204">
        <v>49</v>
      </c>
      <c r="AL204" s="3" t="s">
        <v>450</v>
      </c>
      <c r="AM204" s="3">
        <v>0.207299227274378</v>
      </c>
      <c r="AN204" s="42" t="s">
        <v>451</v>
      </c>
      <c r="AO204" s="42">
        <v>0.35359581732132001</v>
      </c>
      <c r="AP204" s="42" t="s">
        <v>451</v>
      </c>
      <c r="AQ204" s="42">
        <v>0.770485395001551</v>
      </c>
    </row>
    <row r="205" spans="1:43" x14ac:dyDescent="0.4">
      <c r="A205">
        <v>45</v>
      </c>
      <c r="B205" s="3">
        <v>1</v>
      </c>
      <c r="C205" s="3">
        <v>0</v>
      </c>
      <c r="D205" s="3">
        <v>2.5246149962130699E-4</v>
      </c>
      <c r="E205" s="3">
        <v>0</v>
      </c>
      <c r="F205" s="3">
        <v>2</v>
      </c>
      <c r="G205" s="3">
        <v>1</v>
      </c>
      <c r="H205" s="3">
        <v>4.89835904971834E-4</v>
      </c>
      <c r="I205" s="3">
        <v>2.44917952485917E-4</v>
      </c>
      <c r="J205" s="3">
        <v>1</v>
      </c>
      <c r="K205" s="3">
        <v>0</v>
      </c>
      <c r="L205" s="3">
        <v>2.4148756339048501E-4</v>
      </c>
      <c r="M205" s="3">
        <v>0</v>
      </c>
      <c r="N205" s="3">
        <v>46</v>
      </c>
      <c r="O205">
        <f t="shared" si="11"/>
        <v>0</v>
      </c>
      <c r="P205">
        <f t="shared" si="12"/>
        <v>0</v>
      </c>
      <c r="Q205">
        <f t="shared" si="13"/>
        <v>0</v>
      </c>
      <c r="R205">
        <f t="shared" si="14"/>
        <v>0</v>
      </c>
      <c r="S205">
        <f t="shared" si="15"/>
        <v>0</v>
      </c>
      <c r="T205">
        <f t="shared" si="16"/>
        <v>0</v>
      </c>
      <c r="AK205">
        <v>50</v>
      </c>
      <c r="AL205" s="3" t="s">
        <v>451</v>
      </c>
      <c r="AM205" s="3">
        <v>0.20462480602363201</v>
      </c>
      <c r="AN205" s="42" t="s">
        <v>452</v>
      </c>
      <c r="AO205" s="42">
        <v>0.35686301626429601</v>
      </c>
      <c r="AP205" s="42" t="s">
        <v>451</v>
      </c>
      <c r="AQ205" s="42">
        <v>0.76464246891463095</v>
      </c>
    </row>
    <row r="206" spans="1:43" x14ac:dyDescent="0.4">
      <c r="A206">
        <v>46</v>
      </c>
      <c r="B206" s="3">
        <v>1</v>
      </c>
      <c r="C206" s="3">
        <v>1</v>
      </c>
      <c r="D206" s="3">
        <v>2.5246149962130699E-4</v>
      </c>
      <c r="E206" s="3">
        <v>2.5246149962130699E-4</v>
      </c>
      <c r="F206" s="3">
        <v>2</v>
      </c>
      <c r="G206" s="3">
        <v>0</v>
      </c>
      <c r="H206" s="3">
        <v>4.89835904971834E-4</v>
      </c>
      <c r="I206" s="3">
        <v>0</v>
      </c>
      <c r="J206" s="3">
        <v>2</v>
      </c>
      <c r="K206" s="3">
        <v>0</v>
      </c>
      <c r="L206" s="3">
        <v>4.8297512678097002E-4</v>
      </c>
      <c r="M206" s="3">
        <v>0</v>
      </c>
      <c r="N206" s="3">
        <v>47</v>
      </c>
      <c r="O206">
        <f t="shared" si="11"/>
        <v>0</v>
      </c>
      <c r="P206">
        <f t="shared" si="12"/>
        <v>0</v>
      </c>
      <c r="Q206">
        <f t="shared" si="13"/>
        <v>0</v>
      </c>
      <c r="R206">
        <f t="shared" si="14"/>
        <v>0</v>
      </c>
      <c r="S206">
        <f t="shared" si="15"/>
        <v>0</v>
      </c>
      <c r="T206">
        <f t="shared" si="16"/>
        <v>0</v>
      </c>
      <c r="AK206">
        <v>51</v>
      </c>
      <c r="AL206" s="3" t="s">
        <v>449</v>
      </c>
      <c r="AM206" s="3">
        <v>0.20512972902287499</v>
      </c>
      <c r="AN206" s="42" t="s">
        <v>452</v>
      </c>
      <c r="AO206" s="42">
        <v>0.35081836166420299</v>
      </c>
      <c r="AP206" s="42" t="s">
        <v>452</v>
      </c>
      <c r="AQ206" s="42">
        <v>0.76147935629804997</v>
      </c>
    </row>
    <row r="207" spans="1:43" x14ac:dyDescent="0.4">
      <c r="A207">
        <v>47</v>
      </c>
      <c r="B207" s="3">
        <v>0</v>
      </c>
      <c r="C207" s="3">
        <v>0</v>
      </c>
      <c r="D207" s="3">
        <v>0</v>
      </c>
      <c r="E207" s="3">
        <v>0</v>
      </c>
      <c r="F207" s="3">
        <v>2</v>
      </c>
      <c r="G207" s="3">
        <v>0</v>
      </c>
      <c r="H207" s="3">
        <v>4.89835904971834E-4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48</v>
      </c>
      <c r="O207">
        <f t="shared" si="11"/>
        <v>0</v>
      </c>
      <c r="P207">
        <f t="shared" si="12"/>
        <v>0</v>
      </c>
      <c r="Q207">
        <f t="shared" si="13"/>
        <v>0</v>
      </c>
      <c r="R207">
        <f t="shared" si="14"/>
        <v>0</v>
      </c>
      <c r="S207">
        <f t="shared" si="15"/>
        <v>0</v>
      </c>
      <c r="T207">
        <f t="shared" si="16"/>
        <v>0</v>
      </c>
      <c r="AK207">
        <v>52</v>
      </c>
      <c r="AL207" s="3" t="s">
        <v>450</v>
      </c>
      <c r="AM207" s="3">
        <v>2.7584443436876702E-2</v>
      </c>
      <c r="AN207" s="42" t="s">
        <v>449</v>
      </c>
      <c r="AO207" s="42">
        <v>0.35686301626429601</v>
      </c>
      <c r="AP207" s="42" t="s">
        <v>452</v>
      </c>
      <c r="AQ207" s="42">
        <v>0.77298291246136497</v>
      </c>
    </row>
    <row r="208" spans="1:43" x14ac:dyDescent="0.4">
      <c r="A208">
        <v>48</v>
      </c>
      <c r="B208" s="3">
        <v>3</v>
      </c>
      <c r="C208" s="3">
        <v>0</v>
      </c>
      <c r="D208" s="3">
        <v>7.5738449886392299E-4</v>
      </c>
      <c r="E208" s="3">
        <v>0</v>
      </c>
      <c r="F208" s="3">
        <v>2</v>
      </c>
      <c r="G208" s="3">
        <v>0</v>
      </c>
      <c r="H208" s="3">
        <v>4.89835904971834E-4</v>
      </c>
      <c r="I208" s="3">
        <v>0</v>
      </c>
      <c r="J208" s="3">
        <v>0</v>
      </c>
      <c r="K208" s="3">
        <v>1</v>
      </c>
      <c r="L208" s="3">
        <v>0</v>
      </c>
      <c r="M208" s="3">
        <v>2.4148756339048501E-4</v>
      </c>
      <c r="N208" s="3">
        <v>49</v>
      </c>
      <c r="O208">
        <f t="shared" si="11"/>
        <v>0</v>
      </c>
      <c r="P208">
        <f t="shared" si="12"/>
        <v>0</v>
      </c>
      <c r="Q208">
        <f t="shared" si="13"/>
        <v>0</v>
      </c>
      <c r="R208">
        <f t="shared" si="14"/>
        <v>0</v>
      </c>
      <c r="S208">
        <f t="shared" si="15"/>
        <v>0</v>
      </c>
      <c r="T208">
        <f t="shared" si="16"/>
        <v>0</v>
      </c>
      <c r="AK208">
        <v>53</v>
      </c>
      <c r="AL208" s="3" t="s">
        <v>452</v>
      </c>
      <c r="AM208" s="3">
        <v>3.3840422572413598E-2</v>
      </c>
      <c r="AN208" s="42" t="s">
        <v>452</v>
      </c>
      <c r="AO208" s="42">
        <v>0.35945540115751501</v>
      </c>
      <c r="AP208" s="42" t="s">
        <v>449</v>
      </c>
      <c r="AQ208" s="42">
        <v>0.76147935629804997</v>
      </c>
    </row>
    <row r="209" spans="1:43" x14ac:dyDescent="0.4">
      <c r="A209">
        <v>49</v>
      </c>
      <c r="B209" s="3">
        <v>0</v>
      </c>
      <c r="C209" s="3">
        <v>2</v>
      </c>
      <c r="D209" s="3">
        <v>0</v>
      </c>
      <c r="E209" s="3">
        <v>5.0492299924261496E-4</v>
      </c>
      <c r="F209" s="3">
        <v>2</v>
      </c>
      <c r="G209" s="3">
        <v>1</v>
      </c>
      <c r="H209" s="3">
        <v>4.89835904971834E-4</v>
      </c>
      <c r="I209" s="3">
        <v>2.44917952485917E-4</v>
      </c>
      <c r="J209" s="3">
        <v>0</v>
      </c>
      <c r="K209" s="3">
        <v>1</v>
      </c>
      <c r="L209" s="3">
        <v>0</v>
      </c>
      <c r="M209" s="3">
        <v>2.4148756339048501E-4</v>
      </c>
      <c r="N209" s="3">
        <v>50</v>
      </c>
      <c r="O209">
        <f t="shared" si="11"/>
        <v>0</v>
      </c>
      <c r="P209">
        <f t="shared" si="12"/>
        <v>0</v>
      </c>
      <c r="Q209">
        <f t="shared" si="13"/>
        <v>0</v>
      </c>
      <c r="R209">
        <f t="shared" si="14"/>
        <v>0</v>
      </c>
      <c r="S209">
        <f t="shared" si="15"/>
        <v>0</v>
      </c>
      <c r="T209">
        <f t="shared" si="16"/>
        <v>0</v>
      </c>
      <c r="AK209">
        <v>54</v>
      </c>
      <c r="AL209" s="3" t="s">
        <v>452</v>
      </c>
      <c r="AM209" s="3">
        <v>2.7584443436876702E-2</v>
      </c>
      <c r="AN209" s="42" t="s">
        <v>449</v>
      </c>
      <c r="AO209" s="42">
        <v>0.35686301626429601</v>
      </c>
      <c r="AP209" s="42" t="s">
        <v>452</v>
      </c>
      <c r="AQ209" s="42">
        <v>0.769820123931239</v>
      </c>
    </row>
    <row r="210" spans="1:43" x14ac:dyDescent="0.4">
      <c r="A210">
        <v>50</v>
      </c>
      <c r="B210" s="3">
        <v>1</v>
      </c>
      <c r="C210" s="3">
        <v>1</v>
      </c>
      <c r="D210" s="3">
        <v>2.5246149962130699E-4</v>
      </c>
      <c r="E210" s="3">
        <v>2.5246149962130699E-4</v>
      </c>
      <c r="F210" s="3">
        <v>0</v>
      </c>
      <c r="G210" s="3">
        <v>0</v>
      </c>
      <c r="H210" s="3">
        <v>0</v>
      </c>
      <c r="I210" s="3">
        <v>0</v>
      </c>
      <c r="J210" s="3">
        <v>2</v>
      </c>
      <c r="K210" s="3">
        <v>0</v>
      </c>
      <c r="L210" s="3">
        <v>4.8297512678097002E-4</v>
      </c>
      <c r="M210" s="3">
        <v>0</v>
      </c>
      <c r="N210" s="3">
        <v>51</v>
      </c>
      <c r="O210">
        <f t="shared" si="11"/>
        <v>0</v>
      </c>
      <c r="P210">
        <f t="shared" si="12"/>
        <v>0</v>
      </c>
      <c r="Q210">
        <f t="shared" si="13"/>
        <v>0</v>
      </c>
      <c r="R210">
        <f t="shared" si="14"/>
        <v>0</v>
      </c>
      <c r="S210">
        <f t="shared" si="15"/>
        <v>0</v>
      </c>
      <c r="T210">
        <f t="shared" si="16"/>
        <v>0</v>
      </c>
      <c r="AK210">
        <v>55</v>
      </c>
      <c r="AL210" s="3" t="s">
        <v>449</v>
      </c>
      <c r="AM210" s="3">
        <v>2.7584443436876702E-2</v>
      </c>
      <c r="AN210" s="42" t="s">
        <v>450</v>
      </c>
      <c r="AO210" s="42">
        <v>0.35359581732132001</v>
      </c>
      <c r="AP210" s="42" t="s">
        <v>449</v>
      </c>
      <c r="AQ210" s="42">
        <v>0.76464246891463095</v>
      </c>
    </row>
    <row r="211" spans="1:43" x14ac:dyDescent="0.4">
      <c r="A211">
        <v>51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1</v>
      </c>
      <c r="L211" s="3">
        <v>2.4148756339048501E-4</v>
      </c>
      <c r="M211" s="3">
        <v>2.4148756339048501E-4</v>
      </c>
      <c r="N211" s="3">
        <v>52</v>
      </c>
      <c r="O211">
        <f t="shared" si="11"/>
        <v>0</v>
      </c>
      <c r="P211">
        <f t="shared" si="12"/>
        <v>0</v>
      </c>
      <c r="Q211">
        <f t="shared" si="13"/>
        <v>0</v>
      </c>
      <c r="R211">
        <f t="shared" si="14"/>
        <v>0</v>
      </c>
      <c r="S211">
        <f t="shared" si="15"/>
        <v>0</v>
      </c>
      <c r="T211">
        <f t="shared" si="16"/>
        <v>0</v>
      </c>
      <c r="AK211">
        <v>56</v>
      </c>
      <c r="AL211" s="3" t="s">
        <v>450</v>
      </c>
      <c r="AM211" s="3">
        <v>3.09649406203664E-2</v>
      </c>
      <c r="AN211" s="42" t="s">
        <v>450</v>
      </c>
      <c r="AO211" s="42">
        <v>0.35359581732132001</v>
      </c>
      <c r="AP211" s="42" t="s">
        <v>450</v>
      </c>
      <c r="AQ211" s="42">
        <v>0.76732249840910605</v>
      </c>
    </row>
    <row r="212" spans="1:43" x14ac:dyDescent="0.4">
      <c r="A212">
        <v>52</v>
      </c>
      <c r="B212" s="3">
        <v>0</v>
      </c>
      <c r="C212" s="3">
        <v>2</v>
      </c>
      <c r="D212" s="3">
        <v>0</v>
      </c>
      <c r="E212" s="3">
        <v>5.0492299924261496E-4</v>
      </c>
      <c r="F212" s="3">
        <v>2</v>
      </c>
      <c r="G212" s="3">
        <v>2</v>
      </c>
      <c r="H212" s="3">
        <v>4.89835904971834E-4</v>
      </c>
      <c r="I212" s="3">
        <v>4.89835904971834E-4</v>
      </c>
      <c r="J212" s="3">
        <v>1</v>
      </c>
      <c r="K212" s="3">
        <v>2</v>
      </c>
      <c r="L212" s="3">
        <v>2.4148756339048501E-4</v>
      </c>
      <c r="M212" s="3">
        <v>4.8297512678097002E-4</v>
      </c>
      <c r="N212" s="3">
        <v>53</v>
      </c>
      <c r="O212">
        <f t="shared" si="11"/>
        <v>0</v>
      </c>
      <c r="P212">
        <f t="shared" si="12"/>
        <v>0</v>
      </c>
      <c r="Q212">
        <f t="shared" si="13"/>
        <v>0</v>
      </c>
      <c r="R212">
        <f t="shared" si="14"/>
        <v>0</v>
      </c>
      <c r="S212">
        <f t="shared" si="15"/>
        <v>0</v>
      </c>
      <c r="T212">
        <f t="shared" si="16"/>
        <v>0</v>
      </c>
      <c r="AK212">
        <v>57</v>
      </c>
      <c r="AL212" s="3" t="s">
        <v>452</v>
      </c>
      <c r="AM212" s="3">
        <v>3.3840422572413598E-2</v>
      </c>
      <c r="AN212" s="42" t="s">
        <v>450</v>
      </c>
      <c r="AO212" s="42">
        <v>0.35359581732132001</v>
      </c>
      <c r="AP212" s="42" t="s">
        <v>450</v>
      </c>
      <c r="AQ212" s="42">
        <v>0.76147935629804997</v>
      </c>
    </row>
    <row r="213" spans="1:43" x14ac:dyDescent="0.4">
      <c r="A213">
        <v>53</v>
      </c>
      <c r="B213" s="3">
        <v>0</v>
      </c>
      <c r="C213" s="3">
        <v>0</v>
      </c>
      <c r="D213" s="3">
        <v>0</v>
      </c>
      <c r="E213" s="3">
        <v>0</v>
      </c>
      <c r="F213" s="3">
        <v>2</v>
      </c>
      <c r="G213" s="3">
        <v>0</v>
      </c>
      <c r="H213" s="3">
        <v>4.89835904971834E-4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54</v>
      </c>
      <c r="O213">
        <f t="shared" si="11"/>
        <v>0</v>
      </c>
      <c r="P213">
        <f t="shared" si="12"/>
        <v>0</v>
      </c>
      <c r="Q213">
        <f t="shared" si="13"/>
        <v>0</v>
      </c>
      <c r="R213">
        <f t="shared" si="14"/>
        <v>0</v>
      </c>
      <c r="S213">
        <f t="shared" si="15"/>
        <v>0</v>
      </c>
      <c r="T213">
        <f t="shared" si="16"/>
        <v>0</v>
      </c>
      <c r="AK213">
        <v>58</v>
      </c>
      <c r="AL213" s="3" t="s">
        <v>449</v>
      </c>
      <c r="AM213" s="3">
        <v>3.09649406203664E-2</v>
      </c>
      <c r="AN213" s="42" t="s">
        <v>451</v>
      </c>
      <c r="AO213" s="42">
        <v>0.35780323402180603</v>
      </c>
      <c r="AP213" s="42" t="s">
        <v>453</v>
      </c>
      <c r="AQ213" s="42">
        <v>6.0169572949754996E-3</v>
      </c>
    </row>
    <row r="214" spans="1:43" x14ac:dyDescent="0.4">
      <c r="A214">
        <v>54</v>
      </c>
      <c r="B214" s="3">
        <v>0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2.44917952485917E-4</v>
      </c>
      <c r="I214" s="3">
        <v>2.44917952485917E-4</v>
      </c>
      <c r="J214" s="3">
        <v>1</v>
      </c>
      <c r="K214" s="3">
        <v>0</v>
      </c>
      <c r="L214" s="3">
        <v>2.4148756339048501E-4</v>
      </c>
      <c r="M214" s="3">
        <v>0</v>
      </c>
      <c r="N214" s="3">
        <v>55</v>
      </c>
      <c r="O214">
        <f t="shared" si="11"/>
        <v>0</v>
      </c>
      <c r="P214">
        <f t="shared" si="12"/>
        <v>0</v>
      </c>
      <c r="Q214">
        <f t="shared" si="13"/>
        <v>0</v>
      </c>
      <c r="R214">
        <f t="shared" si="14"/>
        <v>0</v>
      </c>
      <c r="S214">
        <f t="shared" si="15"/>
        <v>0</v>
      </c>
      <c r="T214">
        <f t="shared" si="16"/>
        <v>0</v>
      </c>
      <c r="AK214">
        <v>59</v>
      </c>
      <c r="AL214" s="3" t="s">
        <v>450</v>
      </c>
      <c r="AM214" s="3">
        <v>2.7584443436876702E-2</v>
      </c>
      <c r="AN214" s="42" t="s">
        <v>449</v>
      </c>
      <c r="AO214" s="42">
        <v>0.34755097750727099</v>
      </c>
      <c r="AP214" s="42" t="s">
        <v>450</v>
      </c>
      <c r="AQ214" s="42">
        <v>0.76508160627465505</v>
      </c>
    </row>
    <row r="215" spans="1:43" x14ac:dyDescent="0.4">
      <c r="A215">
        <v>55</v>
      </c>
      <c r="B215" s="3">
        <v>1</v>
      </c>
      <c r="C215" s="3">
        <v>0</v>
      </c>
      <c r="D215" s="3">
        <v>2.5246149962130699E-4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2</v>
      </c>
      <c r="K215" s="3">
        <v>0</v>
      </c>
      <c r="L215" s="3">
        <v>4.8297512678097002E-4</v>
      </c>
      <c r="M215" s="3">
        <v>0</v>
      </c>
      <c r="N215" s="3">
        <v>56</v>
      </c>
      <c r="O215">
        <f t="shared" si="11"/>
        <v>0</v>
      </c>
      <c r="P215">
        <f t="shared" si="12"/>
        <v>0</v>
      </c>
      <c r="Q215">
        <f t="shared" si="13"/>
        <v>0</v>
      </c>
      <c r="R215">
        <f t="shared" si="14"/>
        <v>0</v>
      </c>
      <c r="S215">
        <f t="shared" si="15"/>
        <v>0</v>
      </c>
      <c r="T215">
        <f t="shared" si="16"/>
        <v>0</v>
      </c>
      <c r="AK215">
        <v>60</v>
      </c>
      <c r="AL215" s="3" t="s">
        <v>452</v>
      </c>
      <c r="AM215" s="3">
        <v>3.09649406203664E-2</v>
      </c>
      <c r="AN215" s="42" t="s">
        <v>450</v>
      </c>
      <c r="AO215" s="42">
        <v>0.11494670180463</v>
      </c>
      <c r="AP215" s="42" t="s">
        <v>451</v>
      </c>
      <c r="AQ215" s="42">
        <v>0.76508160627465505</v>
      </c>
    </row>
    <row r="216" spans="1:43" x14ac:dyDescent="0.4">
      <c r="A216">
        <v>56</v>
      </c>
      <c r="B216" s="3">
        <v>2</v>
      </c>
      <c r="C216" s="3">
        <v>0</v>
      </c>
      <c r="D216" s="3">
        <v>5.0492299924261496E-4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3</v>
      </c>
      <c r="K216" s="3">
        <v>1</v>
      </c>
      <c r="L216" s="3">
        <v>7.2446269017145595E-4</v>
      </c>
      <c r="M216" s="3">
        <v>2.4148756339048501E-4</v>
      </c>
      <c r="N216" s="3">
        <v>57</v>
      </c>
      <c r="O216">
        <f t="shared" si="11"/>
        <v>0</v>
      </c>
      <c r="P216">
        <f t="shared" si="12"/>
        <v>0</v>
      </c>
      <c r="Q216">
        <f t="shared" si="13"/>
        <v>0</v>
      </c>
      <c r="R216">
        <f t="shared" si="14"/>
        <v>0</v>
      </c>
      <c r="S216">
        <f t="shared" si="15"/>
        <v>0</v>
      </c>
      <c r="T216">
        <f t="shared" si="16"/>
        <v>0</v>
      </c>
      <c r="AK216">
        <v>61</v>
      </c>
      <c r="AL216" s="3" t="s">
        <v>449</v>
      </c>
      <c r="AM216" s="3">
        <v>3.09649406203664E-2</v>
      </c>
      <c r="AN216" s="42" t="s">
        <v>452</v>
      </c>
      <c r="AO216" s="42">
        <v>0.127109285032695</v>
      </c>
      <c r="AP216" s="42" t="s">
        <v>449</v>
      </c>
      <c r="AQ216" s="42">
        <v>0.76776152774031903</v>
      </c>
    </row>
    <row r="217" spans="1:43" x14ac:dyDescent="0.4">
      <c r="A217">
        <v>57</v>
      </c>
      <c r="B217" s="3">
        <v>1</v>
      </c>
      <c r="C217" s="3">
        <v>0</v>
      </c>
      <c r="D217" s="3">
        <v>2.5246149962130699E-4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58</v>
      </c>
      <c r="O217">
        <f t="shared" si="11"/>
        <v>0</v>
      </c>
      <c r="P217">
        <f t="shared" si="12"/>
        <v>0</v>
      </c>
      <c r="Q217">
        <f t="shared" si="13"/>
        <v>0</v>
      </c>
      <c r="R217">
        <f t="shared" si="14"/>
        <v>0</v>
      </c>
      <c r="S217">
        <f t="shared" si="15"/>
        <v>0</v>
      </c>
      <c r="T217">
        <f t="shared" si="16"/>
        <v>0</v>
      </c>
      <c r="AK217">
        <v>62</v>
      </c>
      <c r="AL217" s="3" t="s">
        <v>451</v>
      </c>
      <c r="AM217" s="3">
        <v>2.97112667492117E-2</v>
      </c>
      <c r="AN217" s="42" t="s">
        <v>452</v>
      </c>
      <c r="AO217" s="42">
        <v>0.12102816929816999</v>
      </c>
      <c r="AP217" s="42" t="s">
        <v>450</v>
      </c>
      <c r="AQ217" s="42">
        <v>0.20059198382176199</v>
      </c>
    </row>
    <row r="218" spans="1:43" x14ac:dyDescent="0.4">
      <c r="A218">
        <v>58</v>
      </c>
      <c r="B218" s="3">
        <v>0</v>
      </c>
      <c r="C218" s="3">
        <v>0</v>
      </c>
      <c r="D218" s="3">
        <v>0</v>
      </c>
      <c r="E218" s="3">
        <v>0</v>
      </c>
      <c r="F218" s="3">
        <v>2</v>
      </c>
      <c r="G218" s="3">
        <v>1</v>
      </c>
      <c r="H218" s="3">
        <v>4.89835904971834E-4</v>
      </c>
      <c r="I218" s="3">
        <v>2.44917952485917E-4</v>
      </c>
      <c r="J218" s="3">
        <v>2</v>
      </c>
      <c r="K218" s="3">
        <v>0</v>
      </c>
      <c r="L218" s="3">
        <v>4.8297512678097002E-4</v>
      </c>
      <c r="M218" s="3">
        <v>0</v>
      </c>
      <c r="N218" s="3">
        <v>59</v>
      </c>
      <c r="O218">
        <f t="shared" si="11"/>
        <v>0</v>
      </c>
      <c r="P218">
        <f t="shared" si="12"/>
        <v>0</v>
      </c>
      <c r="Q218">
        <f t="shared" si="13"/>
        <v>0</v>
      </c>
      <c r="R218">
        <f t="shared" si="14"/>
        <v>0</v>
      </c>
      <c r="S218">
        <f t="shared" si="15"/>
        <v>0</v>
      </c>
      <c r="T218">
        <f t="shared" si="16"/>
        <v>0</v>
      </c>
      <c r="AK218">
        <v>63</v>
      </c>
      <c r="AL218" s="3" t="s">
        <v>449</v>
      </c>
      <c r="AM218" s="3">
        <v>2.97112667492117E-2</v>
      </c>
      <c r="AN218" s="42" t="s">
        <v>449</v>
      </c>
      <c r="AO218" s="42">
        <v>0.121518005203142</v>
      </c>
      <c r="AP218" s="42" t="s">
        <v>452</v>
      </c>
      <c r="AQ218" s="42">
        <v>0.203348250335945</v>
      </c>
    </row>
    <row r="219" spans="1:43" x14ac:dyDescent="0.4">
      <c r="A219">
        <v>59</v>
      </c>
      <c r="B219" s="3">
        <v>1</v>
      </c>
      <c r="C219" s="3">
        <v>0</v>
      </c>
      <c r="D219" s="3">
        <v>2.5246149962130699E-4</v>
      </c>
      <c r="E219" s="3">
        <v>0</v>
      </c>
      <c r="F219" s="3">
        <v>1</v>
      </c>
      <c r="G219" s="3">
        <v>0</v>
      </c>
      <c r="H219" s="3">
        <v>2.44917952485917E-4</v>
      </c>
      <c r="I219" s="3">
        <v>0</v>
      </c>
      <c r="J219" s="3">
        <v>3</v>
      </c>
      <c r="K219" s="3">
        <v>1</v>
      </c>
      <c r="L219" s="3">
        <v>7.2446269017145595E-4</v>
      </c>
      <c r="M219" s="3">
        <v>2.4148756339048501E-4</v>
      </c>
      <c r="N219" s="3">
        <v>60</v>
      </c>
      <c r="O219">
        <f t="shared" si="11"/>
        <v>0</v>
      </c>
      <c r="P219">
        <f t="shared" si="12"/>
        <v>0</v>
      </c>
      <c r="Q219">
        <f t="shared" si="13"/>
        <v>0</v>
      </c>
      <c r="R219">
        <f t="shared" si="14"/>
        <v>0</v>
      </c>
      <c r="S219">
        <f t="shared" si="15"/>
        <v>0</v>
      </c>
      <c r="T219">
        <f t="shared" si="16"/>
        <v>0</v>
      </c>
      <c r="AK219">
        <v>64</v>
      </c>
      <c r="AL219" s="3" t="s">
        <v>451</v>
      </c>
      <c r="AM219" s="3">
        <v>3.30916717005015E-2</v>
      </c>
      <c r="AN219" s="42" t="s">
        <v>450</v>
      </c>
      <c r="AO219" s="42">
        <v>0.11494670180463</v>
      </c>
      <c r="AP219" s="42" t="s">
        <v>452</v>
      </c>
      <c r="AQ219" s="42">
        <v>0.19411324024294899</v>
      </c>
    </row>
    <row r="220" spans="1:43" x14ac:dyDescent="0.4">
      <c r="A220">
        <v>60</v>
      </c>
      <c r="B220" s="3">
        <v>1</v>
      </c>
      <c r="C220" s="3">
        <v>0</v>
      </c>
      <c r="D220" s="3">
        <v>2.5246149962130699E-4</v>
      </c>
      <c r="E220" s="3">
        <v>0</v>
      </c>
      <c r="F220" s="3">
        <v>3</v>
      </c>
      <c r="G220" s="3">
        <v>1</v>
      </c>
      <c r="H220" s="3">
        <v>7.3475385745775095E-4</v>
      </c>
      <c r="I220" s="3">
        <v>2.44917952485917E-4</v>
      </c>
      <c r="J220" s="3">
        <v>0</v>
      </c>
      <c r="K220" s="3">
        <v>1</v>
      </c>
      <c r="L220" s="3">
        <v>0</v>
      </c>
      <c r="M220" s="3">
        <v>2.4148756339048501E-4</v>
      </c>
      <c r="N220" s="3">
        <v>61</v>
      </c>
      <c r="O220">
        <f t="shared" si="11"/>
        <v>0</v>
      </c>
      <c r="P220">
        <f t="shared" si="12"/>
        <v>0</v>
      </c>
      <c r="Q220">
        <f t="shared" si="13"/>
        <v>0</v>
      </c>
      <c r="R220">
        <f t="shared" si="14"/>
        <v>0</v>
      </c>
      <c r="S220">
        <f t="shared" si="15"/>
        <v>0</v>
      </c>
      <c r="T220">
        <f t="shared" si="16"/>
        <v>0</v>
      </c>
      <c r="AK220">
        <v>65</v>
      </c>
      <c r="AL220" s="3" t="s">
        <v>450</v>
      </c>
      <c r="AM220" s="3">
        <v>4.2031906898167701E-2</v>
      </c>
      <c r="AN220" s="42" t="s">
        <v>452</v>
      </c>
      <c r="AO220" s="42">
        <v>0.11494670180463</v>
      </c>
      <c r="AP220" s="42" t="s">
        <v>449</v>
      </c>
      <c r="AQ220" s="42">
        <v>0.19735265540796701</v>
      </c>
    </row>
    <row r="221" spans="1:43" x14ac:dyDescent="0.4">
      <c r="A221">
        <v>61</v>
      </c>
      <c r="B221" s="3">
        <v>0</v>
      </c>
      <c r="C221" s="3">
        <v>0</v>
      </c>
      <c r="D221" s="3">
        <v>0</v>
      </c>
      <c r="E221" s="3">
        <v>0</v>
      </c>
      <c r="F221" s="3">
        <v>2</v>
      </c>
      <c r="G221" s="3">
        <v>2</v>
      </c>
      <c r="H221" s="3">
        <v>4.89835904971834E-4</v>
      </c>
      <c r="I221" s="3">
        <v>4.89835904971834E-4</v>
      </c>
      <c r="J221" s="3">
        <v>0</v>
      </c>
      <c r="K221" s="3">
        <v>1</v>
      </c>
      <c r="L221" s="3">
        <v>0</v>
      </c>
      <c r="M221" s="3">
        <v>2.4148756339048501E-4</v>
      </c>
      <c r="N221" s="3">
        <v>62</v>
      </c>
      <c r="O221">
        <f t="shared" si="11"/>
        <v>0</v>
      </c>
      <c r="P221">
        <f t="shared" si="12"/>
        <v>0</v>
      </c>
      <c r="Q221">
        <f t="shared" si="13"/>
        <v>0</v>
      </c>
      <c r="R221">
        <f t="shared" si="14"/>
        <v>0</v>
      </c>
      <c r="S221">
        <f t="shared" si="15"/>
        <v>0</v>
      </c>
      <c r="T221">
        <f t="shared" si="16"/>
        <v>0</v>
      </c>
      <c r="AK221">
        <v>66</v>
      </c>
      <c r="AL221" s="3" t="s">
        <v>450</v>
      </c>
      <c r="AM221" s="3">
        <v>2.97112667492117E-2</v>
      </c>
      <c r="AN221" s="42" t="s">
        <v>449</v>
      </c>
      <c r="AO221" s="42">
        <v>0.11347538406883501</v>
      </c>
      <c r="AP221" s="42" t="s">
        <v>450</v>
      </c>
      <c r="AQ221" s="42">
        <v>0.20010900869498099</v>
      </c>
    </row>
    <row r="222" spans="1:43" x14ac:dyDescent="0.4">
      <c r="A222">
        <v>62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2.44917952485917E-4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63</v>
      </c>
      <c r="O222">
        <f t="shared" si="11"/>
        <v>0</v>
      </c>
      <c r="P222">
        <f t="shared" si="12"/>
        <v>0</v>
      </c>
      <c r="Q222">
        <f t="shared" si="13"/>
        <v>0</v>
      </c>
      <c r="R222">
        <f t="shared" si="14"/>
        <v>0</v>
      </c>
      <c r="S222">
        <f t="shared" si="15"/>
        <v>0</v>
      </c>
      <c r="T222">
        <f t="shared" si="16"/>
        <v>0</v>
      </c>
      <c r="AK222">
        <v>67</v>
      </c>
      <c r="AL222" s="3" t="s">
        <v>451</v>
      </c>
      <c r="AM222" s="3">
        <v>3.30916717005015E-2</v>
      </c>
      <c r="AN222" s="42" t="s">
        <v>450</v>
      </c>
      <c r="AO222" s="42">
        <v>0.122842635116565</v>
      </c>
      <c r="AP222" s="42" t="s">
        <v>452</v>
      </c>
      <c r="AQ222" s="42">
        <v>0.20349357759214001</v>
      </c>
    </row>
    <row r="223" spans="1:43" x14ac:dyDescent="0.4">
      <c r="A223">
        <v>63</v>
      </c>
      <c r="B223" s="3">
        <v>1</v>
      </c>
      <c r="C223" s="3">
        <v>0</v>
      </c>
      <c r="D223" s="3">
        <v>2.5246149962130699E-4</v>
      </c>
      <c r="E223" s="3">
        <v>0</v>
      </c>
      <c r="F223" s="3">
        <v>0</v>
      </c>
      <c r="G223" s="3">
        <v>1</v>
      </c>
      <c r="H223" s="3">
        <v>0</v>
      </c>
      <c r="I223" s="3">
        <v>2.44917952485917E-4</v>
      </c>
      <c r="J223" s="3">
        <v>0</v>
      </c>
      <c r="K223" s="3">
        <v>3</v>
      </c>
      <c r="L223" s="3">
        <v>0</v>
      </c>
      <c r="M223" s="3">
        <v>7.2446269017145595E-4</v>
      </c>
      <c r="N223" s="3">
        <v>64</v>
      </c>
      <c r="O223">
        <f t="shared" si="11"/>
        <v>0</v>
      </c>
      <c r="P223">
        <f t="shared" si="12"/>
        <v>0</v>
      </c>
      <c r="Q223">
        <f t="shared" si="13"/>
        <v>0</v>
      </c>
      <c r="R223">
        <f t="shared" si="14"/>
        <v>0</v>
      </c>
      <c r="S223">
        <f t="shared" si="15"/>
        <v>0</v>
      </c>
      <c r="T223">
        <f t="shared" si="16"/>
        <v>0</v>
      </c>
      <c r="AK223">
        <v>68</v>
      </c>
      <c r="AL223" s="3" t="s">
        <v>450</v>
      </c>
      <c r="AM223" s="3">
        <v>4.1212640930524E-2</v>
      </c>
      <c r="AN223" s="42" t="s">
        <v>452</v>
      </c>
      <c r="AO223" s="42">
        <v>0.11823239746282101</v>
      </c>
      <c r="AP223" s="42" t="s">
        <v>449</v>
      </c>
      <c r="AQ223" s="42">
        <v>0.20133218388987401</v>
      </c>
    </row>
    <row r="224" spans="1:43" x14ac:dyDescent="0.4">
      <c r="A224">
        <v>64</v>
      </c>
      <c r="B224" s="3">
        <v>3</v>
      </c>
      <c r="C224" s="3">
        <v>1</v>
      </c>
      <c r="D224" s="3">
        <v>7.5738449886392299E-4</v>
      </c>
      <c r="E224" s="3">
        <v>2.5246149962130699E-4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2.4148756339048501E-4</v>
      </c>
      <c r="M224" s="3">
        <v>0</v>
      </c>
      <c r="N224" s="3">
        <v>65</v>
      </c>
      <c r="O224">
        <f t="shared" si="11"/>
        <v>0</v>
      </c>
      <c r="P224">
        <f t="shared" si="12"/>
        <v>0</v>
      </c>
      <c r="Q224">
        <f t="shared" si="13"/>
        <v>0</v>
      </c>
      <c r="R224">
        <f t="shared" si="14"/>
        <v>0</v>
      </c>
      <c r="S224">
        <f t="shared" si="15"/>
        <v>0</v>
      </c>
      <c r="T224">
        <f t="shared" si="16"/>
        <v>0</v>
      </c>
      <c r="AK224">
        <v>69</v>
      </c>
      <c r="AL224" s="3" t="s">
        <v>452</v>
      </c>
      <c r="AM224" s="3">
        <v>3.30916717005015E-2</v>
      </c>
      <c r="AN224" s="42" t="s">
        <v>449</v>
      </c>
      <c r="AO224" s="42">
        <v>0.12692439953130799</v>
      </c>
      <c r="AP224" s="42" t="s">
        <v>450</v>
      </c>
      <c r="AQ224" s="42">
        <v>0.206130967077158</v>
      </c>
    </row>
    <row r="225" spans="1:43" x14ac:dyDescent="0.4">
      <c r="A225">
        <v>65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4.89835904971834E-4</v>
      </c>
      <c r="J225" s="3">
        <v>2</v>
      </c>
      <c r="K225" s="3">
        <v>0</v>
      </c>
      <c r="L225" s="3">
        <v>4.8297512678097002E-4</v>
      </c>
      <c r="M225" s="3">
        <v>0</v>
      </c>
      <c r="N225" s="3">
        <v>66</v>
      </c>
      <c r="O225">
        <f t="shared" ref="O225:O288" si="17">IF(OR($D225*100&gt;0.5,$E225*100&gt;0.5),(D225/($D225+$E225)), 0)</f>
        <v>0</v>
      </c>
      <c r="P225">
        <f t="shared" ref="P225:P288" si="18">IF(OR($D225*100&gt;0.5,$E225*100&gt;0.5),(E225/($D225+$E225)), 0)</f>
        <v>0</v>
      </c>
      <c r="Q225">
        <f t="shared" ref="Q225:Q288" si="19">IF(OR($H225*100&gt;0.5,$I225*100&gt;0.5),(H225/($H225+$I225)), 0)</f>
        <v>0</v>
      </c>
      <c r="R225">
        <f t="shared" ref="R225:R288" si="20">IF(OR($H225*100&gt;0.5,$I225*100&gt;0.5),(I225/($H225+$I225)), 0)</f>
        <v>0</v>
      </c>
      <c r="S225">
        <f t="shared" ref="S225:S288" si="21">IF(OR($L225*100&gt;0.5,$M225*100&gt;0.5),(L225/($L225+$M225)), 0)</f>
        <v>0</v>
      </c>
      <c r="T225">
        <f t="shared" ref="T225:T288" si="22">IF(OR($L225*100&gt;0.5,$M225*100&gt;0.5),(M225/($L225+$M225)), 0)</f>
        <v>0</v>
      </c>
      <c r="AK225">
        <v>70</v>
      </c>
      <c r="AL225" s="3" t="s">
        <v>449</v>
      </c>
      <c r="AM225" s="3">
        <v>3.5967061396987E-2</v>
      </c>
      <c r="AN225" s="42" t="s">
        <v>451</v>
      </c>
      <c r="AO225" s="42">
        <v>0.12759912093766701</v>
      </c>
      <c r="AP225" s="42" t="s">
        <v>452</v>
      </c>
      <c r="AQ225" s="42">
        <v>0.213138993653368</v>
      </c>
    </row>
    <row r="226" spans="1:43" x14ac:dyDescent="0.4">
      <c r="A226">
        <v>66</v>
      </c>
      <c r="B226" s="3">
        <v>1</v>
      </c>
      <c r="C226" s="3">
        <v>0</v>
      </c>
      <c r="D226" s="3">
        <v>2.5246149962130699E-4</v>
      </c>
      <c r="E226" s="3">
        <v>0</v>
      </c>
      <c r="F226" s="3">
        <v>0</v>
      </c>
      <c r="G226" s="3">
        <v>1</v>
      </c>
      <c r="H226" s="3">
        <v>0</v>
      </c>
      <c r="I226" s="3">
        <v>2.44917952485917E-4</v>
      </c>
      <c r="J226" s="3">
        <v>3</v>
      </c>
      <c r="K226" s="3">
        <v>0</v>
      </c>
      <c r="L226" s="3">
        <v>7.2446269017145595E-4</v>
      </c>
      <c r="M226" s="3">
        <v>0</v>
      </c>
      <c r="N226" s="3">
        <v>67</v>
      </c>
      <c r="O226">
        <f t="shared" si="17"/>
        <v>0</v>
      </c>
      <c r="P226">
        <f t="shared" si="18"/>
        <v>0</v>
      </c>
      <c r="Q226">
        <f t="shared" si="19"/>
        <v>0</v>
      </c>
      <c r="R226">
        <f t="shared" si="20"/>
        <v>0</v>
      </c>
      <c r="S226">
        <f t="shared" si="21"/>
        <v>0</v>
      </c>
      <c r="T226">
        <f t="shared" si="22"/>
        <v>0</v>
      </c>
      <c r="AK226">
        <v>71</v>
      </c>
      <c r="AL226" s="3" t="s">
        <v>450</v>
      </c>
      <c r="AM226" s="3">
        <v>3.6471984396229597E-2</v>
      </c>
      <c r="AN226" s="42" t="s">
        <v>449</v>
      </c>
      <c r="AO226" s="42">
        <v>0.11823239746282101</v>
      </c>
      <c r="AP226" s="42" t="s">
        <v>449</v>
      </c>
      <c r="AQ226" s="42">
        <v>0.19613957647362901</v>
      </c>
    </row>
    <row r="227" spans="1:43" x14ac:dyDescent="0.4">
      <c r="A227">
        <v>67</v>
      </c>
      <c r="B227" s="3">
        <v>4</v>
      </c>
      <c r="C227" s="3">
        <v>0</v>
      </c>
      <c r="D227" s="3">
        <v>1.0098459984852299E-3</v>
      </c>
      <c r="E227" s="3">
        <v>0</v>
      </c>
      <c r="F227" s="3">
        <v>2</v>
      </c>
      <c r="G227" s="3">
        <v>0</v>
      </c>
      <c r="H227" s="3">
        <v>4.89835904971834E-4</v>
      </c>
      <c r="I227" s="3">
        <v>0</v>
      </c>
      <c r="J227" s="3">
        <v>4</v>
      </c>
      <c r="K227" s="3">
        <v>0</v>
      </c>
      <c r="L227" s="3">
        <v>9.6595025356194101E-4</v>
      </c>
      <c r="M227" s="3">
        <v>0</v>
      </c>
      <c r="N227" s="3">
        <v>68</v>
      </c>
      <c r="O227">
        <f t="shared" si="17"/>
        <v>0</v>
      </c>
      <c r="P227">
        <f t="shared" si="18"/>
        <v>0</v>
      </c>
      <c r="Q227">
        <f t="shared" si="19"/>
        <v>0</v>
      </c>
      <c r="R227">
        <f t="shared" si="20"/>
        <v>0</v>
      </c>
      <c r="S227">
        <f t="shared" si="21"/>
        <v>0</v>
      </c>
      <c r="T227">
        <f t="shared" si="22"/>
        <v>0</v>
      </c>
      <c r="AK227">
        <v>72</v>
      </c>
      <c r="AL227" s="3" t="s">
        <v>450</v>
      </c>
      <c r="AM227" s="3">
        <v>3.5187923217946303E-2</v>
      </c>
      <c r="AN227" s="42" t="s">
        <v>451</v>
      </c>
      <c r="AO227" s="42">
        <v>0.12115785450007301</v>
      </c>
      <c r="AP227" s="42" t="s">
        <v>451</v>
      </c>
      <c r="AQ227" s="42">
        <v>0.19735265540796701</v>
      </c>
    </row>
    <row r="228" spans="1:43" x14ac:dyDescent="0.4">
      <c r="A228">
        <v>68</v>
      </c>
      <c r="B228" s="3">
        <v>1</v>
      </c>
      <c r="C228" s="3">
        <v>0</v>
      </c>
      <c r="D228" s="3">
        <v>2.5246149962130699E-4</v>
      </c>
      <c r="E228" s="3">
        <v>0</v>
      </c>
      <c r="F228" s="3">
        <v>2</v>
      </c>
      <c r="G228" s="3">
        <v>0</v>
      </c>
      <c r="H228" s="3">
        <v>4.89835904971834E-4</v>
      </c>
      <c r="I228" s="3">
        <v>0</v>
      </c>
      <c r="J228" s="3">
        <v>4</v>
      </c>
      <c r="K228" s="3">
        <v>0</v>
      </c>
      <c r="L228" s="3">
        <v>9.6595025356194101E-4</v>
      </c>
      <c r="M228" s="3">
        <v>0</v>
      </c>
      <c r="N228" s="3">
        <v>69</v>
      </c>
      <c r="O228">
        <f t="shared" si="17"/>
        <v>0</v>
      </c>
      <c r="P228">
        <f t="shared" si="18"/>
        <v>0</v>
      </c>
      <c r="Q228">
        <f t="shared" si="19"/>
        <v>0</v>
      </c>
      <c r="R228">
        <f t="shared" si="20"/>
        <v>0</v>
      </c>
      <c r="S228">
        <f t="shared" si="21"/>
        <v>0</v>
      </c>
      <c r="T228">
        <f t="shared" si="22"/>
        <v>0</v>
      </c>
      <c r="AK228">
        <v>73</v>
      </c>
      <c r="AL228" s="3" t="s">
        <v>450</v>
      </c>
      <c r="AM228" s="3">
        <v>3.1807610522218199E-2</v>
      </c>
      <c r="AN228" s="42" t="s">
        <v>450</v>
      </c>
      <c r="AO228" s="42">
        <v>0.11787233469950301</v>
      </c>
      <c r="AP228" s="42" t="s">
        <v>449</v>
      </c>
      <c r="AQ228" s="42">
        <v>0.195323509526589</v>
      </c>
    </row>
    <row r="229" spans="1:43" x14ac:dyDescent="0.4">
      <c r="A229">
        <v>69</v>
      </c>
      <c r="B229" s="3">
        <v>2</v>
      </c>
      <c r="C229" s="3">
        <v>0</v>
      </c>
      <c r="D229" s="3">
        <v>5.0492299924261496E-4</v>
      </c>
      <c r="E229" s="3">
        <v>0</v>
      </c>
      <c r="F229" s="3">
        <v>0</v>
      </c>
      <c r="G229" s="3">
        <v>1</v>
      </c>
      <c r="H229" s="3">
        <v>0</v>
      </c>
      <c r="I229" s="3">
        <v>2.44917952485917E-4</v>
      </c>
      <c r="J229" s="3">
        <v>3</v>
      </c>
      <c r="K229" s="3">
        <v>1</v>
      </c>
      <c r="L229" s="3">
        <v>7.2446269017145595E-4</v>
      </c>
      <c r="M229" s="3">
        <v>2.4148756339048501E-4</v>
      </c>
      <c r="N229" s="3">
        <v>70</v>
      </c>
      <c r="O229">
        <f t="shared" si="17"/>
        <v>0</v>
      </c>
      <c r="P229">
        <f t="shared" si="18"/>
        <v>0</v>
      </c>
      <c r="Q229">
        <f t="shared" si="19"/>
        <v>0</v>
      </c>
      <c r="R229">
        <f t="shared" si="20"/>
        <v>0</v>
      </c>
      <c r="S229">
        <f t="shared" si="21"/>
        <v>0</v>
      </c>
      <c r="T229">
        <f t="shared" si="22"/>
        <v>0</v>
      </c>
      <c r="AK229">
        <v>74</v>
      </c>
      <c r="AL229" s="3" t="s">
        <v>452</v>
      </c>
      <c r="AM229" s="3">
        <v>3.5187923217946303E-2</v>
      </c>
      <c r="AN229" s="42" t="s">
        <v>450</v>
      </c>
      <c r="AO229" s="42">
        <v>0.123953450434029</v>
      </c>
      <c r="AP229" s="42" t="s">
        <v>451</v>
      </c>
      <c r="AQ229" s="42">
        <v>0.20630440629303101</v>
      </c>
    </row>
    <row r="230" spans="1:43" x14ac:dyDescent="0.4">
      <c r="A230">
        <v>70</v>
      </c>
      <c r="B230" s="3">
        <v>1</v>
      </c>
      <c r="C230" s="3">
        <v>1</v>
      </c>
      <c r="D230" s="3">
        <v>2.5246149962130699E-4</v>
      </c>
      <c r="E230" s="3">
        <v>2.5246149962130699E-4</v>
      </c>
      <c r="F230" s="3">
        <v>0</v>
      </c>
      <c r="G230" s="3">
        <v>1</v>
      </c>
      <c r="H230" s="3">
        <v>0</v>
      </c>
      <c r="I230" s="3">
        <v>2.44917952485917E-4</v>
      </c>
      <c r="J230" s="3">
        <v>1</v>
      </c>
      <c r="K230" s="3">
        <v>3</v>
      </c>
      <c r="L230" s="3">
        <v>2.4148756339048501E-4</v>
      </c>
      <c r="M230" s="3">
        <v>7.2446269017145595E-4</v>
      </c>
      <c r="N230" s="3">
        <v>71</v>
      </c>
      <c r="O230">
        <f t="shared" si="17"/>
        <v>0</v>
      </c>
      <c r="P230">
        <f t="shared" si="18"/>
        <v>0</v>
      </c>
      <c r="Q230">
        <f t="shared" si="19"/>
        <v>0</v>
      </c>
      <c r="R230">
        <f t="shared" si="20"/>
        <v>0</v>
      </c>
      <c r="S230">
        <f t="shared" si="21"/>
        <v>0</v>
      </c>
      <c r="T230">
        <f t="shared" si="22"/>
        <v>0</v>
      </c>
      <c r="AK230">
        <v>75</v>
      </c>
      <c r="AL230" s="3" t="s">
        <v>450</v>
      </c>
      <c r="AM230" s="3">
        <v>3.5187923217946303E-2</v>
      </c>
      <c r="AN230" s="42" t="s">
        <v>451</v>
      </c>
      <c r="AO230" s="42">
        <v>0.12115785450007301</v>
      </c>
      <c r="AP230" s="42" t="s">
        <v>450</v>
      </c>
      <c r="AQ230" s="42">
        <v>0.20217622991127601</v>
      </c>
    </row>
    <row r="231" spans="1:43" x14ac:dyDescent="0.4">
      <c r="A231">
        <v>71</v>
      </c>
      <c r="B231" s="3">
        <v>1</v>
      </c>
      <c r="C231" s="3">
        <v>0</v>
      </c>
      <c r="D231" s="3">
        <v>2.5246149962130699E-4</v>
      </c>
      <c r="E231" s="3">
        <v>0</v>
      </c>
      <c r="F231" s="3">
        <v>3</v>
      </c>
      <c r="G231" s="3">
        <v>0</v>
      </c>
      <c r="H231" s="3">
        <v>7.3475385745775095E-4</v>
      </c>
      <c r="I231" s="3">
        <v>0</v>
      </c>
      <c r="J231" s="3">
        <v>3</v>
      </c>
      <c r="K231" s="3">
        <v>0</v>
      </c>
      <c r="L231" s="3">
        <v>7.2446269017145595E-4</v>
      </c>
      <c r="M231" s="3">
        <v>0</v>
      </c>
      <c r="N231" s="3">
        <v>72</v>
      </c>
      <c r="O231">
        <f t="shared" si="17"/>
        <v>0</v>
      </c>
      <c r="P231">
        <f t="shared" si="18"/>
        <v>0</v>
      </c>
      <c r="Q231">
        <f t="shared" si="19"/>
        <v>0</v>
      </c>
      <c r="R231">
        <f t="shared" si="20"/>
        <v>0</v>
      </c>
      <c r="S231">
        <f t="shared" si="21"/>
        <v>0</v>
      </c>
      <c r="T231">
        <f t="shared" si="22"/>
        <v>0</v>
      </c>
      <c r="AK231">
        <v>76</v>
      </c>
      <c r="AL231" s="3" t="s">
        <v>452</v>
      </c>
      <c r="AM231" s="3">
        <v>4.07478457198844E-2</v>
      </c>
      <c r="AN231" s="42" t="s">
        <v>450</v>
      </c>
      <c r="AO231" s="42">
        <v>0.123953450434029</v>
      </c>
      <c r="AP231" s="42" t="s">
        <v>450</v>
      </c>
      <c r="AQ231" s="42">
        <v>0.20373069617061801</v>
      </c>
    </row>
    <row r="232" spans="1:43" x14ac:dyDescent="0.4">
      <c r="A232">
        <v>72</v>
      </c>
      <c r="B232" s="3">
        <v>0</v>
      </c>
      <c r="C232" s="3">
        <v>0</v>
      </c>
      <c r="D232" s="3">
        <v>0</v>
      </c>
      <c r="E232" s="3">
        <v>0</v>
      </c>
      <c r="F232" s="3">
        <v>2</v>
      </c>
      <c r="G232" s="3">
        <v>1</v>
      </c>
      <c r="H232" s="3">
        <v>4.89835904971834E-4</v>
      </c>
      <c r="I232" s="3">
        <v>2.44917952485917E-4</v>
      </c>
      <c r="J232" s="3">
        <v>1</v>
      </c>
      <c r="K232" s="3">
        <v>0</v>
      </c>
      <c r="L232" s="3">
        <v>2.4148756339048501E-4</v>
      </c>
      <c r="M232" s="3">
        <v>0</v>
      </c>
      <c r="N232" s="3">
        <v>73</v>
      </c>
      <c r="O232">
        <f t="shared" si="17"/>
        <v>0</v>
      </c>
      <c r="P232">
        <f t="shared" si="18"/>
        <v>0</v>
      </c>
      <c r="Q232">
        <f t="shared" si="19"/>
        <v>0</v>
      </c>
      <c r="R232">
        <f t="shared" si="20"/>
        <v>0</v>
      </c>
      <c r="S232">
        <f t="shared" si="21"/>
        <v>0</v>
      </c>
      <c r="T232">
        <f t="shared" si="22"/>
        <v>0</v>
      </c>
      <c r="AK232">
        <v>77</v>
      </c>
      <c r="AL232" s="3" t="s">
        <v>451</v>
      </c>
      <c r="AM232" s="3">
        <v>3.8568143634739101E-2</v>
      </c>
      <c r="AN232" s="42" t="s">
        <v>452</v>
      </c>
      <c r="AO232" s="42">
        <v>0.123953450434029</v>
      </c>
      <c r="AP232" s="42" t="s">
        <v>451</v>
      </c>
      <c r="AQ232" s="42">
        <v>0.20870450345917901</v>
      </c>
    </row>
    <row r="233" spans="1:43" x14ac:dyDescent="0.4">
      <c r="A233">
        <v>73</v>
      </c>
      <c r="B233" s="3">
        <v>1</v>
      </c>
      <c r="C233" s="3">
        <v>0</v>
      </c>
      <c r="D233" s="3">
        <v>2.5246149962130699E-4</v>
      </c>
      <c r="E233" s="3">
        <v>0</v>
      </c>
      <c r="F233" s="3">
        <v>2</v>
      </c>
      <c r="G233" s="3">
        <v>0</v>
      </c>
      <c r="H233" s="3">
        <v>4.89835904971834E-4</v>
      </c>
      <c r="I233" s="3">
        <v>0</v>
      </c>
      <c r="J233" s="3">
        <v>2</v>
      </c>
      <c r="K233" s="3">
        <v>1</v>
      </c>
      <c r="L233" s="3">
        <v>4.8297512678097002E-4</v>
      </c>
      <c r="M233" s="3">
        <v>2.4148756339048501E-4</v>
      </c>
      <c r="N233" s="3">
        <v>74</v>
      </c>
      <c r="O233">
        <f t="shared" si="17"/>
        <v>0</v>
      </c>
      <c r="P233">
        <f t="shared" si="18"/>
        <v>0</v>
      </c>
      <c r="Q233">
        <f t="shared" si="19"/>
        <v>0</v>
      </c>
      <c r="R233">
        <f t="shared" si="20"/>
        <v>0</v>
      </c>
      <c r="S233">
        <f t="shared" si="21"/>
        <v>0</v>
      </c>
      <c r="T233">
        <f t="shared" si="22"/>
        <v>0</v>
      </c>
      <c r="AK233">
        <v>78</v>
      </c>
      <c r="AL233" s="3" t="s">
        <v>450</v>
      </c>
      <c r="AM233" s="3">
        <v>4.4127881508638597E-2</v>
      </c>
      <c r="AN233" s="42" t="s">
        <v>449</v>
      </c>
      <c r="AO233" s="42">
        <v>0.12115785450007301</v>
      </c>
      <c r="AP233" s="42" t="s">
        <v>450</v>
      </c>
      <c r="AQ233" s="42">
        <v>0.21115956969878499</v>
      </c>
    </row>
    <row r="234" spans="1:43" x14ac:dyDescent="0.4">
      <c r="A234">
        <v>74</v>
      </c>
      <c r="B234" s="3">
        <v>1</v>
      </c>
      <c r="C234" s="3">
        <v>0</v>
      </c>
      <c r="D234" s="3">
        <v>2.5246149962130699E-4</v>
      </c>
      <c r="E234" s="3">
        <v>0</v>
      </c>
      <c r="F234" s="3">
        <v>1</v>
      </c>
      <c r="G234" s="3">
        <v>1</v>
      </c>
      <c r="H234" s="3">
        <v>2.44917952485917E-4</v>
      </c>
      <c r="I234" s="3">
        <v>2.44917952485917E-4</v>
      </c>
      <c r="J234" s="3">
        <v>5</v>
      </c>
      <c r="K234" s="3">
        <v>1</v>
      </c>
      <c r="L234" s="3">
        <v>1.20743781695242E-3</v>
      </c>
      <c r="M234" s="3">
        <v>2.4148756339048501E-4</v>
      </c>
      <c r="N234" s="3">
        <v>75</v>
      </c>
      <c r="O234">
        <f t="shared" si="17"/>
        <v>0</v>
      </c>
      <c r="P234">
        <f t="shared" si="18"/>
        <v>0</v>
      </c>
      <c r="Q234">
        <f t="shared" si="19"/>
        <v>0</v>
      </c>
      <c r="R234">
        <f t="shared" si="20"/>
        <v>0</v>
      </c>
      <c r="S234">
        <f t="shared" si="21"/>
        <v>0</v>
      </c>
      <c r="T234">
        <f t="shared" si="22"/>
        <v>0</v>
      </c>
      <c r="AK234">
        <v>79</v>
      </c>
      <c r="AL234" s="3" t="s">
        <v>449</v>
      </c>
      <c r="AM234" s="3">
        <v>3.5187923217946303E-2</v>
      </c>
      <c r="AN234" s="42" t="s">
        <v>450</v>
      </c>
      <c r="AO234" s="42">
        <v>0.12115785450007301</v>
      </c>
      <c r="AP234" s="42" t="s">
        <v>452</v>
      </c>
      <c r="AQ234" s="42">
        <v>0.21115956969878499</v>
      </c>
    </row>
    <row r="235" spans="1:43" x14ac:dyDescent="0.4">
      <c r="A235">
        <v>75</v>
      </c>
      <c r="B235" s="3">
        <v>3</v>
      </c>
      <c r="C235" s="3">
        <v>0</v>
      </c>
      <c r="D235" s="3">
        <v>7.5738449886392299E-4</v>
      </c>
      <c r="E235" s="3">
        <v>0</v>
      </c>
      <c r="F235" s="3">
        <v>2</v>
      </c>
      <c r="G235" s="3">
        <v>0</v>
      </c>
      <c r="H235" s="3">
        <v>4.89835904971834E-4</v>
      </c>
      <c r="I235" s="3">
        <v>0</v>
      </c>
      <c r="J235" s="3">
        <v>1</v>
      </c>
      <c r="K235" s="3">
        <v>2</v>
      </c>
      <c r="L235" s="3">
        <v>2.4148756339048501E-4</v>
      </c>
      <c r="M235" s="3">
        <v>4.8297512678097002E-4</v>
      </c>
      <c r="N235" s="3">
        <v>76</v>
      </c>
      <c r="O235">
        <f t="shared" si="17"/>
        <v>0</v>
      </c>
      <c r="P235">
        <f t="shared" si="18"/>
        <v>0</v>
      </c>
      <c r="Q235">
        <f t="shared" si="19"/>
        <v>0</v>
      </c>
      <c r="R235">
        <f t="shared" si="20"/>
        <v>0</v>
      </c>
      <c r="S235">
        <f t="shared" si="21"/>
        <v>0</v>
      </c>
      <c r="T235">
        <f t="shared" si="22"/>
        <v>0</v>
      </c>
      <c r="AK235">
        <v>80</v>
      </c>
      <c r="AL235" s="3" t="s">
        <v>452</v>
      </c>
      <c r="AM235" s="3">
        <v>3.5187923217946303E-2</v>
      </c>
      <c r="AN235" s="42" t="s">
        <v>450</v>
      </c>
      <c r="AO235" s="42">
        <v>0.12656407288305099</v>
      </c>
      <c r="AP235" s="42" t="s">
        <v>449</v>
      </c>
      <c r="AQ235" s="42">
        <v>0.21194322400881599</v>
      </c>
    </row>
    <row r="236" spans="1:43" x14ac:dyDescent="0.4">
      <c r="A236">
        <v>76</v>
      </c>
      <c r="B236" s="3">
        <v>1</v>
      </c>
      <c r="C236" s="3">
        <v>1</v>
      </c>
      <c r="D236" s="3">
        <v>2.5246149962130699E-4</v>
      </c>
      <c r="E236" s="3">
        <v>2.5246149962130699E-4</v>
      </c>
      <c r="F236" s="3">
        <v>1</v>
      </c>
      <c r="G236" s="3">
        <v>0</v>
      </c>
      <c r="H236" s="3">
        <v>2.44917952485917E-4</v>
      </c>
      <c r="I236" s="3">
        <v>0</v>
      </c>
      <c r="J236" s="3">
        <v>4</v>
      </c>
      <c r="K236" s="3">
        <v>1</v>
      </c>
      <c r="L236" s="3">
        <v>9.6595025356194101E-4</v>
      </c>
      <c r="M236" s="3">
        <v>2.4148756339048501E-4</v>
      </c>
      <c r="N236" s="3">
        <v>77</v>
      </c>
      <c r="O236">
        <f t="shared" si="17"/>
        <v>0</v>
      </c>
      <c r="P236">
        <f t="shared" si="18"/>
        <v>0</v>
      </c>
      <c r="Q236">
        <f t="shared" si="19"/>
        <v>0</v>
      </c>
      <c r="R236">
        <f t="shared" si="20"/>
        <v>0</v>
      </c>
      <c r="S236">
        <f t="shared" si="21"/>
        <v>0</v>
      </c>
      <c r="T236">
        <f t="shared" si="22"/>
        <v>0</v>
      </c>
      <c r="AK236">
        <v>81</v>
      </c>
      <c r="AL236" s="3" t="s">
        <v>451</v>
      </c>
      <c r="AM236" s="3">
        <v>3.1807610522218199E-2</v>
      </c>
      <c r="AN236" s="42" t="s">
        <v>450</v>
      </c>
      <c r="AO236" s="42">
        <v>0.12723879428941001</v>
      </c>
      <c r="AP236" s="42" t="s">
        <v>450</v>
      </c>
      <c r="AQ236" s="42">
        <v>0.21380426472368</v>
      </c>
    </row>
    <row r="237" spans="1:43" x14ac:dyDescent="0.4">
      <c r="A237">
        <v>77</v>
      </c>
      <c r="B237" s="3">
        <v>3</v>
      </c>
      <c r="C237" s="3">
        <v>1</v>
      </c>
      <c r="D237" s="3">
        <v>7.5738449886392299E-4</v>
      </c>
      <c r="E237" s="3">
        <v>2.5246149962130699E-4</v>
      </c>
      <c r="F237" s="3">
        <v>2</v>
      </c>
      <c r="G237" s="3">
        <v>0</v>
      </c>
      <c r="H237" s="3">
        <v>4.89835904971834E-4</v>
      </c>
      <c r="I237" s="3">
        <v>0</v>
      </c>
      <c r="J237" s="3">
        <v>2</v>
      </c>
      <c r="K237" s="3">
        <v>1</v>
      </c>
      <c r="L237" s="3">
        <v>4.8297512678097002E-4</v>
      </c>
      <c r="M237" s="3">
        <v>2.4148756339048501E-4</v>
      </c>
      <c r="N237" s="3">
        <v>78</v>
      </c>
      <c r="O237">
        <f t="shared" si="17"/>
        <v>0</v>
      </c>
      <c r="P237">
        <f t="shared" si="18"/>
        <v>0</v>
      </c>
      <c r="Q237">
        <f t="shared" si="19"/>
        <v>0</v>
      </c>
      <c r="R237">
        <f t="shared" si="20"/>
        <v>0</v>
      </c>
      <c r="S237">
        <f t="shared" si="21"/>
        <v>0</v>
      </c>
      <c r="T237">
        <f t="shared" si="22"/>
        <v>0</v>
      </c>
      <c r="AK237">
        <v>82</v>
      </c>
      <c r="AL237" s="3" t="s">
        <v>451</v>
      </c>
      <c r="AM237" s="3">
        <v>3.1807610522218199E-2</v>
      </c>
      <c r="AN237" s="42" t="s">
        <v>452</v>
      </c>
      <c r="AO237" s="42">
        <v>0.123953450434029</v>
      </c>
      <c r="AP237" s="42" t="s">
        <v>450</v>
      </c>
      <c r="AQ237" s="42">
        <v>0.20750585924026799</v>
      </c>
    </row>
    <row r="238" spans="1:43" x14ac:dyDescent="0.4">
      <c r="A238">
        <v>78</v>
      </c>
      <c r="B238" s="3">
        <v>1</v>
      </c>
      <c r="C238" s="3">
        <v>0</v>
      </c>
      <c r="D238" s="3">
        <v>2.5246149962130699E-4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2.4148756339048501E-4</v>
      </c>
      <c r="M238" s="3">
        <v>0</v>
      </c>
      <c r="N238" s="3">
        <v>79</v>
      </c>
      <c r="O238">
        <f t="shared" si="17"/>
        <v>0</v>
      </c>
      <c r="P238">
        <f t="shared" si="18"/>
        <v>0</v>
      </c>
      <c r="Q238">
        <f t="shared" si="19"/>
        <v>0</v>
      </c>
      <c r="R238">
        <f t="shared" si="20"/>
        <v>0</v>
      </c>
      <c r="S238">
        <f t="shared" si="21"/>
        <v>0</v>
      </c>
      <c r="T238">
        <f t="shared" si="22"/>
        <v>0</v>
      </c>
      <c r="AK238">
        <v>83</v>
      </c>
      <c r="AL238" s="3" t="s">
        <v>452</v>
      </c>
      <c r="AM238" s="3">
        <v>3.5187923217946303E-2</v>
      </c>
      <c r="AN238" s="42" t="s">
        <v>450</v>
      </c>
      <c r="AO238" s="42">
        <v>0.12444328633899999</v>
      </c>
      <c r="AP238" s="42" t="s">
        <v>450</v>
      </c>
      <c r="AQ238" s="42">
        <v>0.20217622991127601</v>
      </c>
    </row>
    <row r="239" spans="1:43" x14ac:dyDescent="0.4">
      <c r="A239">
        <v>79</v>
      </c>
      <c r="B239" s="3">
        <v>1</v>
      </c>
      <c r="C239" s="3">
        <v>0</v>
      </c>
      <c r="D239" s="3">
        <v>2.5246149962130699E-4</v>
      </c>
      <c r="E239" s="3">
        <v>0</v>
      </c>
      <c r="F239" s="3">
        <v>0</v>
      </c>
      <c r="G239" s="3">
        <v>2</v>
      </c>
      <c r="H239" s="3">
        <v>0</v>
      </c>
      <c r="I239" s="3">
        <v>4.89835904971834E-4</v>
      </c>
      <c r="J239" s="3">
        <v>0</v>
      </c>
      <c r="K239" s="3">
        <v>0</v>
      </c>
      <c r="L239" s="3">
        <v>0</v>
      </c>
      <c r="M239" s="3">
        <v>0</v>
      </c>
      <c r="N239" s="3">
        <v>80</v>
      </c>
      <c r="O239">
        <f t="shared" si="17"/>
        <v>0</v>
      </c>
      <c r="P239">
        <f t="shared" si="18"/>
        <v>0</v>
      </c>
      <c r="Q239">
        <f t="shared" si="19"/>
        <v>0</v>
      </c>
      <c r="R239">
        <f t="shared" si="20"/>
        <v>0</v>
      </c>
      <c r="S239">
        <f t="shared" si="21"/>
        <v>0</v>
      </c>
      <c r="T239">
        <f t="shared" si="22"/>
        <v>0</v>
      </c>
      <c r="AK239">
        <v>84</v>
      </c>
      <c r="AL239" s="3" t="s">
        <v>452</v>
      </c>
      <c r="AM239" s="3">
        <v>4.3511278360239498E-2</v>
      </c>
      <c r="AN239" s="42" t="s">
        <v>452</v>
      </c>
      <c r="AO239" s="42">
        <v>0.123953450434029</v>
      </c>
      <c r="AP239" s="42" t="s">
        <v>452</v>
      </c>
      <c r="AQ239" s="42">
        <v>0.20817113031057999</v>
      </c>
    </row>
    <row r="240" spans="1:43" x14ac:dyDescent="0.4">
      <c r="A240">
        <v>80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3</v>
      </c>
      <c r="K240" s="3">
        <v>0</v>
      </c>
      <c r="L240" s="3">
        <v>7.2446269017145595E-4</v>
      </c>
      <c r="M240" s="3">
        <v>0</v>
      </c>
      <c r="N240" s="3">
        <v>81</v>
      </c>
      <c r="O240">
        <f t="shared" si="17"/>
        <v>0</v>
      </c>
      <c r="P240">
        <f t="shared" si="18"/>
        <v>0</v>
      </c>
      <c r="Q240">
        <f t="shared" si="19"/>
        <v>0</v>
      </c>
      <c r="R240">
        <f t="shared" si="20"/>
        <v>0</v>
      </c>
      <c r="S240">
        <f t="shared" si="21"/>
        <v>0</v>
      </c>
      <c r="T240">
        <f t="shared" si="22"/>
        <v>0</v>
      </c>
      <c r="AK240">
        <v>85</v>
      </c>
      <c r="AL240" s="3" t="s">
        <v>450</v>
      </c>
      <c r="AM240" s="3">
        <v>5.9873931884560999E-2</v>
      </c>
      <c r="AN240" s="42" t="s">
        <v>451</v>
      </c>
      <c r="AO240" s="42">
        <v>0.12115785450007301</v>
      </c>
      <c r="AP240" s="42" t="s">
        <v>450</v>
      </c>
      <c r="AQ240" s="42">
        <v>0.21556668327457601</v>
      </c>
    </row>
    <row r="241" spans="1:43" x14ac:dyDescent="0.4">
      <c r="A241">
        <v>81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3">
        <v>0</v>
      </c>
      <c r="L241" s="3">
        <v>2.4148756339048501E-4</v>
      </c>
      <c r="M241" s="3">
        <v>0</v>
      </c>
      <c r="N241" s="3">
        <v>82</v>
      </c>
      <c r="O241">
        <f t="shared" si="17"/>
        <v>0</v>
      </c>
      <c r="P241">
        <f t="shared" si="18"/>
        <v>0</v>
      </c>
      <c r="Q241">
        <f t="shared" si="19"/>
        <v>0</v>
      </c>
      <c r="R241">
        <f t="shared" si="20"/>
        <v>0</v>
      </c>
      <c r="S241">
        <f t="shared" si="21"/>
        <v>0</v>
      </c>
      <c r="T241">
        <f t="shared" si="22"/>
        <v>0</v>
      </c>
      <c r="AK241">
        <v>86</v>
      </c>
      <c r="AL241" s="3" t="s">
        <v>452</v>
      </c>
      <c r="AM241" s="3">
        <v>3.72560374562559E-2</v>
      </c>
      <c r="AN241" s="42" t="s">
        <v>450</v>
      </c>
      <c r="AO241" s="42">
        <v>0.12830013999023901</v>
      </c>
      <c r="AP241" s="42" t="s">
        <v>452</v>
      </c>
      <c r="AQ241" s="42">
        <v>0.20696967736334301</v>
      </c>
    </row>
    <row r="242" spans="1:43" x14ac:dyDescent="0.4">
      <c r="A242">
        <v>82</v>
      </c>
      <c r="B242" s="3">
        <v>0</v>
      </c>
      <c r="C242" s="3">
        <v>1</v>
      </c>
      <c r="D242" s="3">
        <v>0</v>
      </c>
      <c r="E242" s="3">
        <v>2.5246149962130699E-4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2.4148756339048501E-4</v>
      </c>
      <c r="M242" s="3">
        <v>0</v>
      </c>
      <c r="N242" s="3">
        <v>83</v>
      </c>
      <c r="O242">
        <f t="shared" si="17"/>
        <v>0</v>
      </c>
      <c r="P242">
        <f t="shared" si="18"/>
        <v>0</v>
      </c>
      <c r="Q242">
        <f t="shared" si="19"/>
        <v>0</v>
      </c>
      <c r="R242">
        <f t="shared" si="20"/>
        <v>0</v>
      </c>
      <c r="S242">
        <f t="shared" si="21"/>
        <v>0</v>
      </c>
      <c r="T242">
        <f t="shared" si="22"/>
        <v>0</v>
      </c>
      <c r="AK242">
        <v>87</v>
      </c>
      <c r="AL242" s="3" t="s">
        <v>450</v>
      </c>
      <c r="AM242" s="3">
        <v>3.3875817039462998E-2</v>
      </c>
      <c r="AN242" s="42" t="s">
        <v>449</v>
      </c>
      <c r="AO242" s="42">
        <v>0.12221955222274999</v>
      </c>
      <c r="AP242" s="42" t="s">
        <v>451</v>
      </c>
      <c r="AQ242" s="42">
        <v>0.211998453768694</v>
      </c>
    </row>
    <row r="243" spans="1:43" x14ac:dyDescent="0.4">
      <c r="A243">
        <v>83</v>
      </c>
      <c r="B243" s="3">
        <v>2</v>
      </c>
      <c r="C243" s="3">
        <v>1</v>
      </c>
      <c r="D243" s="3">
        <v>5.0492299924261496E-4</v>
      </c>
      <c r="E243" s="3">
        <v>2.5246149962130699E-4</v>
      </c>
      <c r="F243" s="3">
        <v>1</v>
      </c>
      <c r="G243" s="3">
        <v>0</v>
      </c>
      <c r="H243" s="3">
        <v>2.44917952485917E-4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84</v>
      </c>
      <c r="O243">
        <f t="shared" si="17"/>
        <v>0</v>
      </c>
      <c r="P243">
        <f t="shared" si="18"/>
        <v>0</v>
      </c>
      <c r="Q243">
        <f t="shared" si="19"/>
        <v>0</v>
      </c>
      <c r="R243">
        <f t="shared" si="20"/>
        <v>0</v>
      </c>
      <c r="S243">
        <f t="shared" si="21"/>
        <v>0</v>
      </c>
      <c r="T243">
        <f t="shared" si="22"/>
        <v>0</v>
      </c>
      <c r="AK243">
        <v>88</v>
      </c>
      <c r="AL243" s="3" t="s">
        <v>451</v>
      </c>
      <c r="AM243" s="3">
        <v>4.0131242571485301E-2</v>
      </c>
      <c r="AN243" s="42" t="s">
        <v>452</v>
      </c>
      <c r="AO243" s="42">
        <v>0.12830013999023901</v>
      </c>
      <c r="AP243" s="42" t="s">
        <v>450</v>
      </c>
      <c r="AQ243" s="42">
        <v>0.20817113031057999</v>
      </c>
    </row>
    <row r="244" spans="1:43" x14ac:dyDescent="0.4">
      <c r="A244">
        <v>84</v>
      </c>
      <c r="B244" s="3">
        <v>2</v>
      </c>
      <c r="C244" s="3">
        <v>7</v>
      </c>
      <c r="D244" s="3">
        <v>5.0492299924261496E-4</v>
      </c>
      <c r="E244" s="3">
        <v>1.76723049734915E-3</v>
      </c>
      <c r="F244" s="3">
        <v>0</v>
      </c>
      <c r="G244" s="3">
        <v>6</v>
      </c>
      <c r="H244" s="3">
        <v>0</v>
      </c>
      <c r="I244" s="3">
        <v>1.4695077149155E-3</v>
      </c>
      <c r="J244" s="3">
        <v>2</v>
      </c>
      <c r="K244" s="3">
        <v>3</v>
      </c>
      <c r="L244" s="3">
        <v>4.8297512678097002E-4</v>
      </c>
      <c r="M244" s="3">
        <v>7.2446269017145595E-4</v>
      </c>
      <c r="N244" s="3">
        <v>85</v>
      </c>
      <c r="O244">
        <f t="shared" si="17"/>
        <v>0</v>
      </c>
      <c r="P244">
        <f t="shared" si="18"/>
        <v>0</v>
      </c>
      <c r="Q244">
        <f t="shared" si="19"/>
        <v>0</v>
      </c>
      <c r="R244">
        <f t="shared" si="20"/>
        <v>0</v>
      </c>
      <c r="S244">
        <f t="shared" si="21"/>
        <v>0</v>
      </c>
      <c r="T244">
        <f t="shared" si="22"/>
        <v>0</v>
      </c>
      <c r="AK244">
        <v>89</v>
      </c>
      <c r="AL244" s="3" t="s">
        <v>451</v>
      </c>
      <c r="AM244" s="3">
        <v>4.0636165570727897E-2</v>
      </c>
      <c r="AN244" s="42" t="s">
        <v>451</v>
      </c>
      <c r="AO244" s="42">
        <v>0.12221955222274999</v>
      </c>
      <c r="AP244" s="42" t="s">
        <v>449</v>
      </c>
      <c r="AQ244" s="42">
        <v>0.20217622991127601</v>
      </c>
    </row>
    <row r="245" spans="1:43" x14ac:dyDescent="0.4">
      <c r="A245">
        <v>85</v>
      </c>
      <c r="B245" s="3">
        <v>1</v>
      </c>
      <c r="C245" s="3">
        <v>0</v>
      </c>
      <c r="D245" s="3">
        <v>2.5246149962130699E-4</v>
      </c>
      <c r="E245" s="3">
        <v>0</v>
      </c>
      <c r="F245" s="3">
        <v>1</v>
      </c>
      <c r="G245" s="3">
        <v>1</v>
      </c>
      <c r="H245" s="3">
        <v>2.44917952485917E-4</v>
      </c>
      <c r="I245" s="3">
        <v>2.44917952485917E-4</v>
      </c>
      <c r="J245" s="3">
        <v>1</v>
      </c>
      <c r="K245" s="3">
        <v>0</v>
      </c>
      <c r="L245" s="3">
        <v>2.4148756339048501E-4</v>
      </c>
      <c r="M245" s="3">
        <v>0</v>
      </c>
      <c r="N245" s="3">
        <v>86</v>
      </c>
      <c r="O245">
        <f t="shared" si="17"/>
        <v>0</v>
      </c>
      <c r="P245">
        <f t="shared" si="18"/>
        <v>0</v>
      </c>
      <c r="Q245">
        <f t="shared" si="19"/>
        <v>0</v>
      </c>
      <c r="R245">
        <f t="shared" si="20"/>
        <v>0</v>
      </c>
      <c r="S245">
        <f t="shared" si="21"/>
        <v>0</v>
      </c>
      <c r="T245">
        <f t="shared" si="22"/>
        <v>0</v>
      </c>
      <c r="AK245">
        <v>90</v>
      </c>
      <c r="AL245" s="3" t="s">
        <v>451</v>
      </c>
      <c r="AM245" s="3">
        <v>5.31294832496099E-2</v>
      </c>
      <c r="AN245" s="42" t="s">
        <v>451</v>
      </c>
      <c r="AO245" s="42">
        <v>0.12221955222274999</v>
      </c>
      <c r="AP245" s="42" t="s">
        <v>453</v>
      </c>
      <c r="AQ245" s="42">
        <v>6.49993242175647E-3</v>
      </c>
    </row>
    <row r="246" spans="1:43" x14ac:dyDescent="0.4">
      <c r="A246">
        <v>86</v>
      </c>
      <c r="B246" s="3">
        <v>0</v>
      </c>
      <c r="C246" s="3">
        <v>0</v>
      </c>
      <c r="D246" s="3">
        <v>0</v>
      </c>
      <c r="E246" s="3">
        <v>0</v>
      </c>
      <c r="F246" s="3">
        <v>3</v>
      </c>
      <c r="G246" s="3">
        <v>0</v>
      </c>
      <c r="H246" s="3">
        <v>7.3475385745775095E-4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87</v>
      </c>
      <c r="O246">
        <f t="shared" si="17"/>
        <v>0</v>
      </c>
      <c r="P246">
        <f t="shared" si="18"/>
        <v>0</v>
      </c>
      <c r="Q246">
        <f t="shared" si="19"/>
        <v>0</v>
      </c>
      <c r="R246">
        <f t="shared" si="20"/>
        <v>0</v>
      </c>
      <c r="S246">
        <f t="shared" si="21"/>
        <v>0</v>
      </c>
      <c r="T246">
        <f t="shared" si="22"/>
        <v>0</v>
      </c>
      <c r="AK246">
        <v>91</v>
      </c>
      <c r="AL246" s="3" t="s">
        <v>453</v>
      </c>
      <c r="AM246" s="3">
        <v>1.48869390066033E-2</v>
      </c>
      <c r="AN246" s="42" t="s">
        <v>452</v>
      </c>
      <c r="AO246" s="42">
        <v>0.12221955222274999</v>
      </c>
      <c r="AP246" s="42" t="s">
        <v>452</v>
      </c>
      <c r="AQ246" s="42">
        <v>0.22240784304511499</v>
      </c>
    </row>
    <row r="247" spans="1:43" x14ac:dyDescent="0.4">
      <c r="A247">
        <v>87</v>
      </c>
      <c r="B247" s="3">
        <v>2</v>
      </c>
      <c r="C247" s="3">
        <v>0</v>
      </c>
      <c r="D247" s="3">
        <v>5.0492299924261496E-4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2.4148756339048501E-4</v>
      </c>
      <c r="N247" s="3">
        <v>88</v>
      </c>
      <c r="O247">
        <f t="shared" si="17"/>
        <v>0</v>
      </c>
      <c r="P247">
        <f t="shared" si="18"/>
        <v>0</v>
      </c>
      <c r="Q247">
        <f t="shared" si="19"/>
        <v>0</v>
      </c>
      <c r="R247">
        <f t="shared" si="20"/>
        <v>0</v>
      </c>
      <c r="S247">
        <f t="shared" si="21"/>
        <v>0</v>
      </c>
      <c r="T247">
        <f t="shared" si="22"/>
        <v>0</v>
      </c>
      <c r="AK247">
        <v>92</v>
      </c>
      <c r="AL247" s="3" t="s">
        <v>452</v>
      </c>
      <c r="AM247" s="3">
        <v>3.5917893041885397E-2</v>
      </c>
      <c r="AN247" s="42" t="s">
        <v>452</v>
      </c>
      <c r="AO247" s="42">
        <v>0.12694311958547</v>
      </c>
      <c r="AP247" s="42" t="s">
        <v>451</v>
      </c>
      <c r="AQ247" s="42">
        <v>0.23097131645874899</v>
      </c>
    </row>
    <row r="248" spans="1:43" x14ac:dyDescent="0.4">
      <c r="A248">
        <v>88</v>
      </c>
      <c r="B248" s="3">
        <v>1</v>
      </c>
      <c r="C248" s="3">
        <v>1</v>
      </c>
      <c r="D248" s="3">
        <v>2.5246149962130699E-4</v>
      </c>
      <c r="E248" s="3">
        <v>2.5246149962130699E-4</v>
      </c>
      <c r="F248" s="3">
        <v>1</v>
      </c>
      <c r="G248" s="3">
        <v>0</v>
      </c>
      <c r="H248" s="3">
        <v>2.44917952485917E-4</v>
      </c>
      <c r="I248" s="3">
        <v>0</v>
      </c>
      <c r="J248" s="3">
        <v>1</v>
      </c>
      <c r="K248" s="3">
        <v>0</v>
      </c>
      <c r="L248" s="3">
        <v>2.4148756339048501E-4</v>
      </c>
      <c r="M248" s="3">
        <v>0</v>
      </c>
      <c r="N248" s="3">
        <v>89</v>
      </c>
      <c r="O248">
        <f t="shared" si="17"/>
        <v>0</v>
      </c>
      <c r="P248">
        <f t="shared" si="18"/>
        <v>0</v>
      </c>
      <c r="Q248">
        <f t="shared" si="19"/>
        <v>0</v>
      </c>
      <c r="R248">
        <f t="shared" si="20"/>
        <v>0</v>
      </c>
      <c r="S248">
        <f t="shared" si="21"/>
        <v>0</v>
      </c>
      <c r="T248">
        <f t="shared" si="22"/>
        <v>0</v>
      </c>
      <c r="AK248">
        <v>93</v>
      </c>
      <c r="AL248" s="3" t="s">
        <v>452</v>
      </c>
      <c r="AM248" s="3">
        <v>4.2678056945111599E-2</v>
      </c>
      <c r="AN248" s="42" t="s">
        <v>450</v>
      </c>
      <c r="AO248" s="42">
        <v>0.14052422814517801</v>
      </c>
      <c r="AP248" s="42" t="s">
        <v>451</v>
      </c>
      <c r="AQ248" s="42">
        <v>0.22564517019541999</v>
      </c>
    </row>
    <row r="249" spans="1:43" x14ac:dyDescent="0.4">
      <c r="A249">
        <v>89</v>
      </c>
      <c r="B249" s="3">
        <v>3</v>
      </c>
      <c r="C249" s="3">
        <v>2</v>
      </c>
      <c r="D249" s="3">
        <v>7.5738449886392299E-4</v>
      </c>
      <c r="E249" s="3">
        <v>5.0492299924261496E-4</v>
      </c>
      <c r="F249" s="3">
        <v>2</v>
      </c>
      <c r="G249" s="3">
        <v>1</v>
      </c>
      <c r="H249" s="3">
        <v>4.89835904971834E-4</v>
      </c>
      <c r="I249" s="3">
        <v>2.44917952485917E-4</v>
      </c>
      <c r="J249" s="3">
        <v>3</v>
      </c>
      <c r="K249" s="3">
        <v>0</v>
      </c>
      <c r="L249" s="3">
        <v>7.2446269017145595E-4</v>
      </c>
      <c r="M249" s="3">
        <v>0</v>
      </c>
      <c r="N249" s="3">
        <v>90</v>
      </c>
      <c r="O249">
        <f t="shared" si="17"/>
        <v>0</v>
      </c>
      <c r="P249">
        <f t="shared" si="18"/>
        <v>0</v>
      </c>
      <c r="Q249">
        <f t="shared" si="19"/>
        <v>0</v>
      </c>
      <c r="R249">
        <f t="shared" si="20"/>
        <v>0</v>
      </c>
      <c r="S249">
        <f t="shared" si="21"/>
        <v>0</v>
      </c>
      <c r="T249">
        <f t="shared" si="22"/>
        <v>0</v>
      </c>
      <c r="AK249">
        <v>94</v>
      </c>
      <c r="AL249" s="3" t="s">
        <v>449</v>
      </c>
      <c r="AM249" s="3">
        <v>4.5553077385496098E-2</v>
      </c>
      <c r="AN249" s="42" t="s">
        <v>452</v>
      </c>
      <c r="AO249" s="42">
        <v>0.13166121367429501</v>
      </c>
      <c r="AP249" s="42" t="s">
        <v>452</v>
      </c>
      <c r="AQ249" s="42">
        <v>0.22679184947508299</v>
      </c>
    </row>
    <row r="250" spans="1:43" x14ac:dyDescent="0.4">
      <c r="A250">
        <v>90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0</v>
      </c>
      <c r="H250" s="3">
        <v>2.44917952485917E-4</v>
      </c>
      <c r="I250" s="3">
        <v>0</v>
      </c>
      <c r="J250" s="3">
        <v>1</v>
      </c>
      <c r="K250" s="3">
        <v>0</v>
      </c>
      <c r="L250" s="3">
        <v>2.4148756339048501E-4</v>
      </c>
      <c r="M250" s="3">
        <v>0</v>
      </c>
      <c r="N250" s="3">
        <v>91</v>
      </c>
      <c r="O250">
        <f t="shared" si="17"/>
        <v>0</v>
      </c>
      <c r="P250">
        <f t="shared" si="18"/>
        <v>0</v>
      </c>
      <c r="Q250">
        <f t="shared" si="19"/>
        <v>0</v>
      </c>
      <c r="R250">
        <f t="shared" si="20"/>
        <v>0</v>
      </c>
      <c r="S250">
        <f t="shared" si="21"/>
        <v>0</v>
      </c>
      <c r="T250">
        <f t="shared" si="22"/>
        <v>0</v>
      </c>
      <c r="AK250">
        <v>95</v>
      </c>
      <c r="AL250" s="3" t="s">
        <v>450</v>
      </c>
      <c r="AM250" s="3">
        <v>4.82374254224908E-2</v>
      </c>
      <c r="AN250" s="42" t="s">
        <v>450</v>
      </c>
      <c r="AO250" s="42">
        <v>0.13520935016552901</v>
      </c>
      <c r="AP250" s="42" t="s">
        <v>452</v>
      </c>
      <c r="AQ250" s="42">
        <v>0.22469895065220899</v>
      </c>
    </row>
    <row r="251" spans="1:43" x14ac:dyDescent="0.4">
      <c r="A251">
        <v>91</v>
      </c>
      <c r="B251" s="3">
        <v>1</v>
      </c>
      <c r="C251" s="3">
        <v>1</v>
      </c>
      <c r="D251" s="3">
        <v>2.5246149962130699E-4</v>
      </c>
      <c r="E251" s="3">
        <v>2.5246149962130699E-4</v>
      </c>
      <c r="F251" s="3">
        <v>2</v>
      </c>
      <c r="G251" s="3">
        <v>0</v>
      </c>
      <c r="H251" s="3">
        <v>4.89835904971834E-4</v>
      </c>
      <c r="I251" s="3">
        <v>0</v>
      </c>
      <c r="J251" s="3">
        <v>3</v>
      </c>
      <c r="K251" s="3">
        <v>0</v>
      </c>
      <c r="L251" s="3">
        <v>7.2446269017145595E-4</v>
      </c>
      <c r="M251" s="3">
        <v>0</v>
      </c>
      <c r="N251" s="3">
        <v>92</v>
      </c>
      <c r="O251">
        <f t="shared" si="17"/>
        <v>0</v>
      </c>
      <c r="P251">
        <f t="shared" si="18"/>
        <v>0</v>
      </c>
      <c r="Q251">
        <f t="shared" si="19"/>
        <v>0</v>
      </c>
      <c r="R251">
        <f t="shared" si="20"/>
        <v>0</v>
      </c>
      <c r="S251">
        <f t="shared" si="21"/>
        <v>0</v>
      </c>
      <c r="T251">
        <f t="shared" si="22"/>
        <v>0</v>
      </c>
      <c r="AK251">
        <v>96</v>
      </c>
      <c r="AL251" s="3" t="s">
        <v>449</v>
      </c>
      <c r="AM251" s="3">
        <v>3.7935577059949398E-2</v>
      </c>
      <c r="AN251" s="42" t="s">
        <v>451</v>
      </c>
      <c r="AO251" s="42">
        <v>0.12794218626364101</v>
      </c>
      <c r="AP251" s="42" t="s">
        <v>450</v>
      </c>
      <c r="AQ251" s="42">
        <v>0.24039411318045001</v>
      </c>
    </row>
    <row r="252" spans="1:43" x14ac:dyDescent="0.4">
      <c r="A252">
        <v>92</v>
      </c>
      <c r="B252" s="3">
        <v>2</v>
      </c>
      <c r="C252" s="3">
        <v>1</v>
      </c>
      <c r="D252" s="3">
        <v>5.0492299924261496E-4</v>
      </c>
      <c r="E252" s="3">
        <v>2.5246149962130699E-4</v>
      </c>
      <c r="F252" s="3">
        <v>1</v>
      </c>
      <c r="G252" s="3">
        <v>0</v>
      </c>
      <c r="H252" s="3">
        <v>2.44917952485917E-4</v>
      </c>
      <c r="I252" s="3">
        <v>0</v>
      </c>
      <c r="J252" s="3">
        <v>2</v>
      </c>
      <c r="K252" s="3">
        <v>0</v>
      </c>
      <c r="L252" s="3">
        <v>4.8297512678097002E-4</v>
      </c>
      <c r="M252" s="3">
        <v>0</v>
      </c>
      <c r="N252" s="3">
        <v>93</v>
      </c>
      <c r="O252">
        <f t="shared" si="17"/>
        <v>0</v>
      </c>
      <c r="P252">
        <f t="shared" si="18"/>
        <v>0</v>
      </c>
      <c r="Q252">
        <f t="shared" si="19"/>
        <v>0</v>
      </c>
      <c r="R252">
        <f t="shared" si="20"/>
        <v>0</v>
      </c>
      <c r="S252">
        <f t="shared" si="21"/>
        <v>0</v>
      </c>
      <c r="T252">
        <f t="shared" si="22"/>
        <v>0</v>
      </c>
      <c r="AK252">
        <v>97</v>
      </c>
      <c r="AL252" s="3" t="s">
        <v>452</v>
      </c>
      <c r="AM252" s="3">
        <v>3.7935577059949398E-2</v>
      </c>
      <c r="AN252" s="42" t="s">
        <v>453</v>
      </c>
      <c r="AO252" s="42">
        <v>3.2911908419621301E-3</v>
      </c>
      <c r="AP252" s="42" t="s">
        <v>452</v>
      </c>
      <c r="AQ252" s="42">
        <v>0.23135446603413001</v>
      </c>
    </row>
    <row r="253" spans="1:43" x14ac:dyDescent="0.4">
      <c r="A253">
        <v>93</v>
      </c>
      <c r="B253" s="3">
        <v>3</v>
      </c>
      <c r="C253" s="3">
        <v>1</v>
      </c>
      <c r="D253" s="3">
        <v>7.5738449886392299E-4</v>
      </c>
      <c r="E253" s="3">
        <v>2.5246149962130699E-4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94</v>
      </c>
      <c r="O253">
        <f t="shared" si="17"/>
        <v>0</v>
      </c>
      <c r="P253">
        <f t="shared" si="18"/>
        <v>0</v>
      </c>
      <c r="Q253">
        <f t="shared" si="19"/>
        <v>0</v>
      </c>
      <c r="R253">
        <f t="shared" si="20"/>
        <v>0</v>
      </c>
      <c r="S253">
        <f t="shared" si="21"/>
        <v>0</v>
      </c>
      <c r="T253">
        <f t="shared" si="22"/>
        <v>0</v>
      </c>
      <c r="AK253">
        <v>98</v>
      </c>
      <c r="AL253" s="3" t="s">
        <v>451</v>
      </c>
      <c r="AM253" s="3">
        <v>4.9565020027705201E-2</v>
      </c>
      <c r="AN253" s="42" t="s">
        <v>451</v>
      </c>
      <c r="AO253" s="42">
        <v>0.131227089872371</v>
      </c>
      <c r="AP253" s="42" t="s">
        <v>450</v>
      </c>
      <c r="AQ253" s="42">
        <v>0.232642706173254</v>
      </c>
    </row>
    <row r="254" spans="1:43" x14ac:dyDescent="0.4">
      <c r="A254">
        <v>94</v>
      </c>
      <c r="B254" s="3">
        <v>0</v>
      </c>
      <c r="C254" s="3">
        <v>0</v>
      </c>
      <c r="D254" s="3">
        <v>0</v>
      </c>
      <c r="E254" s="3">
        <v>0</v>
      </c>
      <c r="F254" s="3">
        <v>2</v>
      </c>
      <c r="G254" s="3">
        <v>0</v>
      </c>
      <c r="H254" s="3">
        <v>4.89835904971834E-4</v>
      </c>
      <c r="I254" s="3">
        <v>0</v>
      </c>
      <c r="J254" s="3">
        <v>1</v>
      </c>
      <c r="K254" s="3">
        <v>0</v>
      </c>
      <c r="L254" s="3">
        <v>2.4148756339048501E-4</v>
      </c>
      <c r="M254" s="3">
        <v>0</v>
      </c>
      <c r="N254" s="3">
        <v>95</v>
      </c>
      <c r="O254">
        <f t="shared" si="17"/>
        <v>0</v>
      </c>
      <c r="P254">
        <f t="shared" si="18"/>
        <v>0</v>
      </c>
      <c r="Q254">
        <f t="shared" si="19"/>
        <v>0</v>
      </c>
      <c r="R254">
        <f t="shared" si="20"/>
        <v>0</v>
      </c>
      <c r="S254">
        <f t="shared" si="21"/>
        <v>0</v>
      </c>
      <c r="T254">
        <f t="shared" si="22"/>
        <v>0</v>
      </c>
      <c r="AK254">
        <v>99</v>
      </c>
      <c r="AL254" s="3" t="s">
        <v>451</v>
      </c>
      <c r="AM254" s="3">
        <v>4.4190633289088101E-2</v>
      </c>
      <c r="AN254" s="42" t="s">
        <v>451</v>
      </c>
      <c r="AO254" s="42">
        <v>0.13730679681730301</v>
      </c>
      <c r="AP254" s="42" t="s">
        <v>451</v>
      </c>
      <c r="AQ254" s="42">
        <v>0.23924856281122001</v>
      </c>
    </row>
    <row r="255" spans="1:43" x14ac:dyDescent="0.4">
      <c r="A255">
        <v>95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2.44917952485917E-4</v>
      </c>
      <c r="I255" s="3">
        <v>0</v>
      </c>
      <c r="J255" s="3">
        <v>1</v>
      </c>
      <c r="K255" s="3">
        <v>0</v>
      </c>
      <c r="L255" s="3">
        <v>2.4148756339048501E-4</v>
      </c>
      <c r="M255" s="3">
        <v>0</v>
      </c>
      <c r="N255" s="3">
        <v>96</v>
      </c>
      <c r="O255">
        <f t="shared" si="17"/>
        <v>0</v>
      </c>
      <c r="P255">
        <f t="shared" si="18"/>
        <v>0</v>
      </c>
      <c r="Q255">
        <f t="shared" si="19"/>
        <v>0</v>
      </c>
      <c r="R255">
        <f t="shared" si="20"/>
        <v>0</v>
      </c>
      <c r="S255">
        <f t="shared" si="21"/>
        <v>0</v>
      </c>
      <c r="T255">
        <f t="shared" si="22"/>
        <v>0</v>
      </c>
      <c r="AK255">
        <v>100</v>
      </c>
      <c r="AL255" s="3" t="s">
        <v>451</v>
      </c>
      <c r="AM255" s="3">
        <v>3.7935577059949398E-2</v>
      </c>
      <c r="AN255" s="42" t="s">
        <v>452</v>
      </c>
      <c r="AO255" s="42">
        <v>0.131227089872371</v>
      </c>
      <c r="AP255" s="42" t="s">
        <v>451</v>
      </c>
      <c r="AQ255" s="42">
        <v>0.23700464023367299</v>
      </c>
    </row>
    <row r="256" spans="1:43" x14ac:dyDescent="0.4">
      <c r="A256">
        <v>96</v>
      </c>
      <c r="B256" s="3">
        <v>2</v>
      </c>
      <c r="C256" s="3">
        <v>1</v>
      </c>
      <c r="D256" s="3">
        <v>5.0492299924261496E-4</v>
      </c>
      <c r="E256" s="3">
        <v>2.5246149962130699E-4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97</v>
      </c>
      <c r="O256">
        <f t="shared" si="17"/>
        <v>0</v>
      </c>
      <c r="P256">
        <f t="shared" si="18"/>
        <v>0</v>
      </c>
      <c r="Q256">
        <f t="shared" si="19"/>
        <v>0</v>
      </c>
      <c r="R256">
        <f t="shared" si="20"/>
        <v>0</v>
      </c>
      <c r="S256">
        <f t="shared" si="21"/>
        <v>0</v>
      </c>
      <c r="T256">
        <f t="shared" si="22"/>
        <v>0</v>
      </c>
      <c r="AK256">
        <v>101</v>
      </c>
      <c r="AL256" s="3" t="s">
        <v>449</v>
      </c>
      <c r="AM256" s="3">
        <v>4.4695556288330697E-2</v>
      </c>
      <c r="AN256" s="42" t="s">
        <v>452</v>
      </c>
      <c r="AO256" s="42">
        <v>0.13402206946093601</v>
      </c>
      <c r="AP256" s="42" t="s">
        <v>451</v>
      </c>
      <c r="AQ256" s="42">
        <v>0.24232903841320799</v>
      </c>
    </row>
    <row r="257" spans="1:43" x14ac:dyDescent="0.4">
      <c r="A257">
        <v>97</v>
      </c>
      <c r="B257" s="3">
        <v>2</v>
      </c>
      <c r="C257" s="3">
        <v>0</v>
      </c>
      <c r="D257" s="3">
        <v>5.0492299924261496E-4</v>
      </c>
      <c r="E257" s="3">
        <v>0</v>
      </c>
      <c r="F257" s="3">
        <v>0</v>
      </c>
      <c r="G257" s="3">
        <v>1</v>
      </c>
      <c r="H257" s="3">
        <v>0</v>
      </c>
      <c r="I257" s="3">
        <v>2.44917952485917E-4</v>
      </c>
      <c r="J257" s="3">
        <v>1</v>
      </c>
      <c r="K257" s="3">
        <v>0</v>
      </c>
      <c r="L257" s="3">
        <v>2.4148756339048501E-4</v>
      </c>
      <c r="M257" s="3">
        <v>0</v>
      </c>
      <c r="N257" s="3">
        <v>98</v>
      </c>
      <c r="O257">
        <f t="shared" si="17"/>
        <v>0</v>
      </c>
      <c r="P257">
        <f t="shared" si="18"/>
        <v>0</v>
      </c>
      <c r="Q257">
        <f t="shared" si="19"/>
        <v>0</v>
      </c>
      <c r="R257">
        <f t="shared" si="20"/>
        <v>0</v>
      </c>
      <c r="S257">
        <f t="shared" si="21"/>
        <v>0</v>
      </c>
      <c r="T257">
        <f t="shared" si="22"/>
        <v>0</v>
      </c>
      <c r="AK257">
        <v>102</v>
      </c>
      <c r="AL257" s="3" t="s">
        <v>452</v>
      </c>
      <c r="AM257" s="3">
        <v>4.1315612848703602E-2</v>
      </c>
      <c r="AN257" s="42" t="s">
        <v>449</v>
      </c>
      <c r="AO257" s="42">
        <v>0.131227089872371</v>
      </c>
      <c r="AP257" s="42" t="s">
        <v>452</v>
      </c>
      <c r="AQ257" s="42">
        <v>0.23924856281122001</v>
      </c>
    </row>
    <row r="258" spans="1:43" x14ac:dyDescent="0.4">
      <c r="A258">
        <v>98</v>
      </c>
      <c r="B258" s="3">
        <v>0</v>
      </c>
      <c r="C258" s="3">
        <v>0</v>
      </c>
      <c r="D258" s="3">
        <v>0</v>
      </c>
      <c r="E258" s="3">
        <v>0</v>
      </c>
      <c r="F258" s="3">
        <v>2</v>
      </c>
      <c r="G258" s="3">
        <v>0</v>
      </c>
      <c r="H258" s="3">
        <v>4.89835904971834E-4</v>
      </c>
      <c r="I258" s="3">
        <v>0</v>
      </c>
      <c r="J258" s="3">
        <v>2</v>
      </c>
      <c r="K258" s="3">
        <v>0</v>
      </c>
      <c r="L258" s="3">
        <v>4.8297512678097002E-4</v>
      </c>
      <c r="M258" s="3">
        <v>0</v>
      </c>
      <c r="N258" s="3">
        <v>99</v>
      </c>
      <c r="O258">
        <f t="shared" si="17"/>
        <v>0</v>
      </c>
      <c r="P258">
        <f t="shared" si="18"/>
        <v>0</v>
      </c>
      <c r="Q258">
        <f t="shared" si="19"/>
        <v>0</v>
      </c>
      <c r="R258">
        <f t="shared" si="20"/>
        <v>0</v>
      </c>
      <c r="S258">
        <f t="shared" si="21"/>
        <v>0</v>
      </c>
      <c r="T258">
        <f t="shared" si="22"/>
        <v>0</v>
      </c>
      <c r="AK258">
        <v>103</v>
      </c>
      <c r="AL258" s="3" t="s">
        <v>450</v>
      </c>
      <c r="AM258" s="3">
        <v>4.1315612848703602E-2</v>
      </c>
      <c r="AN258" s="42" t="s">
        <v>450</v>
      </c>
      <c r="AO258" s="42">
        <v>0.12794218626364101</v>
      </c>
      <c r="AP258" s="42" t="s">
        <v>452</v>
      </c>
      <c r="AQ258" s="42">
        <v>0.24345196399152599</v>
      </c>
    </row>
    <row r="259" spans="1:43" x14ac:dyDescent="0.4">
      <c r="A259">
        <v>99</v>
      </c>
      <c r="B259" s="3">
        <v>1</v>
      </c>
      <c r="C259" s="3">
        <v>1</v>
      </c>
      <c r="D259" s="3">
        <v>2.5246149962130699E-4</v>
      </c>
      <c r="E259" s="3">
        <v>2.5246149962130699E-4</v>
      </c>
      <c r="F259" s="3">
        <v>1</v>
      </c>
      <c r="G259" s="3">
        <v>2</v>
      </c>
      <c r="H259" s="3">
        <v>2.44917952485917E-4</v>
      </c>
      <c r="I259" s="3">
        <v>4.89835904971834E-4</v>
      </c>
      <c r="J259" s="3">
        <v>2</v>
      </c>
      <c r="K259" s="3">
        <v>0</v>
      </c>
      <c r="L259" s="3">
        <v>4.8297512678097002E-4</v>
      </c>
      <c r="M259" s="3">
        <v>0</v>
      </c>
      <c r="N259" s="3">
        <v>100</v>
      </c>
      <c r="O259">
        <f t="shared" si="17"/>
        <v>0</v>
      </c>
      <c r="P259">
        <f t="shared" si="18"/>
        <v>0</v>
      </c>
      <c r="Q259">
        <f t="shared" si="19"/>
        <v>0</v>
      </c>
      <c r="R259">
        <f t="shared" si="20"/>
        <v>0</v>
      </c>
      <c r="S259">
        <f t="shared" si="21"/>
        <v>0</v>
      </c>
      <c r="T259">
        <f t="shared" si="22"/>
        <v>0</v>
      </c>
      <c r="AK259">
        <v>104</v>
      </c>
      <c r="AL259" s="3" t="s">
        <v>449</v>
      </c>
      <c r="AM259" s="3">
        <v>4.1315612848703602E-2</v>
      </c>
      <c r="AN259" s="42" t="s">
        <v>449</v>
      </c>
      <c r="AO259" s="42">
        <v>0.13402206946093601</v>
      </c>
      <c r="AP259" s="42" t="s">
        <v>449</v>
      </c>
      <c r="AQ259" s="42">
        <v>0.240881044166392</v>
      </c>
    </row>
    <row r="260" spans="1:43" x14ac:dyDescent="0.4">
      <c r="A260">
        <v>100</v>
      </c>
      <c r="B260" s="3">
        <v>1</v>
      </c>
      <c r="C260" s="3">
        <v>0</v>
      </c>
      <c r="D260" s="3">
        <v>2.5246149962130699E-4</v>
      </c>
      <c r="E260" s="3">
        <v>0</v>
      </c>
      <c r="F260" s="3">
        <v>1</v>
      </c>
      <c r="G260" s="3">
        <v>0</v>
      </c>
      <c r="H260" s="3">
        <v>2.44917952485917E-4</v>
      </c>
      <c r="I260" s="3">
        <v>0</v>
      </c>
      <c r="J260" s="3">
        <v>3</v>
      </c>
      <c r="K260" s="3">
        <v>0</v>
      </c>
      <c r="L260" s="3">
        <v>7.2446269017145595E-4</v>
      </c>
      <c r="M260" s="3">
        <v>0</v>
      </c>
      <c r="N260" s="3">
        <v>101</v>
      </c>
      <c r="O260">
        <f t="shared" si="17"/>
        <v>0</v>
      </c>
      <c r="P260">
        <f t="shared" si="18"/>
        <v>0</v>
      </c>
      <c r="Q260">
        <f t="shared" si="19"/>
        <v>0</v>
      </c>
      <c r="R260">
        <f t="shared" si="20"/>
        <v>0</v>
      </c>
      <c r="S260">
        <f t="shared" si="21"/>
        <v>0</v>
      </c>
      <c r="T260">
        <f t="shared" si="22"/>
        <v>0</v>
      </c>
      <c r="AK260">
        <v>105</v>
      </c>
      <c r="AL260" s="3" t="s">
        <v>449</v>
      </c>
      <c r="AM260" s="3">
        <v>4.7570484356167002E-2</v>
      </c>
      <c r="AN260" s="42" t="s">
        <v>452</v>
      </c>
      <c r="AO260" s="42">
        <v>0.132644995570563</v>
      </c>
      <c r="AP260" s="42" t="s">
        <v>450</v>
      </c>
      <c r="AQ260" s="42">
        <v>0.23824732185799899</v>
      </c>
    </row>
    <row r="261" spans="1:43" x14ac:dyDescent="0.4">
      <c r="A261">
        <v>101</v>
      </c>
      <c r="B261" s="3">
        <v>1</v>
      </c>
      <c r="C261" s="3">
        <v>0</v>
      </c>
      <c r="D261" s="3">
        <v>2.5246149962130699E-4</v>
      </c>
      <c r="E261" s="3">
        <v>0</v>
      </c>
      <c r="F261" s="3">
        <v>1</v>
      </c>
      <c r="G261" s="3">
        <v>0</v>
      </c>
      <c r="H261" s="3">
        <v>2.44917952485917E-4</v>
      </c>
      <c r="I261" s="3">
        <v>0</v>
      </c>
      <c r="J261" s="3">
        <v>0</v>
      </c>
      <c r="K261" s="3">
        <v>1</v>
      </c>
      <c r="L261" s="3">
        <v>0</v>
      </c>
      <c r="M261" s="3">
        <v>2.4148756339048501E-4</v>
      </c>
      <c r="N261" s="3">
        <v>102</v>
      </c>
      <c r="O261">
        <f t="shared" si="17"/>
        <v>0</v>
      </c>
      <c r="P261">
        <f t="shared" si="18"/>
        <v>0</v>
      </c>
      <c r="Q261">
        <f t="shared" si="19"/>
        <v>0</v>
      </c>
      <c r="R261">
        <f t="shared" si="20"/>
        <v>0</v>
      </c>
      <c r="S261">
        <f t="shared" si="21"/>
        <v>0</v>
      </c>
      <c r="T261">
        <f t="shared" si="22"/>
        <v>0</v>
      </c>
      <c r="AK261">
        <v>106</v>
      </c>
      <c r="AL261" s="3" t="s">
        <v>449</v>
      </c>
      <c r="AM261" s="3">
        <v>3.7935577059949398E-2</v>
      </c>
      <c r="AN261" s="42" t="s">
        <v>451</v>
      </c>
      <c r="AO261" s="42">
        <v>0.12936018007702499</v>
      </c>
      <c r="AP261" s="42" t="s">
        <v>449</v>
      </c>
      <c r="AQ261" s="42">
        <v>0.241483425195538</v>
      </c>
    </row>
    <row r="262" spans="1:43" x14ac:dyDescent="0.4">
      <c r="A262">
        <v>102</v>
      </c>
      <c r="B262" s="3">
        <v>1</v>
      </c>
      <c r="C262" s="3">
        <v>0</v>
      </c>
      <c r="D262" s="3">
        <v>2.5246149962130699E-4</v>
      </c>
      <c r="E262" s="3">
        <v>0</v>
      </c>
      <c r="F262" s="3">
        <v>3</v>
      </c>
      <c r="G262" s="3">
        <v>0</v>
      </c>
      <c r="H262" s="3">
        <v>7.3475385745775095E-4</v>
      </c>
      <c r="I262" s="3">
        <v>0</v>
      </c>
      <c r="J262" s="3">
        <v>0</v>
      </c>
      <c r="K262" s="3">
        <v>1</v>
      </c>
      <c r="L262" s="3">
        <v>0</v>
      </c>
      <c r="M262" s="3">
        <v>2.4148756339048501E-4</v>
      </c>
      <c r="N262" s="3">
        <v>103</v>
      </c>
      <c r="O262">
        <f t="shared" si="17"/>
        <v>0</v>
      </c>
      <c r="P262">
        <f t="shared" si="18"/>
        <v>0</v>
      </c>
      <c r="Q262">
        <f t="shared" si="19"/>
        <v>0</v>
      </c>
      <c r="R262">
        <f t="shared" si="20"/>
        <v>0</v>
      </c>
      <c r="S262">
        <f t="shared" si="21"/>
        <v>0</v>
      </c>
      <c r="T262">
        <f t="shared" si="22"/>
        <v>0</v>
      </c>
      <c r="AK262">
        <v>107</v>
      </c>
      <c r="AL262" s="3" t="s">
        <v>452</v>
      </c>
      <c r="AM262" s="3">
        <v>3.7935577059949398E-2</v>
      </c>
      <c r="AN262" s="42" t="s">
        <v>451</v>
      </c>
      <c r="AO262" s="42">
        <v>0.13405797267997799</v>
      </c>
      <c r="AP262" s="42" t="s">
        <v>452</v>
      </c>
      <c r="AQ262" s="42">
        <v>0.25033438123518098</v>
      </c>
    </row>
    <row r="263" spans="1:43" x14ac:dyDescent="0.4">
      <c r="A263">
        <v>103</v>
      </c>
      <c r="B263" s="3">
        <v>2</v>
      </c>
      <c r="C263" s="3">
        <v>1</v>
      </c>
      <c r="D263" s="3">
        <v>5.0492299924261496E-4</v>
      </c>
      <c r="E263" s="3">
        <v>2.5246149962130699E-4</v>
      </c>
      <c r="F263" s="3">
        <v>2</v>
      </c>
      <c r="G263" s="3">
        <v>3</v>
      </c>
      <c r="H263" s="3">
        <v>4.89835904971834E-4</v>
      </c>
      <c r="I263" s="3">
        <v>7.3475385745775095E-4</v>
      </c>
      <c r="J263" s="3">
        <v>4</v>
      </c>
      <c r="K263" s="3">
        <v>0</v>
      </c>
      <c r="L263" s="3">
        <v>9.6595025356194101E-4</v>
      </c>
      <c r="M263" s="3">
        <v>0</v>
      </c>
      <c r="N263" s="3">
        <v>104</v>
      </c>
      <c r="O263">
        <f t="shared" si="17"/>
        <v>0</v>
      </c>
      <c r="P263">
        <f t="shared" si="18"/>
        <v>0</v>
      </c>
      <c r="Q263">
        <f t="shared" si="19"/>
        <v>0</v>
      </c>
      <c r="R263">
        <f t="shared" si="20"/>
        <v>0</v>
      </c>
      <c r="S263">
        <f t="shared" si="21"/>
        <v>0</v>
      </c>
      <c r="T263">
        <f t="shared" si="22"/>
        <v>0</v>
      </c>
      <c r="AK263">
        <v>108</v>
      </c>
      <c r="AL263" s="3" t="s">
        <v>449</v>
      </c>
      <c r="AM263" s="3">
        <v>4.1315612848703602E-2</v>
      </c>
      <c r="AN263" s="42" t="s">
        <v>451</v>
      </c>
      <c r="AO263" s="42">
        <v>0.13826080170521499</v>
      </c>
      <c r="AP263" s="42" t="s">
        <v>451</v>
      </c>
      <c r="AQ263" s="42">
        <v>0.247098979154212</v>
      </c>
    </row>
    <row r="264" spans="1:43" x14ac:dyDescent="0.4">
      <c r="A264">
        <v>104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3">
        <v>1</v>
      </c>
      <c r="L264" s="3">
        <v>2.4148756339048501E-4</v>
      </c>
      <c r="M264" s="3">
        <v>2.4148756339048501E-4</v>
      </c>
      <c r="N264" s="3">
        <v>105</v>
      </c>
      <c r="O264">
        <f t="shared" si="17"/>
        <v>0</v>
      </c>
      <c r="P264">
        <f t="shared" si="18"/>
        <v>0</v>
      </c>
      <c r="Q264">
        <f t="shared" si="19"/>
        <v>0</v>
      </c>
      <c r="R264">
        <f t="shared" si="20"/>
        <v>0</v>
      </c>
      <c r="S264">
        <f t="shared" si="21"/>
        <v>0</v>
      </c>
      <c r="T264">
        <f t="shared" si="22"/>
        <v>0</v>
      </c>
      <c r="AK264">
        <v>109</v>
      </c>
      <c r="AL264" s="3" t="s">
        <v>452</v>
      </c>
      <c r="AM264" s="3">
        <v>4.1315612848703602E-2</v>
      </c>
      <c r="AN264" s="42" t="s">
        <v>449</v>
      </c>
      <c r="AO264" s="42">
        <v>0.141545264518082</v>
      </c>
      <c r="AP264" s="42" t="s">
        <v>451</v>
      </c>
      <c r="AQ264" s="42">
        <v>0.25033438123518098</v>
      </c>
    </row>
    <row r="265" spans="1:43" x14ac:dyDescent="0.4">
      <c r="A265">
        <v>105</v>
      </c>
      <c r="B265" s="3">
        <v>0</v>
      </c>
      <c r="C265" s="3">
        <v>0</v>
      </c>
      <c r="D265" s="3">
        <v>0</v>
      </c>
      <c r="E265" s="3">
        <v>0</v>
      </c>
      <c r="F265" s="3">
        <v>2</v>
      </c>
      <c r="G265" s="3">
        <v>0</v>
      </c>
      <c r="H265" s="3">
        <v>4.89835904971834E-4</v>
      </c>
      <c r="I265" s="3">
        <v>0</v>
      </c>
      <c r="J265" s="3">
        <v>0</v>
      </c>
      <c r="K265" s="3">
        <v>2</v>
      </c>
      <c r="L265" s="3">
        <v>0</v>
      </c>
      <c r="M265" s="3">
        <v>4.8297512678097002E-4</v>
      </c>
      <c r="N265" s="3">
        <v>106</v>
      </c>
      <c r="O265">
        <f t="shared" si="17"/>
        <v>0</v>
      </c>
      <c r="P265">
        <f t="shared" si="18"/>
        <v>0</v>
      </c>
      <c r="Q265">
        <f t="shared" si="19"/>
        <v>0</v>
      </c>
      <c r="R265">
        <f t="shared" si="20"/>
        <v>0</v>
      </c>
      <c r="S265">
        <f t="shared" si="21"/>
        <v>0</v>
      </c>
      <c r="T265">
        <f t="shared" si="22"/>
        <v>0</v>
      </c>
      <c r="AK265">
        <v>110</v>
      </c>
      <c r="AL265" s="3" t="s">
        <v>450</v>
      </c>
      <c r="AM265" s="3">
        <v>3.7935577059949398E-2</v>
      </c>
      <c r="AN265" s="42" t="s">
        <v>452</v>
      </c>
      <c r="AO265" s="42">
        <v>0.135466086594144</v>
      </c>
      <c r="AP265" s="42" t="s">
        <v>451</v>
      </c>
      <c r="AQ265" s="42">
        <v>0.25418325562377603</v>
      </c>
    </row>
    <row r="266" spans="1:43" x14ac:dyDescent="0.4">
      <c r="A266">
        <v>106</v>
      </c>
      <c r="B266" s="3">
        <v>1</v>
      </c>
      <c r="C266" s="3">
        <v>0</v>
      </c>
      <c r="D266" s="3">
        <v>2.5246149962130699E-4</v>
      </c>
      <c r="E266" s="3">
        <v>0</v>
      </c>
      <c r="F266" s="3">
        <v>4</v>
      </c>
      <c r="G266" s="3">
        <v>0</v>
      </c>
      <c r="H266" s="3">
        <v>9.7967180994366801E-4</v>
      </c>
      <c r="I266" s="3">
        <v>0</v>
      </c>
      <c r="J266" s="3">
        <v>1</v>
      </c>
      <c r="K266" s="3">
        <v>0</v>
      </c>
      <c r="L266" s="3">
        <v>2.4148756339048501E-4</v>
      </c>
      <c r="M266" s="3">
        <v>0</v>
      </c>
      <c r="N266" s="3">
        <v>107</v>
      </c>
      <c r="O266">
        <f t="shared" si="17"/>
        <v>0</v>
      </c>
      <c r="P266">
        <f t="shared" si="18"/>
        <v>0</v>
      </c>
      <c r="Q266">
        <f t="shared" si="19"/>
        <v>0</v>
      </c>
      <c r="R266">
        <f t="shared" si="20"/>
        <v>0</v>
      </c>
      <c r="S266">
        <f t="shared" si="21"/>
        <v>0</v>
      </c>
      <c r="T266">
        <f t="shared" si="22"/>
        <v>0</v>
      </c>
      <c r="AK266">
        <v>111</v>
      </c>
      <c r="AL266" s="3" t="s">
        <v>450</v>
      </c>
      <c r="AM266" s="3">
        <v>4.1315612848703602E-2</v>
      </c>
      <c r="AN266" s="42" t="s">
        <v>450</v>
      </c>
      <c r="AO266" s="42">
        <v>0.138267977756799</v>
      </c>
      <c r="AP266" s="42" t="s">
        <v>449</v>
      </c>
      <c r="AQ266" s="42">
        <v>0.25418325562377603</v>
      </c>
    </row>
    <row r="267" spans="1:43" x14ac:dyDescent="0.4">
      <c r="A267">
        <v>107</v>
      </c>
      <c r="B267" s="3">
        <v>1</v>
      </c>
      <c r="C267" s="3">
        <v>0</v>
      </c>
      <c r="D267" s="3">
        <v>2.5246149962130699E-4</v>
      </c>
      <c r="E267" s="3">
        <v>0</v>
      </c>
      <c r="F267" s="3">
        <v>3</v>
      </c>
      <c r="G267" s="3">
        <v>1</v>
      </c>
      <c r="H267" s="3">
        <v>7.3475385745775095E-4</v>
      </c>
      <c r="I267" s="3">
        <v>2.44917952485917E-4</v>
      </c>
      <c r="J267" s="3">
        <v>2</v>
      </c>
      <c r="K267" s="3">
        <v>0</v>
      </c>
      <c r="L267" s="3">
        <v>4.8297512678097002E-4</v>
      </c>
      <c r="M267" s="3">
        <v>0</v>
      </c>
      <c r="N267" s="3">
        <v>108</v>
      </c>
      <c r="O267">
        <f t="shared" si="17"/>
        <v>0</v>
      </c>
      <c r="P267">
        <f t="shared" si="18"/>
        <v>0</v>
      </c>
      <c r="Q267">
        <f t="shared" si="19"/>
        <v>0</v>
      </c>
      <c r="R267">
        <f t="shared" si="20"/>
        <v>0</v>
      </c>
      <c r="S267">
        <f t="shared" si="21"/>
        <v>0</v>
      </c>
      <c r="T267">
        <f t="shared" si="22"/>
        <v>0</v>
      </c>
      <c r="AK267">
        <v>112</v>
      </c>
      <c r="AL267" s="3" t="s">
        <v>449</v>
      </c>
      <c r="AM267" s="3">
        <v>3.7935577059949398E-2</v>
      </c>
      <c r="AN267" s="42" t="s">
        <v>449</v>
      </c>
      <c r="AO267" s="42">
        <v>0.14367208137357401</v>
      </c>
      <c r="AP267" s="42" t="s">
        <v>452</v>
      </c>
      <c r="AQ267" s="42">
        <v>0.25784744546924199</v>
      </c>
    </row>
    <row r="268" spans="1:43" x14ac:dyDescent="0.4">
      <c r="A268">
        <v>108</v>
      </c>
      <c r="B268" s="3">
        <v>0</v>
      </c>
      <c r="C268" s="3">
        <v>0</v>
      </c>
      <c r="D268" s="3">
        <v>0</v>
      </c>
      <c r="E268" s="3">
        <v>0</v>
      </c>
      <c r="F268" s="3">
        <v>4</v>
      </c>
      <c r="G268" s="3">
        <v>1</v>
      </c>
      <c r="H268" s="3">
        <v>9.7967180994366801E-4</v>
      </c>
      <c r="I268" s="3">
        <v>2.44917952485917E-4</v>
      </c>
      <c r="J268" s="3">
        <v>2</v>
      </c>
      <c r="K268" s="3">
        <v>1</v>
      </c>
      <c r="L268" s="3">
        <v>4.8297512678097002E-4</v>
      </c>
      <c r="M268" s="3">
        <v>2.4148756339048501E-4</v>
      </c>
      <c r="N268" s="3">
        <v>109</v>
      </c>
      <c r="O268">
        <f t="shared" si="17"/>
        <v>0</v>
      </c>
      <c r="P268">
        <f t="shared" si="18"/>
        <v>0</v>
      </c>
      <c r="Q268">
        <f t="shared" si="19"/>
        <v>0</v>
      </c>
      <c r="R268">
        <f t="shared" si="20"/>
        <v>0</v>
      </c>
      <c r="S268">
        <f t="shared" si="21"/>
        <v>0</v>
      </c>
      <c r="T268">
        <f t="shared" si="22"/>
        <v>0</v>
      </c>
      <c r="AK268">
        <v>113</v>
      </c>
      <c r="AL268" s="3" t="s">
        <v>449</v>
      </c>
      <c r="AM268" s="3">
        <v>4.1315612848703602E-2</v>
      </c>
      <c r="AN268" s="42" t="s">
        <v>449</v>
      </c>
      <c r="AO268" s="42">
        <v>0.14975055331958501</v>
      </c>
      <c r="AP268" s="42" t="s">
        <v>450</v>
      </c>
      <c r="AQ268" s="42">
        <v>0.25470816921549799</v>
      </c>
    </row>
    <row r="269" spans="1:43" x14ac:dyDescent="0.4">
      <c r="A269">
        <v>109</v>
      </c>
      <c r="B269" s="3">
        <v>1</v>
      </c>
      <c r="C269" s="3">
        <v>0</v>
      </c>
      <c r="D269" s="3">
        <v>2.5246149962130699E-4</v>
      </c>
      <c r="E269" s="3">
        <v>0</v>
      </c>
      <c r="F269" s="3">
        <v>1</v>
      </c>
      <c r="G269" s="3">
        <v>0</v>
      </c>
      <c r="H269" s="3">
        <v>2.44917952485917E-4</v>
      </c>
      <c r="I269" s="3">
        <v>0</v>
      </c>
      <c r="J269" s="3">
        <v>1</v>
      </c>
      <c r="K269" s="3">
        <v>0</v>
      </c>
      <c r="L269" s="3">
        <v>2.4148756339048501E-4</v>
      </c>
      <c r="M269" s="3">
        <v>0</v>
      </c>
      <c r="N269" s="3">
        <v>110</v>
      </c>
      <c r="O269">
        <f t="shared" si="17"/>
        <v>0</v>
      </c>
      <c r="P269">
        <f t="shared" si="18"/>
        <v>0</v>
      </c>
      <c r="Q269">
        <f t="shared" si="19"/>
        <v>0</v>
      </c>
      <c r="R269">
        <f t="shared" si="20"/>
        <v>0</v>
      </c>
      <c r="S269">
        <f t="shared" si="21"/>
        <v>0</v>
      </c>
      <c r="T269">
        <f t="shared" si="22"/>
        <v>0</v>
      </c>
      <c r="AK269">
        <v>114</v>
      </c>
      <c r="AL269" s="3" t="s">
        <v>449</v>
      </c>
      <c r="AM269" s="3">
        <v>4.1315612848703602E-2</v>
      </c>
      <c r="AN269" s="42" t="s">
        <v>449</v>
      </c>
      <c r="AO269" s="42">
        <v>0.13498351494393199</v>
      </c>
      <c r="AP269" s="42" t="s">
        <v>453</v>
      </c>
      <c r="AQ269" s="42">
        <v>6.0169572949754996E-3</v>
      </c>
    </row>
    <row r="270" spans="1:43" x14ac:dyDescent="0.4">
      <c r="A270">
        <v>110</v>
      </c>
      <c r="B270" s="3">
        <v>0</v>
      </c>
      <c r="C270" s="3">
        <v>0</v>
      </c>
      <c r="D270" s="3">
        <v>0</v>
      </c>
      <c r="E270" s="3">
        <v>0</v>
      </c>
      <c r="F270" s="3">
        <v>2</v>
      </c>
      <c r="G270" s="3">
        <v>0</v>
      </c>
      <c r="H270" s="3">
        <v>4.89835904971834E-4</v>
      </c>
      <c r="I270" s="3">
        <v>0</v>
      </c>
      <c r="J270" s="3">
        <v>1</v>
      </c>
      <c r="K270" s="3">
        <v>0</v>
      </c>
      <c r="L270" s="3">
        <v>2.4148756339048501E-4</v>
      </c>
      <c r="M270" s="3">
        <v>0</v>
      </c>
      <c r="N270" s="3">
        <v>111</v>
      </c>
      <c r="O270">
        <f t="shared" si="17"/>
        <v>0</v>
      </c>
      <c r="P270">
        <f t="shared" si="18"/>
        <v>0</v>
      </c>
      <c r="Q270">
        <f t="shared" si="19"/>
        <v>0</v>
      </c>
      <c r="R270">
        <f t="shared" si="20"/>
        <v>0</v>
      </c>
      <c r="S270">
        <f t="shared" si="21"/>
        <v>0</v>
      </c>
      <c r="T270">
        <f t="shared" si="22"/>
        <v>0</v>
      </c>
      <c r="AK270">
        <v>115</v>
      </c>
      <c r="AL270" s="3" t="s">
        <v>452</v>
      </c>
      <c r="AM270" s="3">
        <v>3.7935577059949398E-2</v>
      </c>
      <c r="AN270" s="42" t="s">
        <v>452</v>
      </c>
      <c r="AO270" s="42">
        <v>0.14245632777681</v>
      </c>
      <c r="AP270" s="42" t="s">
        <v>449</v>
      </c>
      <c r="AQ270" s="42">
        <v>0.261206368652527</v>
      </c>
    </row>
    <row r="271" spans="1:43" x14ac:dyDescent="0.4">
      <c r="A271">
        <v>111</v>
      </c>
      <c r="B271" s="3">
        <v>1</v>
      </c>
      <c r="C271" s="3">
        <v>0</v>
      </c>
      <c r="D271" s="3">
        <v>2.5246149962130699E-4</v>
      </c>
      <c r="E271" s="3">
        <v>0</v>
      </c>
      <c r="F271" s="3">
        <v>1</v>
      </c>
      <c r="G271" s="3">
        <v>0</v>
      </c>
      <c r="H271" s="3">
        <v>2.44917952485917E-4</v>
      </c>
      <c r="I271" s="3">
        <v>0</v>
      </c>
      <c r="J271" s="3">
        <v>2</v>
      </c>
      <c r="K271" s="3">
        <v>2</v>
      </c>
      <c r="L271" s="3">
        <v>4.8297512678097002E-4</v>
      </c>
      <c r="M271" s="3">
        <v>4.8297512678097002E-4</v>
      </c>
      <c r="N271" s="3">
        <v>112</v>
      </c>
      <c r="O271">
        <f t="shared" si="17"/>
        <v>0</v>
      </c>
      <c r="P271">
        <f t="shared" si="18"/>
        <v>0</v>
      </c>
      <c r="Q271">
        <f t="shared" si="19"/>
        <v>0</v>
      </c>
      <c r="R271">
        <f t="shared" si="20"/>
        <v>0</v>
      </c>
      <c r="S271">
        <f t="shared" si="21"/>
        <v>0</v>
      </c>
      <c r="T271">
        <f t="shared" si="22"/>
        <v>0</v>
      </c>
      <c r="AK271">
        <v>116</v>
      </c>
      <c r="AL271" s="3" t="s">
        <v>452</v>
      </c>
      <c r="AM271" s="3">
        <v>4.1315612848703602E-2</v>
      </c>
      <c r="AN271" s="42" t="s">
        <v>449</v>
      </c>
      <c r="AO271" s="42">
        <v>0.147555127912878</v>
      </c>
      <c r="AP271" s="42" t="s">
        <v>449</v>
      </c>
      <c r="AQ271" s="42">
        <v>0.26789986393487297</v>
      </c>
    </row>
    <row r="272" spans="1:43" x14ac:dyDescent="0.4">
      <c r="A272">
        <v>112</v>
      </c>
      <c r="B272" s="3">
        <v>1</v>
      </c>
      <c r="C272" s="3">
        <v>0</v>
      </c>
      <c r="D272" s="3">
        <v>2.5246149962130699E-4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  <c r="M272" s="3">
        <v>2.4148756339048501E-4</v>
      </c>
      <c r="N272" s="3">
        <v>113</v>
      </c>
      <c r="O272">
        <f t="shared" si="17"/>
        <v>0</v>
      </c>
      <c r="P272">
        <f t="shared" si="18"/>
        <v>0</v>
      </c>
      <c r="Q272">
        <f t="shared" si="19"/>
        <v>0</v>
      </c>
      <c r="R272">
        <f t="shared" si="20"/>
        <v>0</v>
      </c>
      <c r="S272">
        <f t="shared" si="21"/>
        <v>0</v>
      </c>
      <c r="T272">
        <f t="shared" si="22"/>
        <v>0</v>
      </c>
      <c r="AK272">
        <v>117</v>
      </c>
      <c r="AL272" s="3" t="s">
        <v>450</v>
      </c>
      <c r="AM272" s="3">
        <v>4.1315612848703602E-2</v>
      </c>
      <c r="AN272" s="42" t="s">
        <v>452</v>
      </c>
      <c r="AO272" s="42">
        <v>0.14834991422143401</v>
      </c>
      <c r="AP272" s="42" t="s">
        <v>449</v>
      </c>
      <c r="AQ272" s="42">
        <v>0.26336298135695602</v>
      </c>
    </row>
    <row r="273" spans="1:43" x14ac:dyDescent="0.4">
      <c r="A273">
        <v>113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2</v>
      </c>
      <c r="H273" s="3">
        <v>0</v>
      </c>
      <c r="I273" s="3">
        <v>4.89835904971834E-4</v>
      </c>
      <c r="J273" s="3">
        <v>0</v>
      </c>
      <c r="K273" s="3">
        <v>0</v>
      </c>
      <c r="L273" s="3">
        <v>0</v>
      </c>
      <c r="M273" s="3">
        <v>0</v>
      </c>
      <c r="N273" s="3">
        <v>114</v>
      </c>
      <c r="O273">
        <f t="shared" si="17"/>
        <v>0</v>
      </c>
      <c r="P273">
        <f t="shared" si="18"/>
        <v>0</v>
      </c>
      <c r="Q273">
        <f t="shared" si="19"/>
        <v>0</v>
      </c>
      <c r="R273">
        <f t="shared" si="20"/>
        <v>0</v>
      </c>
      <c r="S273">
        <f t="shared" si="21"/>
        <v>0</v>
      </c>
      <c r="T273">
        <f t="shared" si="22"/>
        <v>0</v>
      </c>
      <c r="AK273">
        <v>118</v>
      </c>
      <c r="AL273" s="3" t="s">
        <v>449</v>
      </c>
      <c r="AM273" s="3">
        <v>4.1315612848703602E-2</v>
      </c>
      <c r="AN273" s="42" t="s">
        <v>450</v>
      </c>
      <c r="AO273" s="42">
        <v>0.15083914937930101</v>
      </c>
      <c r="AP273" s="42" t="s">
        <v>452</v>
      </c>
      <c r="AQ273" s="42">
        <v>0.26336298135695602</v>
      </c>
    </row>
    <row r="274" spans="1:43" x14ac:dyDescent="0.4">
      <c r="A274">
        <v>114</v>
      </c>
      <c r="B274" s="3">
        <v>0</v>
      </c>
      <c r="C274" s="3">
        <v>1</v>
      </c>
      <c r="D274" s="3">
        <v>0</v>
      </c>
      <c r="E274" s="3">
        <v>2.5246149962130699E-4</v>
      </c>
      <c r="F274" s="3">
        <v>3</v>
      </c>
      <c r="G274" s="3">
        <v>0</v>
      </c>
      <c r="H274" s="3">
        <v>7.3475385745775095E-4</v>
      </c>
      <c r="I274" s="3">
        <v>0</v>
      </c>
      <c r="J274" s="3">
        <v>4</v>
      </c>
      <c r="K274" s="3">
        <v>0</v>
      </c>
      <c r="L274" s="3">
        <v>9.6595025356194101E-4</v>
      </c>
      <c r="M274" s="3">
        <v>0</v>
      </c>
      <c r="N274" s="3">
        <v>115</v>
      </c>
      <c r="O274">
        <f t="shared" si="17"/>
        <v>0</v>
      </c>
      <c r="P274">
        <f t="shared" si="18"/>
        <v>0</v>
      </c>
      <c r="Q274">
        <f t="shared" si="19"/>
        <v>0</v>
      </c>
      <c r="R274">
        <f t="shared" si="20"/>
        <v>0</v>
      </c>
      <c r="S274">
        <f t="shared" si="21"/>
        <v>0</v>
      </c>
      <c r="T274">
        <f t="shared" si="22"/>
        <v>0</v>
      </c>
      <c r="AK274">
        <v>119</v>
      </c>
      <c r="AL274" s="3" t="s">
        <v>449</v>
      </c>
      <c r="AM274" s="3">
        <v>4.7570484356167002E-2</v>
      </c>
      <c r="AN274" s="42" t="s">
        <v>450</v>
      </c>
      <c r="AO274" s="42">
        <v>0.139661877341346</v>
      </c>
      <c r="AP274" s="42" t="s">
        <v>449</v>
      </c>
      <c r="AQ274" s="42">
        <v>0.260128457836311</v>
      </c>
    </row>
    <row r="275" spans="1:43" x14ac:dyDescent="0.4">
      <c r="A275">
        <v>115</v>
      </c>
      <c r="B275" s="3">
        <v>1</v>
      </c>
      <c r="C275" s="3">
        <v>0</v>
      </c>
      <c r="D275" s="3">
        <v>2.5246149962130699E-4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2</v>
      </c>
      <c r="K275" s="3">
        <v>1</v>
      </c>
      <c r="L275" s="3">
        <v>4.8297512678097002E-4</v>
      </c>
      <c r="M275" s="3">
        <v>2.4148756339048501E-4</v>
      </c>
      <c r="N275" s="3">
        <v>116</v>
      </c>
      <c r="O275">
        <f t="shared" si="17"/>
        <v>0</v>
      </c>
      <c r="P275">
        <f t="shared" si="18"/>
        <v>0</v>
      </c>
      <c r="Q275">
        <f t="shared" si="19"/>
        <v>0</v>
      </c>
      <c r="R275">
        <f t="shared" si="20"/>
        <v>0</v>
      </c>
      <c r="S275">
        <f t="shared" si="21"/>
        <v>0</v>
      </c>
      <c r="T275">
        <f t="shared" si="22"/>
        <v>0</v>
      </c>
      <c r="AK275">
        <v>120</v>
      </c>
      <c r="AL275" s="3" t="s">
        <v>450</v>
      </c>
      <c r="AM275" s="3">
        <v>4.9435474029536901E-2</v>
      </c>
      <c r="AN275" s="42" t="s">
        <v>449</v>
      </c>
      <c r="AO275" s="42">
        <v>0.14245632777681</v>
      </c>
      <c r="AP275" s="42" t="s">
        <v>452</v>
      </c>
      <c r="AQ275" s="42">
        <v>0.26288000623017499</v>
      </c>
    </row>
    <row r="276" spans="1:43" x14ac:dyDescent="0.4">
      <c r="A276">
        <v>116</v>
      </c>
      <c r="B276" s="3">
        <v>0</v>
      </c>
      <c r="C276" s="3">
        <v>1</v>
      </c>
      <c r="D276" s="3">
        <v>0</v>
      </c>
      <c r="E276" s="3">
        <v>2.5246149962130699E-4</v>
      </c>
      <c r="F276" s="3">
        <v>0</v>
      </c>
      <c r="G276" s="3">
        <v>0</v>
      </c>
      <c r="H276" s="3">
        <v>0</v>
      </c>
      <c r="I276" s="3">
        <v>0</v>
      </c>
      <c r="J276" s="3">
        <v>2</v>
      </c>
      <c r="K276" s="3">
        <v>0</v>
      </c>
      <c r="L276" s="3">
        <v>4.8297512678097002E-4</v>
      </c>
      <c r="M276" s="3">
        <v>0</v>
      </c>
      <c r="N276" s="3">
        <v>117</v>
      </c>
      <c r="O276">
        <f t="shared" si="17"/>
        <v>0</v>
      </c>
      <c r="P276">
        <f t="shared" si="18"/>
        <v>0</v>
      </c>
      <c r="Q276">
        <f t="shared" si="19"/>
        <v>0</v>
      </c>
      <c r="R276">
        <f t="shared" si="20"/>
        <v>0</v>
      </c>
      <c r="S276">
        <f t="shared" si="21"/>
        <v>0</v>
      </c>
      <c r="T276">
        <f t="shared" si="22"/>
        <v>0</v>
      </c>
      <c r="AK276">
        <v>121</v>
      </c>
      <c r="AL276" s="3" t="s">
        <v>449</v>
      </c>
      <c r="AM276" s="3">
        <v>4.1315612848703602E-2</v>
      </c>
      <c r="AN276" s="42" t="s">
        <v>449</v>
      </c>
      <c r="AO276" s="42">
        <v>0.139661877341346</v>
      </c>
      <c r="AP276" s="42" t="s">
        <v>450</v>
      </c>
      <c r="AQ276" s="42">
        <v>0.26719217661078698</v>
      </c>
    </row>
    <row r="277" spans="1:43" x14ac:dyDescent="0.4">
      <c r="A277">
        <v>117</v>
      </c>
      <c r="B277" s="3">
        <v>2</v>
      </c>
      <c r="C277" s="3">
        <v>1</v>
      </c>
      <c r="D277" s="3">
        <v>5.0492299924261496E-4</v>
      </c>
      <c r="E277" s="3">
        <v>2.5246149962130699E-4</v>
      </c>
      <c r="F277" s="3">
        <v>0</v>
      </c>
      <c r="G277" s="3">
        <v>1</v>
      </c>
      <c r="H277" s="3">
        <v>0</v>
      </c>
      <c r="I277" s="3">
        <v>2.44917952485917E-4</v>
      </c>
      <c r="J277" s="3">
        <v>2</v>
      </c>
      <c r="K277" s="3">
        <v>1</v>
      </c>
      <c r="L277" s="3">
        <v>4.8297512678097002E-4</v>
      </c>
      <c r="M277" s="3">
        <v>2.4148756339048501E-4</v>
      </c>
      <c r="N277" s="3">
        <v>118</v>
      </c>
      <c r="O277">
        <f t="shared" si="17"/>
        <v>0</v>
      </c>
      <c r="P277">
        <f t="shared" si="18"/>
        <v>0</v>
      </c>
      <c r="Q277">
        <f t="shared" si="19"/>
        <v>0</v>
      </c>
      <c r="R277">
        <f t="shared" si="20"/>
        <v>0</v>
      </c>
      <c r="S277">
        <f t="shared" si="21"/>
        <v>0</v>
      </c>
      <c r="T277">
        <f t="shared" si="22"/>
        <v>0</v>
      </c>
      <c r="AK277">
        <v>122</v>
      </c>
      <c r="AL277" s="3" t="s">
        <v>452</v>
      </c>
      <c r="AM277" s="3">
        <v>4.4190633289088101E-2</v>
      </c>
      <c r="AN277" s="42" t="s">
        <v>449</v>
      </c>
      <c r="AO277" s="42">
        <v>0.13637750275367699</v>
      </c>
      <c r="AP277" s="42" t="s">
        <v>450</v>
      </c>
      <c r="AQ277" s="42">
        <v>0.261206368652527</v>
      </c>
    </row>
    <row r="278" spans="1:43" x14ac:dyDescent="0.4">
      <c r="A278">
        <v>118</v>
      </c>
      <c r="B278" s="3">
        <v>4</v>
      </c>
      <c r="C278" s="3">
        <v>0</v>
      </c>
      <c r="D278" s="3">
        <v>1.0098459984852299E-3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2</v>
      </c>
      <c r="K278" s="3">
        <v>2</v>
      </c>
      <c r="L278" s="3">
        <v>4.8297512678097002E-4</v>
      </c>
      <c r="M278" s="3">
        <v>4.8297512678097002E-4</v>
      </c>
      <c r="N278" s="3">
        <v>119</v>
      </c>
      <c r="O278">
        <f t="shared" si="17"/>
        <v>0</v>
      </c>
      <c r="P278">
        <f t="shared" si="18"/>
        <v>0</v>
      </c>
      <c r="Q278">
        <f t="shared" si="19"/>
        <v>0</v>
      </c>
      <c r="R278">
        <f t="shared" si="20"/>
        <v>0</v>
      </c>
      <c r="S278">
        <f t="shared" si="21"/>
        <v>0</v>
      </c>
      <c r="T278">
        <f t="shared" si="22"/>
        <v>0</v>
      </c>
      <c r="AK278">
        <v>123</v>
      </c>
      <c r="AL278" s="3" t="s">
        <v>452</v>
      </c>
      <c r="AM278" s="3">
        <v>3.7935577059949398E-2</v>
      </c>
      <c r="AN278" s="42" t="s">
        <v>452</v>
      </c>
      <c r="AO278" s="42">
        <v>0.14294616368178201</v>
      </c>
      <c r="AP278" s="42" t="s">
        <v>449</v>
      </c>
      <c r="AQ278" s="42">
        <v>0.261206368652527</v>
      </c>
    </row>
    <row r="279" spans="1:43" x14ac:dyDescent="0.4">
      <c r="A279">
        <v>119</v>
      </c>
      <c r="B279" s="3">
        <v>0</v>
      </c>
      <c r="C279" s="3">
        <v>1</v>
      </c>
      <c r="D279" s="3">
        <v>0</v>
      </c>
      <c r="E279" s="3">
        <v>2.5246149962130699E-4</v>
      </c>
      <c r="F279" s="3">
        <v>0</v>
      </c>
      <c r="G279" s="3">
        <v>0</v>
      </c>
      <c r="H279" s="3">
        <v>0</v>
      </c>
      <c r="I279" s="3">
        <v>0</v>
      </c>
      <c r="J279" s="3">
        <v>3</v>
      </c>
      <c r="K279" s="3">
        <v>0</v>
      </c>
      <c r="L279" s="3">
        <v>7.2446269017145595E-4</v>
      </c>
      <c r="M279" s="3">
        <v>0</v>
      </c>
      <c r="N279" s="3">
        <v>120</v>
      </c>
      <c r="O279">
        <f t="shared" si="17"/>
        <v>0</v>
      </c>
      <c r="P279">
        <f t="shared" si="18"/>
        <v>0</v>
      </c>
      <c r="Q279">
        <f t="shared" si="19"/>
        <v>0</v>
      </c>
      <c r="R279">
        <f t="shared" si="20"/>
        <v>0</v>
      </c>
      <c r="S279">
        <f t="shared" si="21"/>
        <v>0</v>
      </c>
      <c r="T279">
        <f t="shared" si="22"/>
        <v>0</v>
      </c>
      <c r="AK279">
        <v>124</v>
      </c>
      <c r="AL279" s="3" t="s">
        <v>449</v>
      </c>
      <c r="AM279" s="3">
        <v>3.7935577059949398E-2</v>
      </c>
      <c r="AN279" s="42" t="s">
        <v>452</v>
      </c>
      <c r="AO279" s="42">
        <v>0.14506580444160999</v>
      </c>
      <c r="AP279" s="42" t="s">
        <v>449</v>
      </c>
      <c r="AQ279" s="42">
        <v>0.26994346100394701</v>
      </c>
    </row>
    <row r="280" spans="1:43" x14ac:dyDescent="0.4">
      <c r="A280">
        <v>120</v>
      </c>
      <c r="B280" s="3">
        <v>2</v>
      </c>
      <c r="C280" s="3">
        <v>0</v>
      </c>
      <c r="D280" s="3">
        <v>5.0492299924261496E-4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2</v>
      </c>
      <c r="K280" s="3">
        <v>2</v>
      </c>
      <c r="L280" s="3">
        <v>4.8297512678097002E-4</v>
      </c>
      <c r="M280" s="3">
        <v>4.8297512678097002E-4</v>
      </c>
      <c r="N280" s="3">
        <v>121</v>
      </c>
      <c r="O280">
        <f t="shared" si="17"/>
        <v>0</v>
      </c>
      <c r="P280">
        <f t="shared" si="18"/>
        <v>0</v>
      </c>
      <c r="Q280">
        <f t="shared" si="19"/>
        <v>0</v>
      </c>
      <c r="R280">
        <f t="shared" si="20"/>
        <v>0</v>
      </c>
      <c r="S280">
        <f t="shared" si="21"/>
        <v>0</v>
      </c>
      <c r="T280">
        <f t="shared" si="22"/>
        <v>0</v>
      </c>
      <c r="AK280">
        <v>125</v>
      </c>
      <c r="AL280" s="3" t="s">
        <v>451</v>
      </c>
      <c r="AM280" s="3">
        <v>4.4695556288330697E-2</v>
      </c>
      <c r="AN280" s="42" t="s">
        <v>450</v>
      </c>
      <c r="AO280" s="42">
        <v>0.13915168057628799</v>
      </c>
      <c r="AP280" s="42" t="s">
        <v>449</v>
      </c>
      <c r="AQ280" s="42">
        <v>0.261206368652527</v>
      </c>
    </row>
    <row r="281" spans="1:43" x14ac:dyDescent="0.4">
      <c r="A281">
        <v>121</v>
      </c>
      <c r="B281" s="3">
        <v>0</v>
      </c>
      <c r="C281" s="3">
        <v>0</v>
      </c>
      <c r="D281" s="3">
        <v>0</v>
      </c>
      <c r="E281" s="3">
        <v>0</v>
      </c>
      <c r="F281" s="3">
        <v>2</v>
      </c>
      <c r="G281" s="3">
        <v>0</v>
      </c>
      <c r="H281" s="3">
        <v>4.89835904971834E-4</v>
      </c>
      <c r="I281" s="3">
        <v>0</v>
      </c>
      <c r="J281" s="3">
        <v>2</v>
      </c>
      <c r="K281" s="3">
        <v>0</v>
      </c>
      <c r="L281" s="3">
        <v>4.8297512678097002E-4</v>
      </c>
      <c r="M281" s="3">
        <v>0</v>
      </c>
      <c r="N281" s="3">
        <v>122</v>
      </c>
      <c r="O281">
        <f t="shared" si="17"/>
        <v>0</v>
      </c>
      <c r="P281">
        <f t="shared" si="18"/>
        <v>0</v>
      </c>
      <c r="Q281">
        <f t="shared" si="19"/>
        <v>0</v>
      </c>
      <c r="R281">
        <f t="shared" si="20"/>
        <v>0</v>
      </c>
      <c r="S281">
        <f t="shared" si="21"/>
        <v>0</v>
      </c>
      <c r="T281">
        <f t="shared" si="22"/>
        <v>0</v>
      </c>
      <c r="AK281">
        <v>126</v>
      </c>
      <c r="AL281" s="3" t="s">
        <v>451</v>
      </c>
      <c r="AM281" s="3">
        <v>4.1315612848703602E-2</v>
      </c>
      <c r="AN281" s="42" t="s">
        <v>449</v>
      </c>
      <c r="AO281" s="42">
        <v>0.13776687218956199</v>
      </c>
      <c r="AP281" s="42" t="s">
        <v>452</v>
      </c>
      <c r="AQ281" s="42">
        <v>0.259047820421974</v>
      </c>
    </row>
    <row r="282" spans="1:43" x14ac:dyDescent="0.4">
      <c r="A282">
        <v>122</v>
      </c>
      <c r="B282" s="3">
        <v>0</v>
      </c>
      <c r="C282" s="3">
        <v>0</v>
      </c>
      <c r="D282" s="3">
        <v>0</v>
      </c>
      <c r="E282" s="3">
        <v>0</v>
      </c>
      <c r="F282" s="3">
        <v>2</v>
      </c>
      <c r="G282" s="3">
        <v>1</v>
      </c>
      <c r="H282" s="3">
        <v>4.89835904971834E-4</v>
      </c>
      <c r="I282" s="3">
        <v>2.44917952485917E-4</v>
      </c>
      <c r="J282" s="3">
        <v>2</v>
      </c>
      <c r="K282" s="3">
        <v>0</v>
      </c>
      <c r="L282" s="3">
        <v>4.8297512678097002E-4</v>
      </c>
      <c r="M282" s="3">
        <v>0</v>
      </c>
      <c r="N282" s="3">
        <v>123</v>
      </c>
      <c r="O282">
        <f t="shared" si="17"/>
        <v>0</v>
      </c>
      <c r="P282">
        <f t="shared" si="18"/>
        <v>0</v>
      </c>
      <c r="Q282">
        <f t="shared" si="19"/>
        <v>0</v>
      </c>
      <c r="R282">
        <f t="shared" si="20"/>
        <v>0</v>
      </c>
      <c r="S282">
        <f t="shared" si="21"/>
        <v>0</v>
      </c>
      <c r="T282">
        <f t="shared" si="22"/>
        <v>0</v>
      </c>
      <c r="AK282">
        <v>127</v>
      </c>
      <c r="AL282" s="3" t="s">
        <v>452</v>
      </c>
      <c r="AM282" s="3">
        <v>4.1315612848703602E-2</v>
      </c>
      <c r="AN282" s="42" t="s">
        <v>449</v>
      </c>
      <c r="AO282" s="42">
        <v>0.142435878647446</v>
      </c>
      <c r="AP282" s="42" t="s">
        <v>452</v>
      </c>
      <c r="AQ282" s="42">
        <v>0.27005313399506498</v>
      </c>
    </row>
    <row r="283" spans="1:43" x14ac:dyDescent="0.4">
      <c r="A283">
        <v>123</v>
      </c>
      <c r="B283" s="3">
        <v>1</v>
      </c>
      <c r="C283" s="3">
        <v>1</v>
      </c>
      <c r="D283" s="3">
        <v>2.5246149962130699E-4</v>
      </c>
      <c r="E283" s="3">
        <v>2.5246149962130699E-4</v>
      </c>
      <c r="F283" s="3">
        <v>0</v>
      </c>
      <c r="G283" s="3">
        <v>1</v>
      </c>
      <c r="H283" s="3">
        <v>0</v>
      </c>
      <c r="I283" s="3">
        <v>2.44917952485917E-4</v>
      </c>
      <c r="J283" s="3">
        <v>5</v>
      </c>
      <c r="K283" s="3">
        <v>2</v>
      </c>
      <c r="L283" s="3">
        <v>1.20743781695242E-3</v>
      </c>
      <c r="M283" s="3">
        <v>4.8297512678097002E-4</v>
      </c>
      <c r="N283" s="3">
        <v>124</v>
      </c>
      <c r="O283">
        <f t="shared" si="17"/>
        <v>0</v>
      </c>
      <c r="P283">
        <f t="shared" si="18"/>
        <v>0</v>
      </c>
      <c r="Q283">
        <f t="shared" si="19"/>
        <v>0</v>
      </c>
      <c r="R283">
        <f t="shared" si="20"/>
        <v>0</v>
      </c>
      <c r="S283">
        <f t="shared" si="21"/>
        <v>0</v>
      </c>
      <c r="T283">
        <f t="shared" si="22"/>
        <v>0</v>
      </c>
      <c r="AK283">
        <v>128</v>
      </c>
      <c r="AL283" s="3" t="s">
        <v>449</v>
      </c>
      <c r="AM283" s="3">
        <v>3.7935577059949398E-2</v>
      </c>
      <c r="AN283" s="42" t="s">
        <v>450</v>
      </c>
      <c r="AO283" s="42">
        <v>0.13915168057628799</v>
      </c>
      <c r="AP283" s="42" t="s">
        <v>450</v>
      </c>
      <c r="AQ283" s="42">
        <v>0.27041328240117701</v>
      </c>
    </row>
    <row r="284" spans="1:43" x14ac:dyDescent="0.4">
      <c r="A284">
        <v>124</v>
      </c>
      <c r="B284" s="3">
        <v>0</v>
      </c>
      <c r="C284" s="3">
        <v>1</v>
      </c>
      <c r="D284" s="3">
        <v>0</v>
      </c>
      <c r="E284" s="3">
        <v>2.5246149962130699E-4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41</v>
      </c>
      <c r="L284" s="3">
        <v>2.4148756339048501E-4</v>
      </c>
      <c r="M284" s="3">
        <v>9.9009900990098994E-3</v>
      </c>
      <c r="N284" s="3">
        <v>125</v>
      </c>
      <c r="O284">
        <f t="shared" si="17"/>
        <v>0</v>
      </c>
      <c r="P284">
        <f t="shared" si="18"/>
        <v>0</v>
      </c>
      <c r="Q284">
        <f t="shared" si="19"/>
        <v>0</v>
      </c>
      <c r="R284">
        <f t="shared" si="20"/>
        <v>0</v>
      </c>
      <c r="S284">
        <f t="shared" si="21"/>
        <v>2.3809523809523774E-2</v>
      </c>
      <c r="T284">
        <f t="shared" si="22"/>
        <v>0.97619047619047616</v>
      </c>
      <c r="AK284">
        <v>129</v>
      </c>
      <c r="AL284" s="3" t="s">
        <v>451</v>
      </c>
      <c r="AM284" s="3">
        <v>3.9930389849144002E-2</v>
      </c>
      <c r="AN284" s="42" t="s">
        <v>449</v>
      </c>
      <c r="AO284" s="42">
        <v>0.13915168057628799</v>
      </c>
      <c r="AP284" s="42" t="s">
        <v>449</v>
      </c>
      <c r="AQ284" s="42">
        <v>0.26610741483712302</v>
      </c>
    </row>
    <row r="285" spans="1:43" x14ac:dyDescent="0.4">
      <c r="A285">
        <v>125</v>
      </c>
      <c r="B285" s="3">
        <v>0</v>
      </c>
      <c r="C285" s="3">
        <v>1</v>
      </c>
      <c r="D285" s="3">
        <v>0</v>
      </c>
      <c r="E285" s="3">
        <v>2.5246149962130699E-4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41</v>
      </c>
      <c r="L285" s="3">
        <v>2.4148756339048501E-4</v>
      </c>
      <c r="M285" s="3">
        <v>9.9009900990098994E-3</v>
      </c>
      <c r="N285" s="3">
        <v>126</v>
      </c>
      <c r="O285">
        <f t="shared" si="17"/>
        <v>0</v>
      </c>
      <c r="P285">
        <f t="shared" si="18"/>
        <v>0</v>
      </c>
      <c r="Q285">
        <f t="shared" si="19"/>
        <v>0</v>
      </c>
      <c r="R285">
        <f t="shared" si="20"/>
        <v>0</v>
      </c>
      <c r="S285">
        <f t="shared" si="21"/>
        <v>2.3809523809523774E-2</v>
      </c>
      <c r="T285">
        <f t="shared" si="22"/>
        <v>0.97619047619047616</v>
      </c>
      <c r="AK285">
        <v>130</v>
      </c>
      <c r="AL285" s="3" t="s">
        <v>450</v>
      </c>
      <c r="AM285" s="3">
        <v>4.6874981326082803E-2</v>
      </c>
      <c r="AN285" s="42" t="s">
        <v>452</v>
      </c>
      <c r="AO285" s="42">
        <v>0.13915168057628799</v>
      </c>
      <c r="AP285" s="42" t="s">
        <v>449</v>
      </c>
      <c r="AQ285" s="42">
        <v>0.26826788790017603</v>
      </c>
    </row>
    <row r="286" spans="1:43" x14ac:dyDescent="0.4">
      <c r="A286">
        <v>126</v>
      </c>
      <c r="B286" s="3">
        <v>0</v>
      </c>
      <c r="C286" s="3">
        <v>0</v>
      </c>
      <c r="D286" s="3">
        <v>0</v>
      </c>
      <c r="E286" s="3">
        <v>0</v>
      </c>
      <c r="F286" s="3">
        <v>2</v>
      </c>
      <c r="G286" s="3">
        <v>0</v>
      </c>
      <c r="H286" s="3">
        <v>4.89835904971834E-4</v>
      </c>
      <c r="I286" s="3">
        <v>0</v>
      </c>
      <c r="J286" s="3">
        <v>2</v>
      </c>
      <c r="K286" s="3">
        <v>1</v>
      </c>
      <c r="L286" s="3">
        <v>4.8297512678097002E-4</v>
      </c>
      <c r="M286" s="3">
        <v>2.4148756339048501E-4</v>
      </c>
      <c r="N286" s="3">
        <v>127</v>
      </c>
      <c r="O286">
        <f t="shared" si="17"/>
        <v>0</v>
      </c>
      <c r="P286">
        <f t="shared" si="18"/>
        <v>0</v>
      </c>
      <c r="Q286">
        <f t="shared" si="19"/>
        <v>0</v>
      </c>
      <c r="R286">
        <f t="shared" si="20"/>
        <v>0</v>
      </c>
      <c r="S286">
        <f t="shared" si="21"/>
        <v>0</v>
      </c>
      <c r="T286">
        <f t="shared" si="22"/>
        <v>0</v>
      </c>
      <c r="AK286">
        <v>131</v>
      </c>
      <c r="AL286" s="3" t="s">
        <v>451</v>
      </c>
      <c r="AM286" s="3">
        <v>4.4190633289088101E-2</v>
      </c>
      <c r="AN286" s="42" t="s">
        <v>452</v>
      </c>
      <c r="AO286" s="42">
        <v>0.14523015252229901</v>
      </c>
      <c r="AP286" s="42" t="s">
        <v>450</v>
      </c>
      <c r="AQ286" s="42">
        <v>0.27101908424862597</v>
      </c>
    </row>
    <row r="287" spans="1:43" x14ac:dyDescent="0.4">
      <c r="A287">
        <v>127</v>
      </c>
      <c r="B287" s="3">
        <v>0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2.44917952485917E-4</v>
      </c>
      <c r="I287" s="3">
        <v>0</v>
      </c>
      <c r="J287" s="3">
        <v>0</v>
      </c>
      <c r="K287" s="3">
        <v>1</v>
      </c>
      <c r="L287" s="3">
        <v>0</v>
      </c>
      <c r="M287" s="3">
        <v>2.4148756339048501E-4</v>
      </c>
      <c r="N287" s="3">
        <v>128</v>
      </c>
      <c r="O287">
        <f t="shared" si="17"/>
        <v>0</v>
      </c>
      <c r="P287">
        <f t="shared" si="18"/>
        <v>0</v>
      </c>
      <c r="Q287">
        <f t="shared" si="19"/>
        <v>0</v>
      </c>
      <c r="R287">
        <f t="shared" si="20"/>
        <v>0</v>
      </c>
      <c r="S287">
        <f t="shared" si="21"/>
        <v>0</v>
      </c>
      <c r="T287">
        <f t="shared" si="22"/>
        <v>0</v>
      </c>
      <c r="AK287">
        <v>132</v>
      </c>
      <c r="AL287" s="3" t="s">
        <v>451</v>
      </c>
      <c r="AM287" s="3">
        <v>4.7570484356167002E-2</v>
      </c>
      <c r="AN287" s="42" t="s">
        <v>449</v>
      </c>
      <c r="AO287" s="42">
        <v>0.14851417398872199</v>
      </c>
      <c r="AP287" s="42" t="s">
        <v>449</v>
      </c>
      <c r="AQ287" s="42">
        <v>0.26760261682986303</v>
      </c>
    </row>
    <row r="288" spans="1:43" x14ac:dyDescent="0.4">
      <c r="A288">
        <v>128</v>
      </c>
      <c r="B288" s="3">
        <v>3</v>
      </c>
      <c r="C288" s="3">
        <v>0</v>
      </c>
      <c r="D288" s="3">
        <v>7.5738449886392299E-4</v>
      </c>
      <c r="E288" s="3">
        <v>0</v>
      </c>
      <c r="F288" s="3">
        <v>1</v>
      </c>
      <c r="G288" s="3">
        <v>1</v>
      </c>
      <c r="H288" s="3">
        <v>2.44917952485917E-4</v>
      </c>
      <c r="I288" s="3">
        <v>2.44917952485917E-4</v>
      </c>
      <c r="J288" s="3">
        <v>1</v>
      </c>
      <c r="K288" s="3">
        <v>38</v>
      </c>
      <c r="L288" s="3">
        <v>2.4148756339048501E-4</v>
      </c>
      <c r="M288" s="3">
        <v>9.1765274088384408E-3</v>
      </c>
      <c r="N288" s="3">
        <v>129</v>
      </c>
      <c r="O288">
        <f t="shared" si="17"/>
        <v>0</v>
      </c>
      <c r="P288">
        <f t="shared" si="18"/>
        <v>0</v>
      </c>
      <c r="Q288">
        <f t="shared" si="19"/>
        <v>0</v>
      </c>
      <c r="R288">
        <f t="shared" si="20"/>
        <v>0</v>
      </c>
      <c r="S288">
        <f t="shared" si="21"/>
        <v>2.5641025641025612E-2</v>
      </c>
      <c r="T288">
        <f t="shared" si="22"/>
        <v>0.97435897435897434</v>
      </c>
      <c r="AK288">
        <v>133</v>
      </c>
      <c r="AL288" s="3" t="s">
        <v>450</v>
      </c>
      <c r="AM288" s="3">
        <v>4.4695556288330697E-2</v>
      </c>
      <c r="AN288" s="42" t="s">
        <v>453</v>
      </c>
      <c r="AO288" s="42">
        <v>3.2911908419621301E-3</v>
      </c>
      <c r="AP288" s="42" t="s">
        <v>452</v>
      </c>
      <c r="AQ288" s="42">
        <v>0.271502059375407</v>
      </c>
    </row>
    <row r="289" spans="1:43" x14ac:dyDescent="0.4">
      <c r="A289">
        <v>129</v>
      </c>
      <c r="B289" s="3">
        <v>0</v>
      </c>
      <c r="C289" s="3">
        <v>2</v>
      </c>
      <c r="D289" s="3">
        <v>0</v>
      </c>
      <c r="E289" s="3">
        <v>5.0492299924261496E-4</v>
      </c>
      <c r="F289" s="3">
        <v>1</v>
      </c>
      <c r="G289" s="3">
        <v>0</v>
      </c>
      <c r="H289" s="3">
        <v>2.44917952485917E-4</v>
      </c>
      <c r="I289" s="3">
        <v>0</v>
      </c>
      <c r="J289" s="3">
        <v>38</v>
      </c>
      <c r="K289" s="3">
        <v>2</v>
      </c>
      <c r="L289" s="3">
        <v>9.1765274088384408E-3</v>
      </c>
      <c r="M289" s="3">
        <v>4.8297512678097002E-4</v>
      </c>
      <c r="N289" s="3">
        <v>130</v>
      </c>
      <c r="O289">
        <f t="shared" ref="O289:O352" si="23">IF(OR($D289*100&gt;0.5,$E289*100&gt;0.5),(D289/($D289+$E289)), 0)</f>
        <v>0</v>
      </c>
      <c r="P289">
        <f t="shared" ref="P289:P352" si="24">IF(OR($D289*100&gt;0.5,$E289*100&gt;0.5),(E289/($D289+$E289)), 0)</f>
        <v>0</v>
      </c>
      <c r="Q289">
        <f t="shared" ref="Q289:Q352" si="25">IF(OR($H289*100&gt;0.5,$I289*100&gt;0.5),(H289/($H289+$I289)), 0)</f>
        <v>0</v>
      </c>
      <c r="R289">
        <f t="shared" ref="R289:R352" si="26">IF(OR($H289*100&gt;0.5,$I289*100&gt;0.5),(I289/($H289+$I289)), 0)</f>
        <v>0</v>
      </c>
      <c r="S289">
        <f t="shared" ref="S289:S352" si="27">IF(OR($L289*100&gt;0.5,$M289*100&gt;0.5),(L289/($L289+$M289)), 0)</f>
        <v>0.95000000000000007</v>
      </c>
      <c r="T289">
        <f t="shared" ref="T289:T352" si="28">IF(OR($L289*100&gt;0.5,$M289*100&gt;0.5),(M289/($L289+$M289)), 0)</f>
        <v>4.9999999999999947E-2</v>
      </c>
      <c r="AK289">
        <v>134</v>
      </c>
      <c r="AL289" s="3" t="s">
        <v>451</v>
      </c>
      <c r="AM289" s="3">
        <v>4.4695556288330697E-2</v>
      </c>
      <c r="AN289" s="42" t="s">
        <v>451</v>
      </c>
      <c r="AO289" s="42">
        <v>0.14381609358458999</v>
      </c>
      <c r="AP289" s="42" t="s">
        <v>452</v>
      </c>
      <c r="AQ289" s="42">
        <v>0.263957829068382</v>
      </c>
    </row>
    <row r="290" spans="1:43" x14ac:dyDescent="0.4">
      <c r="A290">
        <v>130</v>
      </c>
      <c r="B290" s="3">
        <v>2</v>
      </c>
      <c r="C290" s="3">
        <v>1</v>
      </c>
      <c r="D290" s="3">
        <v>5.0492299924261496E-4</v>
      </c>
      <c r="E290" s="3">
        <v>2.5246149962130699E-4</v>
      </c>
      <c r="F290" s="3">
        <v>2</v>
      </c>
      <c r="G290" s="3">
        <v>0</v>
      </c>
      <c r="H290" s="3">
        <v>4.89835904971834E-4</v>
      </c>
      <c r="I290" s="3">
        <v>0</v>
      </c>
      <c r="J290" s="3">
        <v>3</v>
      </c>
      <c r="K290" s="3">
        <v>0</v>
      </c>
      <c r="L290" s="3">
        <v>7.2446269017145595E-4</v>
      </c>
      <c r="M290" s="3">
        <v>0</v>
      </c>
      <c r="N290" s="3">
        <v>131</v>
      </c>
      <c r="O290">
        <f t="shared" si="23"/>
        <v>0</v>
      </c>
      <c r="P290">
        <f t="shared" si="24"/>
        <v>0</v>
      </c>
      <c r="Q290">
        <f t="shared" si="25"/>
        <v>0</v>
      </c>
      <c r="R290">
        <f t="shared" si="26"/>
        <v>0</v>
      </c>
      <c r="S290">
        <f t="shared" si="27"/>
        <v>0</v>
      </c>
      <c r="T290">
        <f t="shared" si="28"/>
        <v>0</v>
      </c>
      <c r="AK290">
        <v>135</v>
      </c>
      <c r="AL290" s="3" t="s">
        <v>451</v>
      </c>
      <c r="AM290" s="3">
        <v>3.7935577059949398E-2</v>
      </c>
      <c r="AN290" s="42" t="s">
        <v>451</v>
      </c>
      <c r="AO290" s="42">
        <v>0.140531983804766</v>
      </c>
      <c r="AP290" s="42" t="s">
        <v>449</v>
      </c>
      <c r="AQ290" s="42">
        <v>0.263957829068382</v>
      </c>
    </row>
    <row r="291" spans="1:43" x14ac:dyDescent="0.4">
      <c r="A291">
        <v>131</v>
      </c>
      <c r="B291" s="3">
        <v>0</v>
      </c>
      <c r="C291" s="3">
        <v>2</v>
      </c>
      <c r="D291" s="3">
        <v>0</v>
      </c>
      <c r="E291" s="3">
        <v>5.0492299924261496E-4</v>
      </c>
      <c r="F291" s="3">
        <v>2</v>
      </c>
      <c r="G291" s="3">
        <v>0</v>
      </c>
      <c r="H291" s="3">
        <v>4.89835904971834E-4</v>
      </c>
      <c r="I291" s="3">
        <v>0</v>
      </c>
      <c r="J291" s="3">
        <v>0</v>
      </c>
      <c r="K291" s="3">
        <v>14</v>
      </c>
      <c r="L291" s="3">
        <v>0</v>
      </c>
      <c r="M291" s="3">
        <v>3.3808258874667898E-3</v>
      </c>
      <c r="N291" s="3">
        <v>132</v>
      </c>
      <c r="O291">
        <f t="shared" si="23"/>
        <v>0</v>
      </c>
      <c r="P291">
        <f t="shared" si="24"/>
        <v>0</v>
      </c>
      <c r="Q291">
        <f t="shared" si="25"/>
        <v>0</v>
      </c>
      <c r="R291">
        <f t="shared" si="26"/>
        <v>0</v>
      </c>
      <c r="S291">
        <f t="shared" si="27"/>
        <v>0</v>
      </c>
      <c r="T291">
        <f t="shared" si="28"/>
        <v>0</v>
      </c>
      <c r="AK291">
        <v>136</v>
      </c>
      <c r="AL291" s="3" t="s">
        <v>450</v>
      </c>
      <c r="AM291" s="3">
        <v>4.1315612848703602E-2</v>
      </c>
      <c r="AN291" s="42" t="s">
        <v>452</v>
      </c>
      <c r="AO291" s="42">
        <v>0.140531983804766</v>
      </c>
      <c r="AP291" s="42" t="s">
        <v>451</v>
      </c>
      <c r="AQ291" s="42">
        <v>0.27732510254324999</v>
      </c>
    </row>
    <row r="292" spans="1:43" x14ac:dyDescent="0.4">
      <c r="A292">
        <v>132</v>
      </c>
      <c r="B292" s="3">
        <v>0</v>
      </c>
      <c r="C292" s="3">
        <v>2</v>
      </c>
      <c r="D292" s="3">
        <v>0</v>
      </c>
      <c r="E292" s="3">
        <v>5.0492299924261496E-4</v>
      </c>
      <c r="F292" s="3">
        <v>1</v>
      </c>
      <c r="G292" s="3">
        <v>0</v>
      </c>
      <c r="H292" s="3">
        <v>2.44917952485917E-4</v>
      </c>
      <c r="I292" s="3">
        <v>0</v>
      </c>
      <c r="J292" s="3">
        <v>13</v>
      </c>
      <c r="K292" s="3">
        <v>2</v>
      </c>
      <c r="L292" s="3">
        <v>3.1393383240763098E-3</v>
      </c>
      <c r="M292" s="3">
        <v>4.8297512678097002E-4</v>
      </c>
      <c r="N292" s="3">
        <v>133</v>
      </c>
      <c r="O292">
        <f t="shared" si="23"/>
        <v>0</v>
      </c>
      <c r="P292">
        <f t="shared" si="24"/>
        <v>0</v>
      </c>
      <c r="Q292">
        <f t="shared" si="25"/>
        <v>0</v>
      </c>
      <c r="R292">
        <f t="shared" si="26"/>
        <v>0</v>
      </c>
      <c r="S292">
        <f t="shared" si="27"/>
        <v>0</v>
      </c>
      <c r="T292">
        <f t="shared" si="28"/>
        <v>0</v>
      </c>
      <c r="AK292">
        <v>137</v>
      </c>
      <c r="AL292" s="3" t="s">
        <v>452</v>
      </c>
      <c r="AM292" s="3">
        <v>4.4190633289088101E-2</v>
      </c>
      <c r="AN292" s="42" t="s">
        <v>449</v>
      </c>
      <c r="AO292" s="42">
        <v>0.14661027914604099</v>
      </c>
      <c r="AP292" s="42" t="s">
        <v>451</v>
      </c>
      <c r="AQ292" s="42">
        <v>0.34767992180496099</v>
      </c>
    </row>
    <row r="293" spans="1:43" x14ac:dyDescent="0.4">
      <c r="A293">
        <v>133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2</v>
      </c>
      <c r="K293" s="3">
        <v>14</v>
      </c>
      <c r="L293" s="3">
        <v>4.8297512678097002E-4</v>
      </c>
      <c r="M293" s="3">
        <v>3.3808258874667898E-3</v>
      </c>
      <c r="N293" s="3">
        <v>134</v>
      </c>
      <c r="O293">
        <f t="shared" si="23"/>
        <v>0</v>
      </c>
      <c r="P293">
        <f t="shared" si="24"/>
        <v>0</v>
      </c>
      <c r="Q293">
        <f t="shared" si="25"/>
        <v>0</v>
      </c>
      <c r="R293">
        <f t="shared" si="26"/>
        <v>0</v>
      </c>
      <c r="S293">
        <f t="shared" si="27"/>
        <v>0</v>
      </c>
      <c r="T293">
        <f t="shared" si="28"/>
        <v>0</v>
      </c>
      <c r="AK293">
        <v>138</v>
      </c>
      <c r="AL293" s="3" t="s">
        <v>451</v>
      </c>
      <c r="AM293" s="3">
        <v>4.7570484356167002E-2</v>
      </c>
      <c r="AN293" s="42" t="s">
        <v>451</v>
      </c>
      <c r="AO293" s="42">
        <v>0.14381609358458999</v>
      </c>
      <c r="AP293" s="42" t="s">
        <v>452</v>
      </c>
      <c r="AQ293" s="42">
        <v>0.347104326949148</v>
      </c>
    </row>
    <row r="294" spans="1:43" x14ac:dyDescent="0.4">
      <c r="A294">
        <v>134</v>
      </c>
      <c r="B294" s="3">
        <v>1</v>
      </c>
      <c r="C294" s="3">
        <v>0</v>
      </c>
      <c r="D294" s="3">
        <v>2.5246149962130699E-4</v>
      </c>
      <c r="E294" s="3">
        <v>0</v>
      </c>
      <c r="F294" s="3">
        <v>1</v>
      </c>
      <c r="G294" s="3">
        <v>0</v>
      </c>
      <c r="H294" s="3">
        <v>2.44917952485917E-4</v>
      </c>
      <c r="I294" s="3">
        <v>0</v>
      </c>
      <c r="J294" s="3">
        <v>3</v>
      </c>
      <c r="K294" s="3">
        <v>1</v>
      </c>
      <c r="L294" s="3">
        <v>7.2446269017145595E-4</v>
      </c>
      <c r="M294" s="3">
        <v>2.4148756339048501E-4</v>
      </c>
      <c r="N294" s="3">
        <v>135</v>
      </c>
      <c r="O294">
        <f t="shared" si="23"/>
        <v>0</v>
      </c>
      <c r="P294">
        <f t="shared" si="24"/>
        <v>0</v>
      </c>
      <c r="Q294">
        <f t="shared" si="25"/>
        <v>0</v>
      </c>
      <c r="R294">
        <f t="shared" si="26"/>
        <v>0</v>
      </c>
      <c r="S294">
        <f t="shared" si="27"/>
        <v>0</v>
      </c>
      <c r="T294">
        <f t="shared" si="28"/>
        <v>0</v>
      </c>
      <c r="AK294">
        <v>139</v>
      </c>
      <c r="AL294" s="3" t="s">
        <v>452</v>
      </c>
      <c r="AM294" s="3">
        <v>4.4190633289088101E-2</v>
      </c>
      <c r="AN294" s="42" t="s">
        <v>450</v>
      </c>
      <c r="AO294" s="42">
        <v>0.147100115051013</v>
      </c>
      <c r="AP294" s="42" t="s">
        <v>449</v>
      </c>
      <c r="AQ294" s="42">
        <v>0.27255070924805902</v>
      </c>
    </row>
    <row r="295" spans="1:43" x14ac:dyDescent="0.4">
      <c r="A295">
        <v>135</v>
      </c>
      <c r="B295" s="3">
        <v>2</v>
      </c>
      <c r="C295" s="3">
        <v>0</v>
      </c>
      <c r="D295" s="3">
        <v>5.0492299924261496E-4</v>
      </c>
      <c r="E295" s="3">
        <v>0</v>
      </c>
      <c r="F295" s="3">
        <v>5</v>
      </c>
      <c r="G295" s="3">
        <v>0</v>
      </c>
      <c r="H295" s="3">
        <v>1.2245897624295801E-3</v>
      </c>
      <c r="I295" s="3">
        <v>0</v>
      </c>
      <c r="J295" s="3">
        <v>3</v>
      </c>
      <c r="K295" s="3">
        <v>2</v>
      </c>
      <c r="L295" s="3">
        <v>7.2446269017145595E-4</v>
      </c>
      <c r="M295" s="3">
        <v>4.8297512678097002E-4</v>
      </c>
      <c r="N295" s="3">
        <v>136</v>
      </c>
      <c r="O295">
        <f t="shared" si="23"/>
        <v>0</v>
      </c>
      <c r="P295">
        <f t="shared" si="24"/>
        <v>0</v>
      </c>
      <c r="Q295">
        <f t="shared" si="25"/>
        <v>0</v>
      </c>
      <c r="R295">
        <f t="shared" si="26"/>
        <v>0</v>
      </c>
      <c r="S295">
        <f t="shared" si="27"/>
        <v>0</v>
      </c>
      <c r="T295">
        <f t="shared" si="28"/>
        <v>0</v>
      </c>
      <c r="AK295">
        <v>140</v>
      </c>
      <c r="AL295" s="3" t="s">
        <v>449</v>
      </c>
      <c r="AM295" s="3">
        <v>4.1315612848703602E-2</v>
      </c>
      <c r="AN295" s="42" t="s">
        <v>451</v>
      </c>
      <c r="AO295" s="42">
        <v>0.14519185785164301</v>
      </c>
      <c r="AP295" s="42" t="s">
        <v>451</v>
      </c>
      <c r="AQ295" s="42">
        <v>0.26763170938886299</v>
      </c>
    </row>
    <row r="296" spans="1:43" x14ac:dyDescent="0.4">
      <c r="A296">
        <v>136</v>
      </c>
      <c r="B296" s="3">
        <v>2</v>
      </c>
      <c r="C296" s="3">
        <v>1</v>
      </c>
      <c r="D296" s="3">
        <v>5.0492299924261496E-4</v>
      </c>
      <c r="E296" s="3">
        <v>2.5246149962130699E-4</v>
      </c>
      <c r="F296" s="3">
        <v>2</v>
      </c>
      <c r="G296" s="3">
        <v>0</v>
      </c>
      <c r="H296" s="3">
        <v>4.89835904971834E-4</v>
      </c>
      <c r="I296" s="3">
        <v>0</v>
      </c>
      <c r="J296" s="3">
        <v>1</v>
      </c>
      <c r="K296" s="3">
        <v>3</v>
      </c>
      <c r="L296" s="3">
        <v>2.4148756339048501E-4</v>
      </c>
      <c r="M296" s="3">
        <v>7.2446269017145595E-4</v>
      </c>
      <c r="N296" s="3">
        <v>137</v>
      </c>
      <c r="O296">
        <f t="shared" si="23"/>
        <v>0</v>
      </c>
      <c r="P296">
        <f t="shared" si="24"/>
        <v>0</v>
      </c>
      <c r="Q296">
        <f t="shared" si="25"/>
        <v>0</v>
      </c>
      <c r="R296">
        <f t="shared" si="26"/>
        <v>0</v>
      </c>
      <c r="S296">
        <f t="shared" si="27"/>
        <v>0</v>
      </c>
      <c r="T296">
        <f t="shared" si="28"/>
        <v>0</v>
      </c>
      <c r="AK296">
        <v>141</v>
      </c>
      <c r="AL296" s="3" t="s">
        <v>450</v>
      </c>
      <c r="AM296" s="3">
        <v>5.0254739997180602E-2</v>
      </c>
      <c r="AN296" s="42" t="s">
        <v>451</v>
      </c>
      <c r="AO296" s="42">
        <v>0.14661027914604099</v>
      </c>
      <c r="AP296" s="42" t="s">
        <v>450</v>
      </c>
      <c r="AQ296" s="42">
        <v>0.34336088705877199</v>
      </c>
    </row>
    <row r="297" spans="1:43" x14ac:dyDescent="0.4">
      <c r="A297">
        <v>137</v>
      </c>
      <c r="B297" s="3">
        <v>2</v>
      </c>
      <c r="C297" s="3">
        <v>0</v>
      </c>
      <c r="D297" s="3">
        <v>5.0492299924261496E-4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4</v>
      </c>
      <c r="K297" s="3">
        <v>1</v>
      </c>
      <c r="L297" s="3">
        <v>9.6595025356194101E-4</v>
      </c>
      <c r="M297" s="3">
        <v>2.4148756339048501E-4</v>
      </c>
      <c r="N297" s="3">
        <v>138</v>
      </c>
      <c r="O297">
        <f t="shared" si="23"/>
        <v>0</v>
      </c>
      <c r="P297">
        <f t="shared" si="24"/>
        <v>0</v>
      </c>
      <c r="Q297">
        <f t="shared" si="25"/>
        <v>0</v>
      </c>
      <c r="R297">
        <f t="shared" si="26"/>
        <v>0</v>
      </c>
      <c r="S297">
        <f t="shared" si="27"/>
        <v>0</v>
      </c>
      <c r="T297">
        <f t="shared" si="28"/>
        <v>0</v>
      </c>
      <c r="AK297">
        <v>142</v>
      </c>
      <c r="AL297" s="3" t="s">
        <v>450</v>
      </c>
      <c r="AM297" s="3">
        <v>5.0445320028022198E-2</v>
      </c>
      <c r="AN297" s="42" t="s">
        <v>450</v>
      </c>
      <c r="AO297" s="42">
        <v>0.14661027914604099</v>
      </c>
      <c r="AP297" s="42" t="s">
        <v>451</v>
      </c>
      <c r="AQ297" s="42">
        <v>0.34716692570045998</v>
      </c>
    </row>
    <row r="298" spans="1:43" x14ac:dyDescent="0.4">
      <c r="A298">
        <v>138</v>
      </c>
      <c r="B298" s="3">
        <v>0</v>
      </c>
      <c r="C298" s="3">
        <v>1</v>
      </c>
      <c r="D298" s="3">
        <v>0</v>
      </c>
      <c r="E298" s="3">
        <v>2.5246149962130699E-4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3">
        <v>0</v>
      </c>
      <c r="L298" s="3">
        <v>2.4148756339048501E-4</v>
      </c>
      <c r="M298" s="3">
        <v>0</v>
      </c>
      <c r="N298" s="3">
        <v>139</v>
      </c>
      <c r="O298">
        <f t="shared" si="23"/>
        <v>0</v>
      </c>
      <c r="P298">
        <f t="shared" si="24"/>
        <v>0</v>
      </c>
      <c r="Q298">
        <f t="shared" si="25"/>
        <v>0</v>
      </c>
      <c r="R298">
        <f t="shared" si="26"/>
        <v>0</v>
      </c>
      <c r="S298">
        <f t="shared" si="27"/>
        <v>0</v>
      </c>
      <c r="T298">
        <f t="shared" si="28"/>
        <v>0</v>
      </c>
      <c r="AK298">
        <v>143</v>
      </c>
      <c r="AL298" s="3" t="s">
        <v>451</v>
      </c>
      <c r="AM298" s="3">
        <v>4.6185261356607298E-2</v>
      </c>
      <c r="AN298" s="42" t="s">
        <v>451</v>
      </c>
      <c r="AO298" s="42">
        <v>0.14519185785164301</v>
      </c>
      <c r="AP298" s="42" t="s">
        <v>451</v>
      </c>
      <c r="AQ298" s="42">
        <v>0.27401497952299902</v>
      </c>
    </row>
    <row r="299" spans="1:43" x14ac:dyDescent="0.4">
      <c r="A299">
        <v>139</v>
      </c>
      <c r="B299" s="3">
        <v>1</v>
      </c>
      <c r="C299" s="3">
        <v>3</v>
      </c>
      <c r="D299" s="3">
        <v>2.5246149962130699E-4</v>
      </c>
      <c r="E299" s="3">
        <v>7.5738449886392299E-4</v>
      </c>
      <c r="F299" s="3">
        <v>2</v>
      </c>
      <c r="G299" s="3">
        <v>1</v>
      </c>
      <c r="H299" s="3">
        <v>4.89835904971834E-4</v>
      </c>
      <c r="I299" s="3">
        <v>2.44917952485917E-4</v>
      </c>
      <c r="J299" s="3">
        <v>17</v>
      </c>
      <c r="K299" s="3">
        <v>1</v>
      </c>
      <c r="L299" s="3">
        <v>4.1052885776382501E-3</v>
      </c>
      <c r="M299" s="3">
        <v>2.4148756339048501E-4</v>
      </c>
      <c r="N299" s="3">
        <v>140</v>
      </c>
      <c r="O299">
        <f t="shared" si="23"/>
        <v>0</v>
      </c>
      <c r="P299">
        <f t="shared" si="24"/>
        <v>0</v>
      </c>
      <c r="Q299">
        <f t="shared" si="25"/>
        <v>0</v>
      </c>
      <c r="R299">
        <f t="shared" si="26"/>
        <v>0</v>
      </c>
      <c r="S299">
        <f t="shared" si="27"/>
        <v>0</v>
      </c>
      <c r="T299">
        <f t="shared" si="28"/>
        <v>0</v>
      </c>
      <c r="AK299">
        <v>144</v>
      </c>
      <c r="AL299" s="3" t="s">
        <v>452</v>
      </c>
      <c r="AM299" s="3">
        <v>4.3310333288771E-2</v>
      </c>
      <c r="AN299" s="42" t="s">
        <v>451</v>
      </c>
      <c r="AO299" s="42">
        <v>0.140531983804766</v>
      </c>
      <c r="AP299" s="42" t="s">
        <v>450</v>
      </c>
      <c r="AQ299" s="42">
        <v>0.32608702843308801</v>
      </c>
    </row>
    <row r="300" spans="1:43" x14ac:dyDescent="0.4">
      <c r="A300">
        <v>140</v>
      </c>
      <c r="B300" s="3">
        <v>2</v>
      </c>
      <c r="C300" s="3">
        <v>2</v>
      </c>
      <c r="D300" s="3">
        <v>5.0492299924261496E-4</v>
      </c>
      <c r="E300" s="3">
        <v>5.0492299924261496E-4</v>
      </c>
      <c r="F300" s="3">
        <v>0</v>
      </c>
      <c r="G300" s="3">
        <v>1</v>
      </c>
      <c r="H300" s="3">
        <v>0</v>
      </c>
      <c r="I300" s="3">
        <v>2.44917952485917E-4</v>
      </c>
      <c r="J300" s="3">
        <v>3</v>
      </c>
      <c r="K300" s="3">
        <v>0</v>
      </c>
      <c r="L300" s="3">
        <v>7.2446269017145595E-4</v>
      </c>
      <c r="M300" s="3">
        <v>0</v>
      </c>
      <c r="N300" s="3">
        <v>141</v>
      </c>
      <c r="O300">
        <f t="shared" si="23"/>
        <v>0</v>
      </c>
      <c r="P300">
        <f t="shared" si="24"/>
        <v>0</v>
      </c>
      <c r="Q300">
        <f t="shared" si="25"/>
        <v>0</v>
      </c>
      <c r="R300">
        <f t="shared" si="26"/>
        <v>0</v>
      </c>
      <c r="S300">
        <f t="shared" si="27"/>
        <v>0</v>
      </c>
      <c r="T300">
        <f t="shared" si="28"/>
        <v>0</v>
      </c>
      <c r="AK300">
        <v>145</v>
      </c>
      <c r="AL300" s="3" t="s">
        <v>450</v>
      </c>
      <c r="AM300" s="3">
        <v>5.1429917281649203E-2</v>
      </c>
      <c r="AN300" s="42" t="s">
        <v>450</v>
      </c>
      <c r="AO300" s="42">
        <v>0.14381609358458999</v>
      </c>
      <c r="AP300" s="42" t="s">
        <v>451</v>
      </c>
      <c r="AQ300" s="42">
        <v>0.32931739278143402</v>
      </c>
    </row>
    <row r="301" spans="1:43" x14ac:dyDescent="0.4">
      <c r="A301">
        <v>141</v>
      </c>
      <c r="B301" s="3">
        <v>2</v>
      </c>
      <c r="C301" s="3">
        <v>0</v>
      </c>
      <c r="D301" s="3">
        <v>5.0492299924261496E-4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3">
        <v>1</v>
      </c>
      <c r="L301" s="3">
        <v>2.4148756339048501E-4</v>
      </c>
      <c r="M301" s="3">
        <v>2.4148756339048501E-4</v>
      </c>
      <c r="N301" s="3">
        <v>142</v>
      </c>
      <c r="O301">
        <f t="shared" si="23"/>
        <v>0</v>
      </c>
      <c r="P301">
        <f t="shared" si="24"/>
        <v>0</v>
      </c>
      <c r="Q301">
        <f t="shared" si="25"/>
        <v>0</v>
      </c>
      <c r="R301">
        <f t="shared" si="26"/>
        <v>0</v>
      </c>
      <c r="S301">
        <f t="shared" si="27"/>
        <v>0</v>
      </c>
      <c r="T301">
        <f t="shared" si="28"/>
        <v>0</v>
      </c>
      <c r="AK301">
        <v>146</v>
      </c>
      <c r="AL301" s="3" t="s">
        <v>452</v>
      </c>
      <c r="AM301" s="3">
        <v>4.6185261356607298E-2</v>
      </c>
      <c r="AN301" s="42" t="s">
        <v>452</v>
      </c>
      <c r="AO301" s="42">
        <v>0.154108239974938</v>
      </c>
      <c r="AP301" s="42" t="s">
        <v>451</v>
      </c>
      <c r="AQ301" s="42">
        <v>0.33182276172747299</v>
      </c>
    </row>
    <row r="302" spans="1:43" x14ac:dyDescent="0.4">
      <c r="A302">
        <v>142</v>
      </c>
      <c r="B302" s="3">
        <v>0</v>
      </c>
      <c r="C302" s="3">
        <v>1</v>
      </c>
      <c r="D302" s="3">
        <v>0</v>
      </c>
      <c r="E302" s="3">
        <v>2.5246149962130699E-4</v>
      </c>
      <c r="F302" s="3">
        <v>1</v>
      </c>
      <c r="G302" s="3">
        <v>0</v>
      </c>
      <c r="H302" s="3">
        <v>2.44917952485917E-4</v>
      </c>
      <c r="I302" s="3">
        <v>0</v>
      </c>
      <c r="J302" s="3">
        <v>0</v>
      </c>
      <c r="K302" s="3">
        <v>2</v>
      </c>
      <c r="L302" s="3">
        <v>0</v>
      </c>
      <c r="M302" s="3">
        <v>4.8297512678097002E-4</v>
      </c>
      <c r="N302" s="3">
        <v>143</v>
      </c>
      <c r="O302">
        <f t="shared" si="23"/>
        <v>0</v>
      </c>
      <c r="P302">
        <f t="shared" si="24"/>
        <v>0</v>
      </c>
      <c r="Q302">
        <f t="shared" si="25"/>
        <v>0</v>
      </c>
      <c r="R302">
        <f t="shared" si="26"/>
        <v>0</v>
      </c>
      <c r="S302">
        <f t="shared" si="27"/>
        <v>0</v>
      </c>
      <c r="T302">
        <f t="shared" si="28"/>
        <v>0</v>
      </c>
      <c r="AK302">
        <v>147</v>
      </c>
      <c r="AL302" s="3" t="s">
        <v>449</v>
      </c>
      <c r="AM302" s="3">
        <v>5.2944686279377103E-2</v>
      </c>
      <c r="AN302" s="42" t="s">
        <v>451</v>
      </c>
      <c r="AO302" s="42">
        <v>0.14661027914604099</v>
      </c>
      <c r="AP302" s="42" t="s">
        <v>450</v>
      </c>
      <c r="AQ302" s="42">
        <v>0.30323124681566599</v>
      </c>
    </row>
    <row r="303" spans="1:43" x14ac:dyDescent="0.4">
      <c r="A303">
        <v>143</v>
      </c>
      <c r="B303" s="3">
        <v>4</v>
      </c>
      <c r="C303" s="3">
        <v>0</v>
      </c>
      <c r="D303" s="3">
        <v>1.0098459984852299E-3</v>
      </c>
      <c r="E303" s="3">
        <v>0</v>
      </c>
      <c r="F303" s="3">
        <v>1</v>
      </c>
      <c r="G303" s="3">
        <v>0</v>
      </c>
      <c r="H303" s="3">
        <v>2.44917952485917E-4</v>
      </c>
      <c r="I303" s="3">
        <v>0</v>
      </c>
      <c r="J303" s="3">
        <v>4</v>
      </c>
      <c r="K303" s="3">
        <v>1</v>
      </c>
      <c r="L303" s="3">
        <v>9.6595025356194101E-4</v>
      </c>
      <c r="M303" s="3">
        <v>2.4148756339048501E-4</v>
      </c>
      <c r="N303" s="3">
        <v>144</v>
      </c>
      <c r="O303">
        <f t="shared" si="23"/>
        <v>0</v>
      </c>
      <c r="P303">
        <f t="shared" si="24"/>
        <v>0</v>
      </c>
      <c r="Q303">
        <f t="shared" si="25"/>
        <v>0</v>
      </c>
      <c r="R303">
        <f t="shared" si="26"/>
        <v>0</v>
      </c>
      <c r="S303">
        <f t="shared" si="27"/>
        <v>0</v>
      </c>
      <c r="T303">
        <f t="shared" si="28"/>
        <v>0</v>
      </c>
      <c r="AK303">
        <v>148</v>
      </c>
      <c r="AL303" s="3" t="s">
        <v>450</v>
      </c>
      <c r="AM303" s="3">
        <v>4.6690184355849901E-2</v>
      </c>
      <c r="AN303" s="42" t="s">
        <v>452</v>
      </c>
      <c r="AO303" s="42">
        <v>0.140531983804766</v>
      </c>
      <c r="AP303" s="42" t="s">
        <v>452</v>
      </c>
      <c r="AQ303" s="42">
        <v>0.31654432271274302</v>
      </c>
    </row>
    <row r="304" spans="1:43" x14ac:dyDescent="0.4">
      <c r="A304">
        <v>144</v>
      </c>
      <c r="B304" s="3">
        <v>2</v>
      </c>
      <c r="C304" s="3">
        <v>0</v>
      </c>
      <c r="D304" s="3">
        <v>5.0492299924261496E-4</v>
      </c>
      <c r="E304" s="3">
        <v>0</v>
      </c>
      <c r="F304" s="3">
        <v>1</v>
      </c>
      <c r="G304" s="3">
        <v>0</v>
      </c>
      <c r="H304" s="3">
        <v>2.44917952485917E-4</v>
      </c>
      <c r="I304" s="3">
        <v>0</v>
      </c>
      <c r="J304" s="3">
        <v>2</v>
      </c>
      <c r="K304" s="3">
        <v>15</v>
      </c>
      <c r="L304" s="3">
        <v>4.8297512678097002E-4</v>
      </c>
      <c r="M304" s="3">
        <v>3.6223134508572802E-3</v>
      </c>
      <c r="N304" s="3">
        <v>145</v>
      </c>
      <c r="O304">
        <f t="shared" si="23"/>
        <v>0</v>
      </c>
      <c r="P304">
        <f t="shared" si="24"/>
        <v>0</v>
      </c>
      <c r="Q304">
        <f t="shared" si="25"/>
        <v>0</v>
      </c>
      <c r="R304">
        <f t="shared" si="26"/>
        <v>0</v>
      </c>
      <c r="S304">
        <f t="shared" si="27"/>
        <v>0</v>
      </c>
      <c r="T304">
        <f t="shared" si="28"/>
        <v>0</v>
      </c>
      <c r="AK304">
        <v>149</v>
      </c>
      <c r="AL304" s="3" t="s">
        <v>449</v>
      </c>
      <c r="AM304" s="3">
        <v>6.21247790084705E-2</v>
      </c>
      <c r="AN304" s="42" t="s">
        <v>449</v>
      </c>
      <c r="AO304" s="42">
        <v>0.140531983804766</v>
      </c>
      <c r="AP304" s="42" t="s">
        <v>451</v>
      </c>
      <c r="AQ304" s="42">
        <v>0.31397914042272201</v>
      </c>
    </row>
    <row r="305" spans="1:43" x14ac:dyDescent="0.4">
      <c r="A305">
        <v>145</v>
      </c>
      <c r="B305" s="3">
        <v>1</v>
      </c>
      <c r="C305" s="3">
        <v>3</v>
      </c>
      <c r="D305" s="3">
        <v>2.5246149962130699E-4</v>
      </c>
      <c r="E305" s="3">
        <v>7.5738449886392299E-4</v>
      </c>
      <c r="F305" s="3">
        <v>3</v>
      </c>
      <c r="G305" s="3">
        <v>0</v>
      </c>
      <c r="H305" s="3">
        <v>7.3475385745775095E-4</v>
      </c>
      <c r="I305" s="3">
        <v>0</v>
      </c>
      <c r="J305" s="3">
        <v>4</v>
      </c>
      <c r="K305" s="3">
        <v>13</v>
      </c>
      <c r="L305" s="3">
        <v>9.6595025356194101E-4</v>
      </c>
      <c r="M305" s="3">
        <v>3.1393383240763098E-3</v>
      </c>
      <c r="N305" s="3">
        <v>146</v>
      </c>
      <c r="O305">
        <f t="shared" si="23"/>
        <v>0</v>
      </c>
      <c r="P305">
        <f t="shared" si="24"/>
        <v>0</v>
      </c>
      <c r="Q305">
        <f t="shared" si="25"/>
        <v>0</v>
      </c>
      <c r="R305">
        <f t="shared" si="26"/>
        <v>0</v>
      </c>
      <c r="S305">
        <f t="shared" si="27"/>
        <v>0</v>
      </c>
      <c r="T305">
        <f t="shared" si="28"/>
        <v>0</v>
      </c>
      <c r="AK305">
        <v>150</v>
      </c>
      <c r="AL305" s="3" t="s">
        <v>452</v>
      </c>
      <c r="AM305" s="3">
        <v>4.72363771460661E-2</v>
      </c>
      <c r="AN305" s="42" t="s">
        <v>450</v>
      </c>
      <c r="AO305" s="42">
        <v>0.14989421227698399</v>
      </c>
      <c r="AP305" s="42" t="s">
        <v>452</v>
      </c>
      <c r="AQ305" s="42">
        <v>0.31675960185211999</v>
      </c>
    </row>
    <row r="306" spans="1:43" x14ac:dyDescent="0.4">
      <c r="A306">
        <v>146</v>
      </c>
      <c r="B306" s="3">
        <v>1</v>
      </c>
      <c r="C306" s="3">
        <v>1</v>
      </c>
      <c r="D306" s="3">
        <v>2.5246149962130699E-4</v>
      </c>
      <c r="E306" s="3">
        <v>2.5246149962130699E-4</v>
      </c>
      <c r="F306" s="3">
        <v>0</v>
      </c>
      <c r="G306" s="3">
        <v>2</v>
      </c>
      <c r="H306" s="3">
        <v>0</v>
      </c>
      <c r="I306" s="3">
        <v>4.89835904971834E-4</v>
      </c>
      <c r="J306" s="3">
        <v>2</v>
      </c>
      <c r="K306" s="3">
        <v>2</v>
      </c>
      <c r="L306" s="3">
        <v>4.8297512678097002E-4</v>
      </c>
      <c r="M306" s="3">
        <v>4.8297512678097002E-4</v>
      </c>
      <c r="N306" s="3">
        <v>147</v>
      </c>
      <c r="O306">
        <f t="shared" si="23"/>
        <v>0</v>
      </c>
      <c r="P306">
        <f t="shared" si="24"/>
        <v>0</v>
      </c>
      <c r="Q306">
        <f t="shared" si="25"/>
        <v>0</v>
      </c>
      <c r="R306">
        <f t="shared" si="26"/>
        <v>0</v>
      </c>
      <c r="S306">
        <f t="shared" si="27"/>
        <v>0</v>
      </c>
      <c r="T306">
        <f t="shared" si="28"/>
        <v>0</v>
      </c>
      <c r="AK306">
        <v>151</v>
      </c>
      <c r="AL306" s="3" t="s">
        <v>450</v>
      </c>
      <c r="AM306" s="3">
        <v>4.3856618474968301E-2</v>
      </c>
      <c r="AN306" s="42" t="s">
        <v>450</v>
      </c>
      <c r="AO306" s="42">
        <v>0.14381609358458999</v>
      </c>
      <c r="AP306" s="42" t="s">
        <v>449</v>
      </c>
      <c r="AQ306" s="42">
        <v>0.30576951098487398</v>
      </c>
    </row>
    <row r="307" spans="1:43" x14ac:dyDescent="0.4">
      <c r="A307">
        <v>147</v>
      </c>
      <c r="B307" s="3">
        <v>2</v>
      </c>
      <c r="C307" s="3">
        <v>5</v>
      </c>
      <c r="D307" s="3">
        <v>5.0492299924261496E-4</v>
      </c>
      <c r="E307" s="3">
        <v>1.26230749810653E-3</v>
      </c>
      <c r="F307" s="3">
        <v>0</v>
      </c>
      <c r="G307" s="3">
        <v>15</v>
      </c>
      <c r="H307" s="3">
        <v>0</v>
      </c>
      <c r="I307" s="3">
        <v>3.67376928728875E-3</v>
      </c>
      <c r="J307" s="3">
        <v>4</v>
      </c>
      <c r="K307" s="3">
        <v>10</v>
      </c>
      <c r="L307" s="3">
        <v>9.6595025356194101E-4</v>
      </c>
      <c r="M307" s="3">
        <v>2.41487563390485E-3</v>
      </c>
      <c r="N307" s="3">
        <v>148</v>
      </c>
      <c r="O307">
        <f t="shared" si="23"/>
        <v>0</v>
      </c>
      <c r="P307">
        <f t="shared" si="24"/>
        <v>0</v>
      </c>
      <c r="Q307">
        <f t="shared" si="25"/>
        <v>0</v>
      </c>
      <c r="R307">
        <f t="shared" si="26"/>
        <v>0</v>
      </c>
      <c r="S307">
        <f t="shared" si="27"/>
        <v>0</v>
      </c>
      <c r="T307">
        <f t="shared" si="28"/>
        <v>0</v>
      </c>
      <c r="AK307">
        <v>152</v>
      </c>
      <c r="AL307" s="3" t="s">
        <v>451</v>
      </c>
      <c r="AM307" s="3">
        <v>5.6365252550480097E-2</v>
      </c>
      <c r="AN307" s="42" t="s">
        <v>451</v>
      </c>
      <c r="AO307" s="42">
        <v>0.140531983804766</v>
      </c>
      <c r="AP307" s="42" t="s">
        <v>453</v>
      </c>
      <c r="AQ307" s="42">
        <v>3.2500082873170699E-3</v>
      </c>
    </row>
    <row r="308" spans="1:43" x14ac:dyDescent="0.4">
      <c r="A308">
        <v>148</v>
      </c>
      <c r="B308" s="3">
        <v>1</v>
      </c>
      <c r="C308" s="3">
        <v>0</v>
      </c>
      <c r="D308" s="3">
        <v>2.5246149962130699E-4</v>
      </c>
      <c r="E308" s="3">
        <v>0</v>
      </c>
      <c r="F308" s="3">
        <v>4</v>
      </c>
      <c r="G308" s="3">
        <v>0</v>
      </c>
      <c r="H308" s="3">
        <v>9.7967180994366801E-4</v>
      </c>
      <c r="I308" s="3">
        <v>0</v>
      </c>
      <c r="J308" s="3">
        <v>3</v>
      </c>
      <c r="K308" s="3">
        <v>16</v>
      </c>
      <c r="L308" s="3">
        <v>7.2446269017145595E-4</v>
      </c>
      <c r="M308" s="3">
        <v>3.8638010142477601E-3</v>
      </c>
      <c r="N308" s="3">
        <v>149</v>
      </c>
      <c r="O308">
        <f t="shared" si="23"/>
        <v>0</v>
      </c>
      <c r="P308">
        <f t="shared" si="24"/>
        <v>0</v>
      </c>
      <c r="Q308">
        <f t="shared" si="25"/>
        <v>0</v>
      </c>
      <c r="R308">
        <f t="shared" si="26"/>
        <v>0</v>
      </c>
      <c r="S308">
        <f t="shared" si="27"/>
        <v>0</v>
      </c>
      <c r="T308">
        <f t="shared" si="28"/>
        <v>0</v>
      </c>
      <c r="AK308">
        <v>153</v>
      </c>
      <c r="AL308" s="3" t="s">
        <v>451</v>
      </c>
      <c r="AM308" s="3">
        <v>5.0111120398495398E-2</v>
      </c>
      <c r="AN308" s="42" t="s">
        <v>452</v>
      </c>
      <c r="AO308" s="42">
        <v>0.14381609358458999</v>
      </c>
      <c r="AP308" s="42" t="s">
        <v>450</v>
      </c>
      <c r="AQ308" s="42">
        <v>0.33181356240208998</v>
      </c>
    </row>
    <row r="309" spans="1:43" x14ac:dyDescent="0.4">
      <c r="A309">
        <v>149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  <c r="L309" s="3">
        <v>2.4148756339048501E-4</v>
      </c>
      <c r="M309" s="3">
        <v>0</v>
      </c>
      <c r="N309" s="3">
        <v>150</v>
      </c>
      <c r="O309">
        <f t="shared" si="23"/>
        <v>0</v>
      </c>
      <c r="P309">
        <f t="shared" si="24"/>
        <v>0</v>
      </c>
      <c r="Q309">
        <f t="shared" si="25"/>
        <v>0</v>
      </c>
      <c r="R309">
        <f t="shared" si="26"/>
        <v>0</v>
      </c>
      <c r="S309">
        <f t="shared" si="27"/>
        <v>0</v>
      </c>
      <c r="T309">
        <f t="shared" si="28"/>
        <v>0</v>
      </c>
      <c r="AK309">
        <v>154</v>
      </c>
      <c r="AL309" s="3" t="s">
        <v>451</v>
      </c>
      <c r="AM309" s="3">
        <v>8.7443901476254901E-2</v>
      </c>
      <c r="AN309" s="42" t="s">
        <v>450</v>
      </c>
      <c r="AO309" s="42">
        <v>0.14381609358458999</v>
      </c>
      <c r="AP309" s="42" t="s">
        <v>450</v>
      </c>
      <c r="AQ309" s="42">
        <v>0.29898206270184602</v>
      </c>
    </row>
    <row r="310" spans="1:43" x14ac:dyDescent="0.4">
      <c r="A310">
        <v>150</v>
      </c>
      <c r="B310" s="3">
        <v>2</v>
      </c>
      <c r="C310" s="3">
        <v>2</v>
      </c>
      <c r="D310" s="3">
        <v>5.0492299924261496E-4</v>
      </c>
      <c r="E310" s="3">
        <v>5.0492299924261496E-4</v>
      </c>
      <c r="F310" s="3">
        <v>1</v>
      </c>
      <c r="G310" s="3">
        <v>3</v>
      </c>
      <c r="H310" s="3">
        <v>2.44917952485917E-4</v>
      </c>
      <c r="I310" s="3">
        <v>7.3475385745775095E-4</v>
      </c>
      <c r="J310" s="3">
        <v>2</v>
      </c>
      <c r="K310" s="3">
        <v>5</v>
      </c>
      <c r="L310" s="3">
        <v>4.8297512678097002E-4</v>
      </c>
      <c r="M310" s="3">
        <v>1.20743781695242E-3</v>
      </c>
      <c r="N310" s="3">
        <v>151</v>
      </c>
      <c r="O310">
        <f t="shared" si="23"/>
        <v>0</v>
      </c>
      <c r="P310">
        <f t="shared" si="24"/>
        <v>0</v>
      </c>
      <c r="Q310">
        <f t="shared" si="25"/>
        <v>0</v>
      </c>
      <c r="R310">
        <f t="shared" si="26"/>
        <v>0</v>
      </c>
      <c r="S310">
        <f t="shared" si="27"/>
        <v>0</v>
      </c>
      <c r="T310">
        <f t="shared" si="28"/>
        <v>0</v>
      </c>
      <c r="AK310">
        <v>155</v>
      </c>
      <c r="AL310" s="3" t="s">
        <v>451</v>
      </c>
      <c r="AM310" s="3">
        <v>5.5424091444113199E-2</v>
      </c>
      <c r="AN310" s="42" t="s">
        <v>452</v>
      </c>
      <c r="AO310" s="42">
        <v>0.14381609358458999</v>
      </c>
      <c r="AP310" s="42" t="s">
        <v>451</v>
      </c>
      <c r="AQ310" s="42">
        <v>0.297916542284551</v>
      </c>
    </row>
    <row r="311" spans="1:43" x14ac:dyDescent="0.4">
      <c r="A311">
        <v>151</v>
      </c>
      <c r="B311" s="3">
        <v>2</v>
      </c>
      <c r="C311" s="3">
        <v>0</v>
      </c>
      <c r="D311" s="3">
        <v>5.0492299924261496E-4</v>
      </c>
      <c r="E311" s="3">
        <v>0</v>
      </c>
      <c r="F311" s="3">
        <v>1</v>
      </c>
      <c r="G311" s="3">
        <v>1</v>
      </c>
      <c r="H311" s="3">
        <v>2.44917952485917E-4</v>
      </c>
      <c r="I311" s="3">
        <v>2.44917952485917E-4</v>
      </c>
      <c r="J311" s="3">
        <v>3</v>
      </c>
      <c r="K311" s="3">
        <v>2</v>
      </c>
      <c r="L311" s="3">
        <v>7.2446269017145595E-4</v>
      </c>
      <c r="M311" s="3">
        <v>4.8297512678097002E-4</v>
      </c>
      <c r="N311" s="3">
        <v>152</v>
      </c>
      <c r="O311">
        <f t="shared" si="23"/>
        <v>0</v>
      </c>
      <c r="P311">
        <f t="shared" si="24"/>
        <v>0</v>
      </c>
      <c r="Q311">
        <f t="shared" si="25"/>
        <v>0</v>
      </c>
      <c r="R311">
        <f t="shared" si="26"/>
        <v>0</v>
      </c>
      <c r="S311">
        <f t="shared" si="27"/>
        <v>0</v>
      </c>
      <c r="T311">
        <f t="shared" si="28"/>
        <v>0</v>
      </c>
      <c r="AK311">
        <v>156</v>
      </c>
      <c r="AL311" s="3" t="s">
        <v>450</v>
      </c>
      <c r="AM311" s="3">
        <v>5.25495331009177E-2</v>
      </c>
      <c r="AN311" s="42" t="s">
        <v>449</v>
      </c>
      <c r="AO311" s="42">
        <v>0.149219490870625</v>
      </c>
      <c r="AP311" s="42" t="s">
        <v>452</v>
      </c>
      <c r="AQ311" s="42">
        <v>0.29743356715776997</v>
      </c>
    </row>
    <row r="312" spans="1:43" x14ac:dyDescent="0.4">
      <c r="A312">
        <v>152</v>
      </c>
      <c r="B312" s="3">
        <v>3</v>
      </c>
      <c r="C312" s="3">
        <v>12</v>
      </c>
      <c r="D312" s="3">
        <v>7.5738449886392299E-4</v>
      </c>
      <c r="E312" s="3">
        <v>3.0295379954556902E-3</v>
      </c>
      <c r="F312" s="3">
        <v>10</v>
      </c>
      <c r="G312" s="3">
        <v>23</v>
      </c>
      <c r="H312" s="3">
        <v>2.4491795248591701E-3</v>
      </c>
      <c r="I312" s="3">
        <v>5.6331129071760903E-3</v>
      </c>
      <c r="J312" s="3">
        <v>7</v>
      </c>
      <c r="K312" s="3">
        <v>12</v>
      </c>
      <c r="L312" s="3">
        <v>1.6904129437333899E-3</v>
      </c>
      <c r="M312" s="3">
        <v>2.8978507606858199E-3</v>
      </c>
      <c r="N312" s="3">
        <v>153</v>
      </c>
      <c r="O312">
        <f t="shared" si="23"/>
        <v>0</v>
      </c>
      <c r="P312">
        <f t="shared" si="24"/>
        <v>0</v>
      </c>
      <c r="Q312">
        <f t="shared" si="25"/>
        <v>0.30303030303030309</v>
      </c>
      <c r="R312">
        <f t="shared" si="26"/>
        <v>0.69696969696969702</v>
      </c>
      <c r="S312">
        <f t="shared" si="27"/>
        <v>0</v>
      </c>
      <c r="T312">
        <f t="shared" si="28"/>
        <v>0</v>
      </c>
      <c r="AK312">
        <v>157</v>
      </c>
      <c r="AL312" s="3" t="s">
        <v>452</v>
      </c>
      <c r="AM312" s="3">
        <v>4.9169959292128501E-2</v>
      </c>
      <c r="AN312" s="42" t="s">
        <v>450</v>
      </c>
      <c r="AO312" s="42">
        <v>0.14661027914604099</v>
      </c>
      <c r="AP312" s="42" t="s">
        <v>450</v>
      </c>
      <c r="AQ312" s="42">
        <v>0.30466135912002401</v>
      </c>
    </row>
    <row r="313" spans="1:43" x14ac:dyDescent="0.4">
      <c r="A313">
        <v>153</v>
      </c>
      <c r="B313" s="3">
        <v>2</v>
      </c>
      <c r="C313" s="3">
        <v>1</v>
      </c>
      <c r="D313" s="3">
        <v>5.0492299924261496E-4</v>
      </c>
      <c r="E313" s="3">
        <v>2.5246149962130699E-4</v>
      </c>
      <c r="F313" s="3">
        <v>4</v>
      </c>
      <c r="G313" s="3">
        <v>2</v>
      </c>
      <c r="H313" s="3">
        <v>9.7967180994366801E-4</v>
      </c>
      <c r="I313" s="3">
        <v>4.89835904971834E-4</v>
      </c>
      <c r="J313" s="3">
        <v>4</v>
      </c>
      <c r="K313" s="3">
        <v>1</v>
      </c>
      <c r="L313" s="3">
        <v>9.6595025356194101E-4</v>
      </c>
      <c r="M313" s="3">
        <v>2.4148756339048501E-4</v>
      </c>
      <c r="N313" s="3">
        <v>154</v>
      </c>
      <c r="O313">
        <f t="shared" si="23"/>
        <v>0</v>
      </c>
      <c r="P313">
        <f t="shared" si="24"/>
        <v>0</v>
      </c>
      <c r="Q313">
        <f t="shared" si="25"/>
        <v>0</v>
      </c>
      <c r="R313">
        <f t="shared" si="26"/>
        <v>0</v>
      </c>
      <c r="S313">
        <f t="shared" si="27"/>
        <v>0</v>
      </c>
      <c r="T313">
        <f t="shared" si="28"/>
        <v>0</v>
      </c>
      <c r="AK313">
        <v>158</v>
      </c>
      <c r="AL313" s="3" t="s">
        <v>449</v>
      </c>
      <c r="AM313" s="3">
        <v>6.0668007638273902E-2</v>
      </c>
      <c r="AN313" s="42" t="s">
        <v>449</v>
      </c>
      <c r="AO313" s="42">
        <v>0.17850495791752799</v>
      </c>
      <c r="AP313" s="42" t="s">
        <v>452</v>
      </c>
      <c r="AQ313" s="42">
        <v>0.33278061912552698</v>
      </c>
    </row>
    <row r="314" spans="1:43" x14ac:dyDescent="0.4">
      <c r="A314">
        <v>154</v>
      </c>
      <c r="B314" s="3">
        <v>1</v>
      </c>
      <c r="C314" s="3">
        <v>1</v>
      </c>
      <c r="D314" s="3">
        <v>2.5246149962130699E-4</v>
      </c>
      <c r="E314" s="3">
        <v>2.5246149962130699E-4</v>
      </c>
      <c r="F314" s="3">
        <v>1</v>
      </c>
      <c r="G314" s="3">
        <v>0</v>
      </c>
      <c r="H314" s="3">
        <v>2.44917952485917E-4</v>
      </c>
      <c r="I314" s="3">
        <v>0</v>
      </c>
      <c r="J314" s="3">
        <v>3</v>
      </c>
      <c r="K314" s="3">
        <v>2</v>
      </c>
      <c r="L314" s="3">
        <v>7.2446269017145595E-4</v>
      </c>
      <c r="M314" s="3">
        <v>4.8297512678097002E-4</v>
      </c>
      <c r="N314" s="3">
        <v>155</v>
      </c>
      <c r="O314">
        <f t="shared" si="23"/>
        <v>0</v>
      </c>
      <c r="P314">
        <f t="shared" si="24"/>
        <v>0</v>
      </c>
      <c r="Q314">
        <f t="shared" si="25"/>
        <v>0</v>
      </c>
      <c r="R314">
        <f t="shared" si="26"/>
        <v>0</v>
      </c>
      <c r="S314">
        <f t="shared" si="27"/>
        <v>0</v>
      </c>
      <c r="T314">
        <f t="shared" si="28"/>
        <v>0</v>
      </c>
      <c r="AK314">
        <v>159</v>
      </c>
      <c r="AL314" s="3" t="s">
        <v>450</v>
      </c>
      <c r="AM314" s="3">
        <v>0.10565747177050901</v>
      </c>
      <c r="AN314" s="42" t="s">
        <v>452</v>
      </c>
      <c r="AO314" s="42">
        <v>0.151708549335443</v>
      </c>
      <c r="AP314" s="42" t="s">
        <v>449</v>
      </c>
      <c r="AQ314" s="42">
        <v>0.33181466887196498</v>
      </c>
    </row>
    <row r="315" spans="1:43" x14ac:dyDescent="0.4">
      <c r="A315">
        <v>155</v>
      </c>
      <c r="B315" s="3">
        <v>1</v>
      </c>
      <c r="C315" s="3">
        <v>0</v>
      </c>
      <c r="D315" s="3">
        <v>2.5246149962130699E-4</v>
      </c>
      <c r="E315" s="3">
        <v>0</v>
      </c>
      <c r="F315" s="3">
        <v>4</v>
      </c>
      <c r="G315" s="3">
        <v>0</v>
      </c>
      <c r="H315" s="3">
        <v>9.7967180994366801E-4</v>
      </c>
      <c r="I315" s="3">
        <v>0</v>
      </c>
      <c r="J315" s="3">
        <v>2</v>
      </c>
      <c r="K315" s="3">
        <v>2</v>
      </c>
      <c r="L315" s="3">
        <v>4.8297512678097002E-4</v>
      </c>
      <c r="M315" s="3">
        <v>4.8297512678097002E-4</v>
      </c>
      <c r="N315" s="3">
        <v>156</v>
      </c>
      <c r="O315">
        <f t="shared" si="23"/>
        <v>0</v>
      </c>
      <c r="P315">
        <f t="shared" si="24"/>
        <v>0</v>
      </c>
      <c r="Q315">
        <f t="shared" si="25"/>
        <v>0</v>
      </c>
      <c r="R315">
        <f t="shared" si="26"/>
        <v>0</v>
      </c>
      <c r="S315">
        <f t="shared" si="27"/>
        <v>0</v>
      </c>
      <c r="T315">
        <f t="shared" si="28"/>
        <v>0</v>
      </c>
      <c r="AK315">
        <v>160</v>
      </c>
      <c r="AL315" s="3" t="s">
        <v>452</v>
      </c>
      <c r="AM315" s="3">
        <v>6.0982350606674902E-2</v>
      </c>
      <c r="AN315" s="42" t="s">
        <v>450</v>
      </c>
      <c r="AO315" s="42">
        <v>0.140531983804766</v>
      </c>
      <c r="AP315" s="42" t="s">
        <v>450</v>
      </c>
      <c r="AQ315" s="42">
        <v>0.30287885350622101</v>
      </c>
    </row>
    <row r="316" spans="1:43" x14ac:dyDescent="0.4">
      <c r="A316">
        <v>156</v>
      </c>
      <c r="B316" s="3">
        <v>4</v>
      </c>
      <c r="C316" s="3">
        <v>1</v>
      </c>
      <c r="D316" s="3">
        <v>1.0098459984852299E-3</v>
      </c>
      <c r="E316" s="3">
        <v>2.5246149962130699E-4</v>
      </c>
      <c r="F316" s="3">
        <v>1</v>
      </c>
      <c r="G316" s="3">
        <v>0</v>
      </c>
      <c r="H316" s="3">
        <v>2.44917952485917E-4</v>
      </c>
      <c r="I316" s="3">
        <v>0</v>
      </c>
      <c r="J316" s="3">
        <v>1</v>
      </c>
      <c r="K316" s="3">
        <v>1</v>
      </c>
      <c r="L316" s="3">
        <v>2.4148756339048501E-4</v>
      </c>
      <c r="M316" s="3">
        <v>2.4148756339048501E-4</v>
      </c>
      <c r="N316" s="3">
        <v>157</v>
      </c>
      <c r="O316">
        <f t="shared" si="23"/>
        <v>0</v>
      </c>
      <c r="P316">
        <f t="shared" si="24"/>
        <v>0</v>
      </c>
      <c r="Q316">
        <f t="shared" si="25"/>
        <v>0</v>
      </c>
      <c r="R316">
        <f t="shared" si="26"/>
        <v>0</v>
      </c>
      <c r="S316">
        <f t="shared" si="27"/>
        <v>0</v>
      </c>
      <c r="T316">
        <f t="shared" si="28"/>
        <v>0</v>
      </c>
      <c r="AK316">
        <v>161</v>
      </c>
      <c r="AL316" s="3" t="s">
        <v>449</v>
      </c>
      <c r="AM316" s="3">
        <v>4.9169959292128501E-2</v>
      </c>
      <c r="AN316" s="42" t="s">
        <v>451</v>
      </c>
      <c r="AO316" s="42">
        <v>0.153178057050358</v>
      </c>
      <c r="AP316" s="42" t="s">
        <v>449</v>
      </c>
      <c r="AQ316" s="42">
        <v>0.32784640574180401</v>
      </c>
    </row>
    <row r="317" spans="1:43" x14ac:dyDescent="0.4">
      <c r="A317">
        <v>157</v>
      </c>
      <c r="B317" s="3">
        <v>4</v>
      </c>
      <c r="C317" s="3">
        <v>19</v>
      </c>
      <c r="D317" s="3">
        <v>1.0098459984852299E-3</v>
      </c>
      <c r="E317" s="3">
        <v>4.7967684928048402E-3</v>
      </c>
      <c r="F317" s="3">
        <v>3</v>
      </c>
      <c r="G317" s="3">
        <v>18</v>
      </c>
      <c r="H317" s="3">
        <v>7.3475385745775095E-4</v>
      </c>
      <c r="I317" s="3">
        <v>4.40852314474651E-3</v>
      </c>
      <c r="J317" s="3">
        <v>4</v>
      </c>
      <c r="K317" s="3">
        <v>16</v>
      </c>
      <c r="L317" s="3">
        <v>9.6595025356194101E-4</v>
      </c>
      <c r="M317" s="3">
        <v>3.8638010142477601E-3</v>
      </c>
      <c r="N317" s="3">
        <v>158</v>
      </c>
      <c r="O317">
        <f t="shared" si="23"/>
        <v>0</v>
      </c>
      <c r="P317">
        <f t="shared" si="24"/>
        <v>0</v>
      </c>
      <c r="Q317">
        <f t="shared" si="25"/>
        <v>0</v>
      </c>
      <c r="R317">
        <f t="shared" si="26"/>
        <v>0</v>
      </c>
      <c r="S317">
        <f t="shared" si="27"/>
        <v>0</v>
      </c>
      <c r="T317">
        <f t="shared" si="28"/>
        <v>0</v>
      </c>
      <c r="AK317">
        <v>162</v>
      </c>
      <c r="AL317" s="3" t="s">
        <v>450</v>
      </c>
      <c r="AM317" s="3">
        <v>5.3959788495209701E-2</v>
      </c>
      <c r="AN317" s="42" t="s">
        <v>451</v>
      </c>
      <c r="AO317" s="42">
        <v>0.147100115051013</v>
      </c>
      <c r="AP317" s="42" t="s">
        <v>452</v>
      </c>
      <c r="AQ317" s="42">
        <v>0.336523734619321</v>
      </c>
    </row>
    <row r="318" spans="1:43" x14ac:dyDescent="0.4">
      <c r="A318">
        <v>158</v>
      </c>
      <c r="B318" s="3">
        <v>3</v>
      </c>
      <c r="C318" s="3">
        <v>2</v>
      </c>
      <c r="D318" s="3">
        <v>7.5738449886392299E-4</v>
      </c>
      <c r="E318" s="3">
        <v>5.0492299924261496E-4</v>
      </c>
      <c r="F318" s="3">
        <v>5</v>
      </c>
      <c r="G318" s="3">
        <v>1</v>
      </c>
      <c r="H318" s="3">
        <v>1.2245897624295801E-3</v>
      </c>
      <c r="I318" s="3">
        <v>2.44917952485917E-4</v>
      </c>
      <c r="J318" s="3">
        <v>5</v>
      </c>
      <c r="K318" s="3">
        <v>4</v>
      </c>
      <c r="L318" s="3">
        <v>1.20743781695242E-3</v>
      </c>
      <c r="M318" s="3">
        <v>9.6595025356194101E-4</v>
      </c>
      <c r="N318" s="3">
        <v>159</v>
      </c>
      <c r="O318">
        <f t="shared" si="23"/>
        <v>0</v>
      </c>
      <c r="P318">
        <f t="shared" si="24"/>
        <v>0</v>
      </c>
      <c r="Q318">
        <f t="shared" si="25"/>
        <v>0</v>
      </c>
      <c r="R318">
        <f t="shared" si="26"/>
        <v>0</v>
      </c>
      <c r="S318">
        <f t="shared" si="27"/>
        <v>0</v>
      </c>
      <c r="T318">
        <f t="shared" si="28"/>
        <v>0</v>
      </c>
      <c r="AK318">
        <v>163</v>
      </c>
      <c r="AL318" s="3" t="s">
        <v>452</v>
      </c>
      <c r="AM318" s="3">
        <v>5.4728588414029E-2</v>
      </c>
      <c r="AN318" s="42" t="s">
        <v>451</v>
      </c>
      <c r="AO318" s="42">
        <v>0.22633407499544</v>
      </c>
      <c r="AP318" s="42" t="s">
        <v>450</v>
      </c>
      <c r="AQ318" s="42">
        <v>0.29366700330144102</v>
      </c>
    </row>
    <row r="319" spans="1:43" x14ac:dyDescent="0.4">
      <c r="A319">
        <v>159</v>
      </c>
      <c r="B319" s="3">
        <v>1</v>
      </c>
      <c r="C319" s="3">
        <v>0</v>
      </c>
      <c r="D319" s="3">
        <v>2.5246149962130699E-4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2</v>
      </c>
      <c r="K319" s="3">
        <v>1</v>
      </c>
      <c r="L319" s="3">
        <v>4.8297512678097002E-4</v>
      </c>
      <c r="M319" s="3">
        <v>2.4148756339048501E-4</v>
      </c>
      <c r="N319" s="3">
        <v>160</v>
      </c>
      <c r="O319">
        <f t="shared" si="23"/>
        <v>0</v>
      </c>
      <c r="P319">
        <f t="shared" si="24"/>
        <v>0</v>
      </c>
      <c r="Q319">
        <f t="shared" si="25"/>
        <v>0</v>
      </c>
      <c r="R319">
        <f t="shared" si="26"/>
        <v>0</v>
      </c>
      <c r="S319">
        <f t="shared" si="27"/>
        <v>0</v>
      </c>
      <c r="T319">
        <f t="shared" si="28"/>
        <v>0</v>
      </c>
      <c r="AK319">
        <v>164</v>
      </c>
      <c r="AL319" s="3" t="s">
        <v>449</v>
      </c>
      <c r="AM319" s="3">
        <v>4.9169959292128501E-2</v>
      </c>
      <c r="AN319" s="42" t="s">
        <v>451</v>
      </c>
      <c r="AO319" s="42">
        <v>0.15778613781609899</v>
      </c>
      <c r="AP319" s="42" t="s">
        <v>451</v>
      </c>
      <c r="AQ319" s="42">
        <v>0.32303776747832003</v>
      </c>
    </row>
    <row r="320" spans="1:43" x14ac:dyDescent="0.4">
      <c r="A320">
        <v>160</v>
      </c>
      <c r="B320" s="3">
        <v>2</v>
      </c>
      <c r="C320" s="3">
        <v>0</v>
      </c>
      <c r="D320" s="3">
        <v>5.0492299924261496E-4</v>
      </c>
      <c r="E320" s="3">
        <v>0</v>
      </c>
      <c r="F320" s="3">
        <v>0</v>
      </c>
      <c r="G320" s="3">
        <v>1</v>
      </c>
      <c r="H320" s="3">
        <v>0</v>
      </c>
      <c r="I320" s="3">
        <v>2.44917952485917E-4</v>
      </c>
      <c r="J320" s="3">
        <v>2</v>
      </c>
      <c r="K320" s="3">
        <v>0</v>
      </c>
      <c r="L320" s="3">
        <v>4.8297512678097002E-4</v>
      </c>
      <c r="M320" s="3">
        <v>0</v>
      </c>
      <c r="N320" s="3">
        <v>161</v>
      </c>
      <c r="O320">
        <f t="shared" si="23"/>
        <v>0</v>
      </c>
      <c r="P320">
        <f t="shared" si="24"/>
        <v>0</v>
      </c>
      <c r="Q320">
        <f t="shared" si="25"/>
        <v>0</v>
      </c>
      <c r="R320">
        <f t="shared" si="26"/>
        <v>0</v>
      </c>
      <c r="S320">
        <f t="shared" si="27"/>
        <v>0</v>
      </c>
      <c r="T320">
        <f t="shared" si="28"/>
        <v>0</v>
      </c>
      <c r="AK320">
        <v>165</v>
      </c>
      <c r="AL320" s="3" t="s">
        <v>450</v>
      </c>
      <c r="AM320" s="3">
        <v>5.0111120398495398E-2</v>
      </c>
      <c r="AN320" s="42" t="s">
        <v>450</v>
      </c>
      <c r="AO320" s="42">
        <v>0.14381609358458999</v>
      </c>
      <c r="AP320" s="42" t="s">
        <v>451</v>
      </c>
      <c r="AQ320" s="42">
        <v>0.319536175992784</v>
      </c>
    </row>
    <row r="321" spans="1:43" x14ac:dyDescent="0.4">
      <c r="A321">
        <v>161</v>
      </c>
      <c r="B321" s="3">
        <v>3</v>
      </c>
      <c r="C321" s="3">
        <v>0</v>
      </c>
      <c r="D321" s="3">
        <v>7.5738449886392299E-4</v>
      </c>
      <c r="E321" s="3">
        <v>0</v>
      </c>
      <c r="F321" s="3">
        <v>3</v>
      </c>
      <c r="G321" s="3">
        <v>0</v>
      </c>
      <c r="H321" s="3">
        <v>7.3475385745775095E-4</v>
      </c>
      <c r="I321" s="3">
        <v>0</v>
      </c>
      <c r="J321" s="3">
        <v>1</v>
      </c>
      <c r="K321" s="3">
        <v>1</v>
      </c>
      <c r="L321" s="3">
        <v>2.4148756339048501E-4</v>
      </c>
      <c r="M321" s="3">
        <v>2.4148756339048501E-4</v>
      </c>
      <c r="N321" s="3">
        <v>162</v>
      </c>
      <c r="O321">
        <f t="shared" si="23"/>
        <v>0</v>
      </c>
      <c r="P321">
        <f t="shared" si="24"/>
        <v>0</v>
      </c>
      <c r="Q321">
        <f t="shared" si="25"/>
        <v>0</v>
      </c>
      <c r="R321">
        <f t="shared" si="26"/>
        <v>0</v>
      </c>
      <c r="S321">
        <f t="shared" si="27"/>
        <v>0</v>
      </c>
      <c r="T321">
        <f t="shared" si="28"/>
        <v>0</v>
      </c>
      <c r="AK321">
        <v>166</v>
      </c>
      <c r="AL321" s="3" t="s">
        <v>451</v>
      </c>
      <c r="AM321" s="3">
        <v>4.3856618474968301E-2</v>
      </c>
      <c r="AN321" s="42" t="s">
        <v>452</v>
      </c>
      <c r="AO321" s="42">
        <v>0.151708549335443</v>
      </c>
      <c r="AP321" s="42" t="s">
        <v>451</v>
      </c>
      <c r="AQ321" s="42">
        <v>0.35143405309119802</v>
      </c>
    </row>
    <row r="322" spans="1:43" x14ac:dyDescent="0.4">
      <c r="A322">
        <v>162</v>
      </c>
      <c r="B322" s="3">
        <v>1</v>
      </c>
      <c r="C322" s="3">
        <v>0</v>
      </c>
      <c r="D322" s="3">
        <v>2.5246149962130699E-4</v>
      </c>
      <c r="E322" s="3">
        <v>0</v>
      </c>
      <c r="F322" s="3">
        <v>4</v>
      </c>
      <c r="G322" s="3">
        <v>0</v>
      </c>
      <c r="H322" s="3">
        <v>9.7967180994366801E-4</v>
      </c>
      <c r="I322" s="3">
        <v>0</v>
      </c>
      <c r="J322" s="3">
        <v>1</v>
      </c>
      <c r="K322" s="3">
        <v>2</v>
      </c>
      <c r="L322" s="3">
        <v>2.4148756339048501E-4</v>
      </c>
      <c r="M322" s="3">
        <v>4.8297512678097002E-4</v>
      </c>
      <c r="N322" s="3">
        <v>163</v>
      </c>
      <c r="O322">
        <f t="shared" si="23"/>
        <v>0</v>
      </c>
      <c r="P322">
        <f t="shared" si="24"/>
        <v>0</v>
      </c>
      <c r="Q322">
        <f t="shared" si="25"/>
        <v>0</v>
      </c>
      <c r="R322">
        <f t="shared" si="26"/>
        <v>0</v>
      </c>
      <c r="S322">
        <f t="shared" si="27"/>
        <v>0</v>
      </c>
      <c r="T322">
        <f t="shared" si="28"/>
        <v>0</v>
      </c>
      <c r="AK322">
        <v>167</v>
      </c>
      <c r="AL322" s="3" t="s">
        <v>452</v>
      </c>
      <c r="AM322" s="3">
        <v>4.72363771460661E-2</v>
      </c>
      <c r="AN322" s="42" t="s">
        <v>449</v>
      </c>
      <c r="AO322" s="42">
        <v>0.14381609358458999</v>
      </c>
      <c r="AP322" s="42" t="s">
        <v>451</v>
      </c>
      <c r="AQ322" s="42">
        <v>0.315760668402712</v>
      </c>
    </row>
    <row r="323" spans="1:43" x14ac:dyDescent="0.4">
      <c r="A323">
        <v>163</v>
      </c>
      <c r="B323" s="3">
        <v>2</v>
      </c>
      <c r="C323" s="3">
        <v>0</v>
      </c>
      <c r="D323" s="3">
        <v>5.0492299924261496E-4</v>
      </c>
      <c r="E323" s="3">
        <v>0</v>
      </c>
      <c r="F323" s="3">
        <v>1</v>
      </c>
      <c r="G323" s="3">
        <v>0</v>
      </c>
      <c r="H323" s="3">
        <v>2.44917952485917E-4</v>
      </c>
      <c r="I323" s="3">
        <v>0</v>
      </c>
      <c r="J323" s="3">
        <v>2</v>
      </c>
      <c r="K323" s="3">
        <v>0</v>
      </c>
      <c r="L323" s="3">
        <v>4.8297512678097002E-4</v>
      </c>
      <c r="M323" s="3">
        <v>0</v>
      </c>
      <c r="N323" s="3">
        <v>164</v>
      </c>
      <c r="O323">
        <f t="shared" si="23"/>
        <v>0</v>
      </c>
      <c r="P323">
        <f t="shared" si="24"/>
        <v>0</v>
      </c>
      <c r="Q323">
        <f t="shared" si="25"/>
        <v>0</v>
      </c>
      <c r="R323">
        <f t="shared" si="26"/>
        <v>0</v>
      </c>
      <c r="S323">
        <f t="shared" si="27"/>
        <v>0</v>
      </c>
      <c r="T323">
        <f t="shared" si="28"/>
        <v>0</v>
      </c>
      <c r="AK323">
        <v>168</v>
      </c>
      <c r="AL323" s="3" t="s">
        <v>450</v>
      </c>
      <c r="AM323" s="3">
        <v>4.72363771460661E-2</v>
      </c>
      <c r="AN323" s="42" t="s">
        <v>450</v>
      </c>
      <c r="AO323" s="42">
        <v>0.19215057176091299</v>
      </c>
      <c r="AP323" s="42" t="s">
        <v>453</v>
      </c>
      <c r="AQ323" s="42">
        <v>3.2500082873170699E-3</v>
      </c>
    </row>
    <row r="324" spans="1:43" x14ac:dyDescent="0.4">
      <c r="A324">
        <v>164</v>
      </c>
      <c r="B324" s="3">
        <v>0</v>
      </c>
      <c r="C324" s="3">
        <v>0</v>
      </c>
      <c r="D324" s="3">
        <v>0</v>
      </c>
      <c r="E324" s="3">
        <v>0</v>
      </c>
      <c r="F324" s="3">
        <v>2</v>
      </c>
      <c r="G324" s="3">
        <v>0</v>
      </c>
      <c r="H324" s="3">
        <v>4.89835904971834E-4</v>
      </c>
      <c r="I324" s="3">
        <v>0</v>
      </c>
      <c r="J324" s="3">
        <v>1</v>
      </c>
      <c r="K324" s="3">
        <v>2</v>
      </c>
      <c r="L324" s="3">
        <v>2.4148756339048501E-4</v>
      </c>
      <c r="M324" s="3">
        <v>4.8297512678097002E-4</v>
      </c>
      <c r="N324" s="3">
        <v>165</v>
      </c>
      <c r="O324">
        <f t="shared" si="23"/>
        <v>0</v>
      </c>
      <c r="P324">
        <f t="shared" si="24"/>
        <v>0</v>
      </c>
      <c r="Q324">
        <f t="shared" si="25"/>
        <v>0</v>
      </c>
      <c r="R324">
        <f t="shared" si="26"/>
        <v>0</v>
      </c>
      <c r="S324">
        <f t="shared" si="27"/>
        <v>0</v>
      </c>
      <c r="T324">
        <f t="shared" si="28"/>
        <v>0</v>
      </c>
      <c r="AK324">
        <v>169</v>
      </c>
      <c r="AL324" s="3" t="s">
        <v>452</v>
      </c>
      <c r="AM324" s="3">
        <v>4.72363771460661E-2</v>
      </c>
      <c r="AN324" s="42" t="s">
        <v>452</v>
      </c>
      <c r="AO324" s="42">
        <v>0.15739190796686101</v>
      </c>
      <c r="AP324" s="42" t="s">
        <v>453</v>
      </c>
      <c r="AQ324" s="42">
        <v>3.6001272504184501E-2</v>
      </c>
    </row>
    <row r="325" spans="1:43" x14ac:dyDescent="0.4">
      <c r="A325">
        <v>165</v>
      </c>
      <c r="B325" s="3">
        <v>1</v>
      </c>
      <c r="C325" s="3">
        <v>0</v>
      </c>
      <c r="D325" s="3">
        <v>2.5246149962130699E-4</v>
      </c>
      <c r="E325" s="3">
        <v>0</v>
      </c>
      <c r="F325" s="3">
        <v>3</v>
      </c>
      <c r="G325" s="3">
        <v>0</v>
      </c>
      <c r="H325" s="3">
        <v>7.3475385745775095E-4</v>
      </c>
      <c r="I325" s="3">
        <v>0</v>
      </c>
      <c r="J325" s="3">
        <v>6</v>
      </c>
      <c r="K325" s="3">
        <v>2</v>
      </c>
      <c r="L325" s="3">
        <v>1.4489253803429099E-3</v>
      </c>
      <c r="M325" s="3">
        <v>4.8297512678097002E-4</v>
      </c>
      <c r="N325" s="3">
        <v>166</v>
      </c>
      <c r="O325">
        <f t="shared" si="23"/>
        <v>0</v>
      </c>
      <c r="P325">
        <f t="shared" si="24"/>
        <v>0</v>
      </c>
      <c r="Q325">
        <f t="shared" si="25"/>
        <v>0</v>
      </c>
      <c r="R325">
        <f t="shared" si="26"/>
        <v>0</v>
      </c>
      <c r="S325">
        <f t="shared" si="27"/>
        <v>0</v>
      </c>
      <c r="T325">
        <f t="shared" si="28"/>
        <v>0</v>
      </c>
      <c r="AK325">
        <v>170</v>
      </c>
      <c r="AL325" s="3" t="s">
        <v>451</v>
      </c>
      <c r="AM325" s="3">
        <v>4.3856618474968301E-2</v>
      </c>
      <c r="AN325" s="42" t="s">
        <v>449</v>
      </c>
      <c r="AO325" s="42">
        <v>0.140531983804766</v>
      </c>
      <c r="AP325" s="42" t="s">
        <v>453</v>
      </c>
      <c r="AQ325" s="42">
        <v>3.2500082873170699E-3</v>
      </c>
    </row>
    <row r="326" spans="1:43" x14ac:dyDescent="0.4">
      <c r="A326">
        <v>166</v>
      </c>
      <c r="B326" s="3">
        <v>0</v>
      </c>
      <c r="C326" s="3">
        <v>1</v>
      </c>
      <c r="D326" s="3">
        <v>0</v>
      </c>
      <c r="E326" s="3">
        <v>2.5246149962130699E-4</v>
      </c>
      <c r="F326" s="3">
        <v>1</v>
      </c>
      <c r="G326" s="3">
        <v>0</v>
      </c>
      <c r="H326" s="3">
        <v>2.44917952485917E-4</v>
      </c>
      <c r="I326" s="3">
        <v>0</v>
      </c>
      <c r="J326" s="3">
        <v>0</v>
      </c>
      <c r="K326" s="3">
        <v>1</v>
      </c>
      <c r="L326" s="3">
        <v>0</v>
      </c>
      <c r="M326" s="3">
        <v>2.4148756339048501E-4</v>
      </c>
      <c r="N326" s="3">
        <v>167</v>
      </c>
      <c r="O326">
        <f t="shared" si="23"/>
        <v>0</v>
      </c>
      <c r="P326">
        <f t="shared" si="24"/>
        <v>0</v>
      </c>
      <c r="Q326">
        <f t="shared" si="25"/>
        <v>0</v>
      </c>
      <c r="R326">
        <f t="shared" si="26"/>
        <v>0</v>
      </c>
      <c r="S326">
        <f t="shared" si="27"/>
        <v>0</v>
      </c>
      <c r="T326">
        <f t="shared" si="28"/>
        <v>0</v>
      </c>
      <c r="AK326">
        <v>171</v>
      </c>
      <c r="AL326" s="3" t="s">
        <v>451</v>
      </c>
      <c r="AM326" s="3">
        <v>5.3490694207284598E-2</v>
      </c>
      <c r="AN326" s="42" t="s">
        <v>450</v>
      </c>
      <c r="AO326" s="42">
        <v>0.14381609358458999</v>
      </c>
      <c r="AP326" s="42" t="s">
        <v>450</v>
      </c>
      <c r="AQ326" s="42">
        <v>0.31606134758596199</v>
      </c>
    </row>
    <row r="327" spans="1:43" x14ac:dyDescent="0.4">
      <c r="A327">
        <v>167</v>
      </c>
      <c r="B327" s="3">
        <v>0</v>
      </c>
      <c r="C327" s="3">
        <v>1</v>
      </c>
      <c r="D327" s="3">
        <v>0</v>
      </c>
      <c r="E327" s="3">
        <v>2.5246149962130699E-4</v>
      </c>
      <c r="F327" s="3">
        <v>0</v>
      </c>
      <c r="G327" s="3">
        <v>2</v>
      </c>
      <c r="H327" s="3">
        <v>0</v>
      </c>
      <c r="I327" s="3">
        <v>4.89835904971834E-4</v>
      </c>
      <c r="J327" s="3">
        <v>2</v>
      </c>
      <c r="K327" s="3">
        <v>7</v>
      </c>
      <c r="L327" s="3">
        <v>4.8297512678097002E-4</v>
      </c>
      <c r="M327" s="3">
        <v>1.6904129437333899E-3</v>
      </c>
      <c r="N327" s="3">
        <v>168</v>
      </c>
      <c r="O327">
        <f t="shared" si="23"/>
        <v>0</v>
      </c>
      <c r="P327">
        <f t="shared" si="24"/>
        <v>0</v>
      </c>
      <c r="Q327">
        <f t="shared" si="25"/>
        <v>0</v>
      </c>
      <c r="R327">
        <f t="shared" si="26"/>
        <v>0</v>
      </c>
      <c r="S327">
        <f t="shared" si="27"/>
        <v>0</v>
      </c>
      <c r="T327">
        <f t="shared" si="28"/>
        <v>0</v>
      </c>
      <c r="AK327">
        <v>172</v>
      </c>
      <c r="AL327" s="3" t="s">
        <v>452</v>
      </c>
      <c r="AM327" s="3">
        <v>4.3856618474968301E-2</v>
      </c>
      <c r="AN327" s="42" t="s">
        <v>452</v>
      </c>
      <c r="AO327" s="42">
        <v>0.149219490870625</v>
      </c>
      <c r="AP327" s="42" t="s">
        <v>452</v>
      </c>
      <c r="AQ327" s="42">
        <v>0.31297845962933801</v>
      </c>
    </row>
    <row r="328" spans="1:43" x14ac:dyDescent="0.4">
      <c r="A328">
        <v>168</v>
      </c>
      <c r="B328" s="3">
        <v>0</v>
      </c>
      <c r="C328" s="3">
        <v>0</v>
      </c>
      <c r="D328" s="3">
        <v>0</v>
      </c>
      <c r="E328" s="3">
        <v>0</v>
      </c>
      <c r="F328" s="3">
        <v>1</v>
      </c>
      <c r="G328" s="3">
        <v>2</v>
      </c>
      <c r="H328" s="3">
        <v>2.44917952485917E-4</v>
      </c>
      <c r="I328" s="3">
        <v>4.89835904971834E-4</v>
      </c>
      <c r="J328" s="3">
        <v>0</v>
      </c>
      <c r="K328" s="3">
        <v>2</v>
      </c>
      <c r="L328" s="3">
        <v>0</v>
      </c>
      <c r="M328" s="3">
        <v>4.8297512678097002E-4</v>
      </c>
      <c r="N328" s="3">
        <v>169</v>
      </c>
      <c r="O328">
        <f t="shared" si="23"/>
        <v>0</v>
      </c>
      <c r="P328">
        <f t="shared" si="24"/>
        <v>0</v>
      </c>
      <c r="Q328">
        <f t="shared" si="25"/>
        <v>0</v>
      </c>
      <c r="R328">
        <f t="shared" si="26"/>
        <v>0</v>
      </c>
      <c r="S328">
        <f t="shared" si="27"/>
        <v>0</v>
      </c>
      <c r="T328">
        <f t="shared" si="28"/>
        <v>0</v>
      </c>
      <c r="AK328">
        <v>173</v>
      </c>
      <c r="AL328" s="3" t="s">
        <v>449</v>
      </c>
      <c r="AM328" s="3">
        <v>4.19036729189892E-2</v>
      </c>
      <c r="AN328" s="42" t="s">
        <v>449</v>
      </c>
      <c r="AO328" s="42">
        <v>0.153084048529777</v>
      </c>
      <c r="AP328" s="42" t="s">
        <v>449</v>
      </c>
      <c r="AQ328" s="42">
        <v>0.30700008318008998</v>
      </c>
    </row>
    <row r="329" spans="1:43" x14ac:dyDescent="0.4">
      <c r="A329">
        <v>169</v>
      </c>
      <c r="B329" s="3">
        <v>2</v>
      </c>
      <c r="C329" s="3">
        <v>1</v>
      </c>
      <c r="D329" s="3">
        <v>5.0492299924261496E-4</v>
      </c>
      <c r="E329" s="3">
        <v>2.5246149962130699E-4</v>
      </c>
      <c r="F329" s="3">
        <v>1</v>
      </c>
      <c r="G329" s="3">
        <v>0</v>
      </c>
      <c r="H329" s="3">
        <v>2.44917952485917E-4</v>
      </c>
      <c r="I329" s="3">
        <v>0</v>
      </c>
      <c r="J329" s="3">
        <v>2</v>
      </c>
      <c r="K329" s="3">
        <v>3</v>
      </c>
      <c r="L329" s="3">
        <v>4.8297512678097002E-4</v>
      </c>
      <c r="M329" s="3">
        <v>7.2446269017145595E-4</v>
      </c>
      <c r="N329" s="3">
        <v>170</v>
      </c>
      <c r="O329">
        <f t="shared" si="23"/>
        <v>0</v>
      </c>
      <c r="P329">
        <f t="shared" si="24"/>
        <v>0</v>
      </c>
      <c r="Q329">
        <f t="shared" si="25"/>
        <v>0</v>
      </c>
      <c r="R329">
        <f t="shared" si="26"/>
        <v>0</v>
      </c>
      <c r="S329">
        <f t="shared" si="27"/>
        <v>0</v>
      </c>
      <c r="T329">
        <f t="shared" si="28"/>
        <v>0</v>
      </c>
      <c r="AK329">
        <v>174</v>
      </c>
      <c r="AL329" s="3" t="s">
        <v>452</v>
      </c>
      <c r="AM329" s="3">
        <v>4.19036729189892E-2</v>
      </c>
      <c r="AN329" s="42" t="s">
        <v>450</v>
      </c>
      <c r="AO329" s="42">
        <v>0.14519185785164301</v>
      </c>
      <c r="AP329" s="42" t="s">
        <v>450</v>
      </c>
      <c r="AQ329" s="42">
        <v>0.35061519733021601</v>
      </c>
    </row>
    <row r="330" spans="1:43" x14ac:dyDescent="0.4">
      <c r="A330">
        <v>170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1</v>
      </c>
      <c r="H330" s="3">
        <v>0</v>
      </c>
      <c r="I330" s="3">
        <v>2.44917952485917E-4</v>
      </c>
      <c r="J330" s="3">
        <v>2</v>
      </c>
      <c r="K330" s="3">
        <v>3</v>
      </c>
      <c r="L330" s="3">
        <v>4.8297512678097002E-4</v>
      </c>
      <c r="M330" s="3">
        <v>7.2446269017145595E-4</v>
      </c>
      <c r="N330" s="3">
        <v>171</v>
      </c>
      <c r="O330">
        <f t="shared" si="23"/>
        <v>0</v>
      </c>
      <c r="P330">
        <f t="shared" si="24"/>
        <v>0</v>
      </c>
      <c r="Q330">
        <f t="shared" si="25"/>
        <v>0</v>
      </c>
      <c r="R330">
        <f t="shared" si="26"/>
        <v>0</v>
      </c>
      <c r="S330">
        <f t="shared" si="27"/>
        <v>0</v>
      </c>
      <c r="T330">
        <f t="shared" si="28"/>
        <v>0</v>
      </c>
      <c r="AK330">
        <v>175</v>
      </c>
      <c r="AL330" s="3" t="s">
        <v>450</v>
      </c>
      <c r="AM330" s="3">
        <v>5.1538025909595199E-2</v>
      </c>
      <c r="AN330" s="42" t="s">
        <v>451</v>
      </c>
      <c r="AO330" s="42">
        <v>0.14661027914604099</v>
      </c>
      <c r="AP330" s="42" t="s">
        <v>452</v>
      </c>
      <c r="AQ330" s="42">
        <v>0.32465952525320002</v>
      </c>
    </row>
    <row r="331" spans="1:43" x14ac:dyDescent="0.4">
      <c r="A331">
        <v>171</v>
      </c>
      <c r="B331" s="3">
        <v>0</v>
      </c>
      <c r="C331" s="3">
        <v>0</v>
      </c>
      <c r="D331" s="3">
        <v>0</v>
      </c>
      <c r="E331" s="3">
        <v>0</v>
      </c>
      <c r="F331" s="3">
        <v>1</v>
      </c>
      <c r="G331" s="3">
        <v>1</v>
      </c>
      <c r="H331" s="3">
        <v>2.44917952485917E-4</v>
      </c>
      <c r="I331" s="3">
        <v>2.44917952485917E-4</v>
      </c>
      <c r="J331" s="3">
        <v>1</v>
      </c>
      <c r="K331" s="3">
        <v>0</v>
      </c>
      <c r="L331" s="3">
        <v>2.4148756339048501E-4</v>
      </c>
      <c r="M331" s="3">
        <v>0</v>
      </c>
      <c r="N331" s="3">
        <v>172</v>
      </c>
      <c r="O331">
        <f t="shared" si="23"/>
        <v>0</v>
      </c>
      <c r="P331">
        <f t="shared" si="24"/>
        <v>0</v>
      </c>
      <c r="Q331">
        <f t="shared" si="25"/>
        <v>0</v>
      </c>
      <c r="R331">
        <f t="shared" si="26"/>
        <v>0</v>
      </c>
      <c r="S331">
        <f t="shared" si="27"/>
        <v>0</v>
      </c>
      <c r="T331">
        <f t="shared" si="28"/>
        <v>0</v>
      </c>
      <c r="AK331">
        <v>176</v>
      </c>
      <c r="AL331" s="3" t="s">
        <v>451</v>
      </c>
      <c r="AM331" s="3">
        <v>4.5283523986068101E-2</v>
      </c>
      <c r="AN331" s="42" t="s">
        <v>453</v>
      </c>
      <c r="AO331" s="42">
        <v>3.2911908419621301E-3</v>
      </c>
      <c r="AP331" s="42" t="s">
        <v>449</v>
      </c>
      <c r="AQ331" s="42">
        <v>0.30572802363841201</v>
      </c>
    </row>
    <row r="332" spans="1:43" x14ac:dyDescent="0.4">
      <c r="A332">
        <v>172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2.44917952485917E-4</v>
      </c>
      <c r="I332" s="3">
        <v>0</v>
      </c>
      <c r="J332" s="3">
        <v>2</v>
      </c>
      <c r="K332" s="3">
        <v>0</v>
      </c>
      <c r="L332" s="3">
        <v>4.8297512678097002E-4</v>
      </c>
      <c r="M332" s="3">
        <v>0</v>
      </c>
      <c r="N332" s="3">
        <v>173</v>
      </c>
      <c r="O332">
        <f t="shared" si="23"/>
        <v>0</v>
      </c>
      <c r="P332">
        <f t="shared" si="24"/>
        <v>0</v>
      </c>
      <c r="Q332">
        <f t="shared" si="25"/>
        <v>0</v>
      </c>
      <c r="R332">
        <f t="shared" si="26"/>
        <v>0</v>
      </c>
      <c r="S332">
        <f t="shared" si="27"/>
        <v>0</v>
      </c>
      <c r="T332">
        <f t="shared" si="28"/>
        <v>0</v>
      </c>
      <c r="AK332">
        <v>177</v>
      </c>
      <c r="AL332" s="3" t="s">
        <v>451</v>
      </c>
      <c r="AM332" s="3">
        <v>4.19036729189892E-2</v>
      </c>
      <c r="AN332" s="42" t="s">
        <v>453</v>
      </c>
      <c r="AO332" s="42">
        <v>3.2911908419621301E-3</v>
      </c>
      <c r="AP332" s="42" t="s">
        <v>450</v>
      </c>
      <c r="AQ332" s="42">
        <v>0.30350451111464599</v>
      </c>
    </row>
    <row r="333" spans="1:43" x14ac:dyDescent="0.4">
      <c r="A333">
        <v>173</v>
      </c>
      <c r="B333" s="3">
        <v>2</v>
      </c>
      <c r="C333" s="3">
        <v>1</v>
      </c>
      <c r="D333" s="3">
        <v>5.0492299924261496E-4</v>
      </c>
      <c r="E333" s="3">
        <v>2.5246149962130699E-4</v>
      </c>
      <c r="F333" s="3">
        <v>3</v>
      </c>
      <c r="G333" s="3">
        <v>0</v>
      </c>
      <c r="H333" s="3">
        <v>7.3475385745775095E-4</v>
      </c>
      <c r="I333" s="3">
        <v>0</v>
      </c>
      <c r="J333" s="3">
        <v>4</v>
      </c>
      <c r="K333" s="3">
        <v>2</v>
      </c>
      <c r="L333" s="3">
        <v>9.6595025356194101E-4</v>
      </c>
      <c r="M333" s="3">
        <v>4.8297512678097002E-4</v>
      </c>
      <c r="N333" s="3">
        <v>174</v>
      </c>
      <c r="O333">
        <f t="shared" si="23"/>
        <v>0</v>
      </c>
      <c r="P333">
        <f t="shared" si="24"/>
        <v>0</v>
      </c>
      <c r="Q333">
        <f t="shared" si="25"/>
        <v>0</v>
      </c>
      <c r="R333">
        <f t="shared" si="26"/>
        <v>0</v>
      </c>
      <c r="S333">
        <f t="shared" si="27"/>
        <v>0</v>
      </c>
      <c r="T333">
        <f t="shared" si="28"/>
        <v>0</v>
      </c>
      <c r="AK333">
        <v>178</v>
      </c>
      <c r="AL333" s="3" t="s">
        <v>452</v>
      </c>
      <c r="AM333" s="3">
        <v>4.19036729189892E-2</v>
      </c>
      <c r="AN333" s="42" t="s">
        <v>453</v>
      </c>
      <c r="AO333" s="42">
        <v>3.2911908419621301E-3</v>
      </c>
      <c r="AP333" s="42" t="s">
        <v>452</v>
      </c>
      <c r="AQ333" s="42">
        <v>0.30398748624142702</v>
      </c>
    </row>
    <row r="334" spans="1:43" x14ac:dyDescent="0.4">
      <c r="A334">
        <v>174</v>
      </c>
      <c r="B334" s="3">
        <v>1</v>
      </c>
      <c r="C334" s="3">
        <v>0</v>
      </c>
      <c r="D334" s="3">
        <v>2.5246149962130699E-4</v>
      </c>
      <c r="E334" s="3">
        <v>0</v>
      </c>
      <c r="F334" s="3">
        <v>2</v>
      </c>
      <c r="G334" s="3">
        <v>0</v>
      </c>
      <c r="H334" s="3">
        <v>4.89835904971834E-4</v>
      </c>
      <c r="I334" s="3">
        <v>0</v>
      </c>
      <c r="J334" s="3">
        <v>0</v>
      </c>
      <c r="K334" s="3">
        <v>1</v>
      </c>
      <c r="L334" s="3">
        <v>0</v>
      </c>
      <c r="M334" s="3">
        <v>2.4148756339048501E-4</v>
      </c>
      <c r="N334" s="3">
        <v>175</v>
      </c>
      <c r="O334">
        <f t="shared" si="23"/>
        <v>0</v>
      </c>
      <c r="P334">
        <f t="shared" si="24"/>
        <v>0</v>
      </c>
      <c r="Q334">
        <f t="shared" si="25"/>
        <v>0</v>
      </c>
      <c r="R334">
        <f t="shared" si="26"/>
        <v>0</v>
      </c>
      <c r="S334">
        <f t="shared" si="27"/>
        <v>0</v>
      </c>
      <c r="T334">
        <f t="shared" si="28"/>
        <v>0</v>
      </c>
      <c r="AK334">
        <v>179</v>
      </c>
      <c r="AL334" s="3" t="s">
        <v>450</v>
      </c>
      <c r="AM334" s="3">
        <v>4.8158359657923297E-2</v>
      </c>
      <c r="AN334" s="42" t="s">
        <v>452</v>
      </c>
      <c r="AO334" s="42">
        <v>0.149219490870625</v>
      </c>
      <c r="AP334" s="42" t="s">
        <v>449</v>
      </c>
      <c r="AQ334" s="42">
        <v>0.30721847319662399</v>
      </c>
    </row>
    <row r="335" spans="1:43" x14ac:dyDescent="0.4">
      <c r="A335">
        <v>175</v>
      </c>
      <c r="B335" s="3">
        <v>0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2.44917952485917E-4</v>
      </c>
      <c r="I335" s="3">
        <v>0</v>
      </c>
      <c r="J335" s="3">
        <v>2</v>
      </c>
      <c r="K335" s="3">
        <v>2</v>
      </c>
      <c r="L335" s="3">
        <v>4.8297512678097002E-4</v>
      </c>
      <c r="M335" s="3">
        <v>4.8297512678097002E-4</v>
      </c>
      <c r="N335" s="3">
        <v>176</v>
      </c>
      <c r="O335">
        <f t="shared" si="23"/>
        <v>0</v>
      </c>
      <c r="P335">
        <f t="shared" si="24"/>
        <v>0</v>
      </c>
      <c r="Q335">
        <f t="shared" si="25"/>
        <v>0</v>
      </c>
      <c r="R335">
        <f t="shared" si="26"/>
        <v>0</v>
      </c>
      <c r="S335">
        <f t="shared" si="27"/>
        <v>0</v>
      </c>
      <c r="T335">
        <f t="shared" si="28"/>
        <v>0</v>
      </c>
      <c r="AK335">
        <v>180</v>
      </c>
      <c r="AL335" s="3" t="s">
        <v>452</v>
      </c>
      <c r="AM335" s="3">
        <v>4.19036729189892E-2</v>
      </c>
      <c r="AN335" s="42" t="s">
        <v>450</v>
      </c>
      <c r="AO335" s="42">
        <v>0.14381609358458999</v>
      </c>
      <c r="AP335" s="42" t="s">
        <v>450</v>
      </c>
      <c r="AQ335" s="42">
        <v>0.30350451111464599</v>
      </c>
    </row>
    <row r="336" spans="1:43" x14ac:dyDescent="0.4">
      <c r="A336">
        <v>176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1</v>
      </c>
      <c r="H336" s="3">
        <v>2.44917952485917E-4</v>
      </c>
      <c r="I336" s="3">
        <v>2.44917952485917E-4</v>
      </c>
      <c r="J336" s="3">
        <v>2</v>
      </c>
      <c r="K336" s="3">
        <v>1</v>
      </c>
      <c r="L336" s="3">
        <v>4.8297512678097002E-4</v>
      </c>
      <c r="M336" s="3">
        <v>2.4148756339048501E-4</v>
      </c>
      <c r="N336" s="3">
        <v>177</v>
      </c>
      <c r="O336">
        <f t="shared" si="23"/>
        <v>0</v>
      </c>
      <c r="P336">
        <f t="shared" si="24"/>
        <v>0</v>
      </c>
      <c r="Q336">
        <f t="shared" si="25"/>
        <v>0</v>
      </c>
      <c r="R336">
        <f t="shared" si="26"/>
        <v>0</v>
      </c>
      <c r="S336">
        <f t="shared" si="27"/>
        <v>0</v>
      </c>
      <c r="T336">
        <f t="shared" si="28"/>
        <v>0</v>
      </c>
      <c r="AK336">
        <v>181</v>
      </c>
      <c r="AL336" s="3" t="s">
        <v>451</v>
      </c>
      <c r="AM336" s="3">
        <v>4.5283523986068101E-2</v>
      </c>
      <c r="AN336" s="42" t="s">
        <v>452</v>
      </c>
      <c r="AO336" s="42">
        <v>0.14661027914604099</v>
      </c>
      <c r="AP336" s="42" t="s">
        <v>451</v>
      </c>
      <c r="AQ336" s="42">
        <v>0.30673549806984302</v>
      </c>
    </row>
    <row r="337" spans="1:43" x14ac:dyDescent="0.4">
      <c r="A337">
        <v>177</v>
      </c>
      <c r="B337" s="3">
        <v>2</v>
      </c>
      <c r="C337" s="3">
        <v>0</v>
      </c>
      <c r="D337" s="3">
        <v>5.0492299924261496E-4</v>
      </c>
      <c r="E337" s="3">
        <v>0</v>
      </c>
      <c r="F337" s="3">
        <v>2</v>
      </c>
      <c r="G337" s="3">
        <v>0</v>
      </c>
      <c r="H337" s="3">
        <v>4.89835904971834E-4</v>
      </c>
      <c r="I337" s="3">
        <v>0</v>
      </c>
      <c r="J337" s="3">
        <v>2</v>
      </c>
      <c r="K337" s="3">
        <v>1</v>
      </c>
      <c r="L337" s="3">
        <v>4.8297512678097002E-4</v>
      </c>
      <c r="M337" s="3">
        <v>2.4148756339048501E-4</v>
      </c>
      <c r="N337" s="3">
        <v>178</v>
      </c>
      <c r="O337">
        <f t="shared" si="23"/>
        <v>0</v>
      </c>
      <c r="P337">
        <f t="shared" si="24"/>
        <v>0</v>
      </c>
      <c r="Q337">
        <f t="shared" si="25"/>
        <v>0</v>
      </c>
      <c r="R337">
        <f t="shared" si="26"/>
        <v>0</v>
      </c>
      <c r="S337">
        <f t="shared" si="27"/>
        <v>0</v>
      </c>
      <c r="T337">
        <f t="shared" si="28"/>
        <v>0</v>
      </c>
      <c r="AK337">
        <v>182</v>
      </c>
      <c r="AL337" s="3" t="s">
        <v>452</v>
      </c>
      <c r="AM337" s="3">
        <v>4.8158359657923297E-2</v>
      </c>
      <c r="AN337" s="42" t="s">
        <v>451</v>
      </c>
      <c r="AO337" s="42">
        <v>0.150384048181956</v>
      </c>
      <c r="AP337" s="42" t="s">
        <v>452</v>
      </c>
      <c r="AQ337" s="42">
        <v>0.31962665660819101</v>
      </c>
    </row>
    <row r="338" spans="1:43" x14ac:dyDescent="0.4">
      <c r="A338">
        <v>178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2.44917952485917E-4</v>
      </c>
      <c r="J338" s="3">
        <v>2</v>
      </c>
      <c r="K338" s="3">
        <v>1</v>
      </c>
      <c r="L338" s="3">
        <v>4.8297512678097002E-4</v>
      </c>
      <c r="M338" s="3">
        <v>2.4148756339048501E-4</v>
      </c>
      <c r="N338" s="3">
        <v>179</v>
      </c>
      <c r="O338">
        <f t="shared" si="23"/>
        <v>0</v>
      </c>
      <c r="P338">
        <f t="shared" si="24"/>
        <v>0</v>
      </c>
      <c r="Q338">
        <f t="shared" si="25"/>
        <v>0</v>
      </c>
      <c r="R338">
        <f t="shared" si="26"/>
        <v>0</v>
      </c>
      <c r="S338">
        <f t="shared" si="27"/>
        <v>0</v>
      </c>
      <c r="T338">
        <f t="shared" si="28"/>
        <v>0</v>
      </c>
      <c r="AK338">
        <v>183</v>
      </c>
      <c r="AL338" s="3" t="s">
        <v>450</v>
      </c>
      <c r="AM338" s="3">
        <v>5.3402830720656602E-2</v>
      </c>
      <c r="AN338" s="42" t="s">
        <v>451</v>
      </c>
      <c r="AO338" s="42">
        <v>0.14381609358458999</v>
      </c>
      <c r="AP338" s="42" t="s">
        <v>450</v>
      </c>
      <c r="AQ338" s="42">
        <v>0.29974875831822401</v>
      </c>
    </row>
    <row r="339" spans="1:43" x14ac:dyDescent="0.4">
      <c r="A339">
        <v>179</v>
      </c>
      <c r="B339" s="3">
        <v>0</v>
      </c>
      <c r="C339" s="3">
        <v>1</v>
      </c>
      <c r="D339" s="3">
        <v>0</v>
      </c>
      <c r="E339" s="3">
        <v>2.5246149962130699E-4</v>
      </c>
      <c r="F339" s="3">
        <v>1</v>
      </c>
      <c r="G339" s="3">
        <v>1</v>
      </c>
      <c r="H339" s="3">
        <v>2.44917952485917E-4</v>
      </c>
      <c r="I339" s="3">
        <v>2.44917952485917E-4</v>
      </c>
      <c r="J339" s="3">
        <v>1</v>
      </c>
      <c r="K339" s="3">
        <v>0</v>
      </c>
      <c r="L339" s="3">
        <v>2.4148756339048501E-4</v>
      </c>
      <c r="M339" s="3">
        <v>0</v>
      </c>
      <c r="N339" s="3">
        <v>180</v>
      </c>
      <c r="O339">
        <f t="shared" si="23"/>
        <v>0</v>
      </c>
      <c r="P339">
        <f t="shared" si="24"/>
        <v>0</v>
      </c>
      <c r="Q339">
        <f t="shared" si="25"/>
        <v>0</v>
      </c>
      <c r="R339">
        <f t="shared" si="26"/>
        <v>0</v>
      </c>
      <c r="S339">
        <f t="shared" si="27"/>
        <v>0</v>
      </c>
      <c r="T339">
        <f t="shared" si="28"/>
        <v>0</v>
      </c>
      <c r="AK339">
        <v>184</v>
      </c>
      <c r="AL339" s="3" t="s">
        <v>452</v>
      </c>
      <c r="AM339" s="3">
        <v>4.86632826571659E-2</v>
      </c>
      <c r="AN339" s="42" t="s">
        <v>452</v>
      </c>
      <c r="AO339" s="42">
        <v>0.14381609358458999</v>
      </c>
      <c r="AP339" s="42" t="s">
        <v>452</v>
      </c>
      <c r="AQ339" s="42">
        <v>0.32081741753413401</v>
      </c>
    </row>
    <row r="340" spans="1:43" x14ac:dyDescent="0.4">
      <c r="A340">
        <v>180</v>
      </c>
      <c r="B340" s="3">
        <v>2</v>
      </c>
      <c r="C340" s="3">
        <v>0</v>
      </c>
      <c r="D340" s="3">
        <v>5.0492299924261496E-4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2</v>
      </c>
      <c r="L340" s="3">
        <v>0</v>
      </c>
      <c r="M340" s="3">
        <v>4.8297512678097002E-4</v>
      </c>
      <c r="N340" s="3">
        <v>181</v>
      </c>
      <c r="O340">
        <f t="shared" si="23"/>
        <v>0</v>
      </c>
      <c r="P340">
        <f t="shared" si="24"/>
        <v>0</v>
      </c>
      <c r="Q340">
        <f t="shared" si="25"/>
        <v>0</v>
      </c>
      <c r="R340">
        <f t="shared" si="26"/>
        <v>0</v>
      </c>
      <c r="S340">
        <f t="shared" si="27"/>
        <v>0</v>
      </c>
      <c r="T340">
        <f t="shared" si="28"/>
        <v>0</v>
      </c>
      <c r="AK340">
        <v>185</v>
      </c>
      <c r="AL340" s="3" t="s">
        <v>450</v>
      </c>
      <c r="AM340" s="3">
        <v>5.1538025909595199E-2</v>
      </c>
      <c r="AN340" s="42" t="s">
        <v>449</v>
      </c>
      <c r="AO340" s="42">
        <v>0.147100115051013</v>
      </c>
      <c r="AP340" s="42" t="s">
        <v>451</v>
      </c>
      <c r="AQ340" s="42">
        <v>0.301970665339027</v>
      </c>
    </row>
    <row r="341" spans="1:43" x14ac:dyDescent="0.4">
      <c r="A341">
        <v>181</v>
      </c>
      <c r="B341" s="3">
        <v>4</v>
      </c>
      <c r="C341" s="3">
        <v>0</v>
      </c>
      <c r="D341" s="3">
        <v>1.0098459984852299E-3</v>
      </c>
      <c r="E341" s="3">
        <v>0</v>
      </c>
      <c r="F341" s="3">
        <v>1</v>
      </c>
      <c r="G341" s="3">
        <v>0</v>
      </c>
      <c r="H341" s="3">
        <v>2.44917952485917E-4</v>
      </c>
      <c r="I341" s="3">
        <v>0</v>
      </c>
      <c r="J341" s="3">
        <v>0</v>
      </c>
      <c r="K341" s="3">
        <v>2</v>
      </c>
      <c r="L341" s="3">
        <v>0</v>
      </c>
      <c r="M341" s="3">
        <v>4.8297512678097002E-4</v>
      </c>
      <c r="N341" s="3">
        <v>182</v>
      </c>
      <c r="O341">
        <f t="shared" si="23"/>
        <v>0</v>
      </c>
      <c r="P341">
        <f t="shared" si="24"/>
        <v>0</v>
      </c>
      <c r="Q341">
        <f t="shared" si="25"/>
        <v>0</v>
      </c>
      <c r="R341">
        <f t="shared" si="26"/>
        <v>0</v>
      </c>
      <c r="S341">
        <f t="shared" si="27"/>
        <v>0</v>
      </c>
      <c r="T341">
        <f t="shared" si="28"/>
        <v>0</v>
      </c>
      <c r="AK341">
        <v>186</v>
      </c>
      <c r="AL341" s="3" t="s">
        <v>451</v>
      </c>
      <c r="AM341" s="3">
        <v>4.86632826571659E-2</v>
      </c>
      <c r="AN341" s="42" t="s">
        <v>452</v>
      </c>
      <c r="AO341" s="42">
        <v>0.14381609358458999</v>
      </c>
      <c r="AP341" s="42" t="s">
        <v>451</v>
      </c>
      <c r="AQ341" s="42">
        <v>0.310032671417318</v>
      </c>
    </row>
    <row r="342" spans="1:43" x14ac:dyDescent="0.4">
      <c r="A342">
        <v>182</v>
      </c>
      <c r="B342" s="3">
        <v>1</v>
      </c>
      <c r="C342" s="3">
        <v>1</v>
      </c>
      <c r="D342" s="3">
        <v>2.5246149962130699E-4</v>
      </c>
      <c r="E342" s="3">
        <v>2.5246149962130699E-4</v>
      </c>
      <c r="F342" s="3">
        <v>1</v>
      </c>
      <c r="G342" s="3">
        <v>0</v>
      </c>
      <c r="H342" s="3">
        <v>2.44917952485917E-4</v>
      </c>
      <c r="I342" s="3">
        <v>0</v>
      </c>
      <c r="J342" s="3">
        <v>1</v>
      </c>
      <c r="K342" s="3">
        <v>0</v>
      </c>
      <c r="L342" s="3">
        <v>2.4148756339048501E-4</v>
      </c>
      <c r="M342" s="3">
        <v>0</v>
      </c>
      <c r="N342" s="3">
        <v>183</v>
      </c>
      <c r="O342">
        <f t="shared" si="23"/>
        <v>0</v>
      </c>
      <c r="P342">
        <f t="shared" si="24"/>
        <v>0</v>
      </c>
      <c r="Q342">
        <f t="shared" si="25"/>
        <v>0</v>
      </c>
      <c r="R342">
        <f t="shared" si="26"/>
        <v>0</v>
      </c>
      <c r="S342">
        <f t="shared" si="27"/>
        <v>0</v>
      </c>
      <c r="T342">
        <f t="shared" si="28"/>
        <v>0</v>
      </c>
      <c r="AK342">
        <v>187</v>
      </c>
      <c r="AL342" s="3" t="s">
        <v>449</v>
      </c>
      <c r="AM342" s="3">
        <v>4.5790293040456599E-2</v>
      </c>
      <c r="AN342" s="42" t="s">
        <v>450</v>
      </c>
      <c r="AO342" s="42">
        <v>0.149219490870625</v>
      </c>
      <c r="AP342" s="42" t="s">
        <v>452</v>
      </c>
      <c r="AQ342" s="42">
        <v>0.310032671417318</v>
      </c>
    </row>
    <row r="343" spans="1:43" x14ac:dyDescent="0.4">
      <c r="A343">
        <v>183</v>
      </c>
      <c r="B343" s="3">
        <v>2</v>
      </c>
      <c r="C343" s="3">
        <v>1</v>
      </c>
      <c r="D343" s="3">
        <v>5.0492299924261496E-4</v>
      </c>
      <c r="E343" s="3">
        <v>2.5246149962130699E-4</v>
      </c>
      <c r="F343" s="3">
        <v>2</v>
      </c>
      <c r="G343" s="3">
        <v>1</v>
      </c>
      <c r="H343" s="3">
        <v>4.89835904971834E-4</v>
      </c>
      <c r="I343" s="3">
        <v>2.44917952485917E-4</v>
      </c>
      <c r="J343" s="3">
        <v>2</v>
      </c>
      <c r="K343" s="3">
        <v>3</v>
      </c>
      <c r="L343" s="3">
        <v>4.8297512678097002E-4</v>
      </c>
      <c r="M343" s="3">
        <v>7.2446269017145595E-4</v>
      </c>
      <c r="N343" s="3">
        <v>184</v>
      </c>
      <c r="O343">
        <f t="shared" si="23"/>
        <v>0</v>
      </c>
      <c r="P343">
        <f t="shared" si="24"/>
        <v>0</v>
      </c>
      <c r="Q343">
        <f t="shared" si="25"/>
        <v>0</v>
      </c>
      <c r="R343">
        <f t="shared" si="26"/>
        <v>0</v>
      </c>
      <c r="S343">
        <f t="shared" si="27"/>
        <v>0</v>
      </c>
      <c r="T343">
        <f t="shared" si="28"/>
        <v>0</v>
      </c>
      <c r="AK343">
        <v>188</v>
      </c>
      <c r="AL343" s="3" t="s">
        <v>451</v>
      </c>
      <c r="AM343" s="3">
        <v>4.5790293040456599E-2</v>
      </c>
      <c r="AN343" s="42" t="s">
        <v>451</v>
      </c>
      <c r="AO343" s="42">
        <v>0.14661027914604099</v>
      </c>
      <c r="AP343" s="42" t="s">
        <v>449</v>
      </c>
      <c r="AQ343" s="42">
        <v>0.29873941189255299</v>
      </c>
    </row>
    <row r="344" spans="1:43" x14ac:dyDescent="0.4">
      <c r="A344">
        <v>184</v>
      </c>
      <c r="B344" s="3">
        <v>1</v>
      </c>
      <c r="C344" s="3">
        <v>1</v>
      </c>
      <c r="D344" s="3">
        <v>2.5246149962130699E-4</v>
      </c>
      <c r="E344" s="3">
        <v>2.5246149962130699E-4</v>
      </c>
      <c r="F344" s="3">
        <v>1</v>
      </c>
      <c r="G344" s="3">
        <v>1</v>
      </c>
      <c r="H344" s="3">
        <v>2.44917952485917E-4</v>
      </c>
      <c r="I344" s="3">
        <v>2.44917952485917E-4</v>
      </c>
      <c r="J344" s="3">
        <v>0</v>
      </c>
      <c r="K344" s="3">
        <v>1</v>
      </c>
      <c r="L344" s="3">
        <v>0</v>
      </c>
      <c r="M344" s="3">
        <v>2.4148756339048501E-4</v>
      </c>
      <c r="N344" s="3">
        <v>185</v>
      </c>
      <c r="O344">
        <f t="shared" si="23"/>
        <v>0</v>
      </c>
      <c r="P344">
        <f t="shared" si="24"/>
        <v>0</v>
      </c>
      <c r="Q344">
        <f t="shared" si="25"/>
        <v>0</v>
      </c>
      <c r="R344">
        <f t="shared" si="26"/>
        <v>0</v>
      </c>
      <c r="S344">
        <f t="shared" si="27"/>
        <v>0</v>
      </c>
      <c r="T344">
        <f t="shared" si="28"/>
        <v>0</v>
      </c>
      <c r="AK344">
        <v>189</v>
      </c>
      <c r="AL344" s="3" t="s">
        <v>452</v>
      </c>
      <c r="AM344" s="3">
        <v>4.5790293040456599E-2</v>
      </c>
      <c r="AN344" s="42" t="s">
        <v>451</v>
      </c>
      <c r="AO344" s="42">
        <v>0.14381609358458999</v>
      </c>
      <c r="AP344" s="42" t="s">
        <v>453</v>
      </c>
      <c r="AQ344" s="42">
        <v>1.1851281953572299E-2</v>
      </c>
    </row>
    <row r="345" spans="1:43" x14ac:dyDescent="0.4">
      <c r="A345">
        <v>185</v>
      </c>
      <c r="B345" s="3">
        <v>0</v>
      </c>
      <c r="C345" s="3">
        <v>0</v>
      </c>
      <c r="D345" s="3">
        <v>0</v>
      </c>
      <c r="E345" s="3">
        <v>0</v>
      </c>
      <c r="F345" s="3">
        <v>2</v>
      </c>
      <c r="G345" s="3">
        <v>0</v>
      </c>
      <c r="H345" s="3">
        <v>4.89835904971834E-4</v>
      </c>
      <c r="I345" s="3">
        <v>0</v>
      </c>
      <c r="J345" s="3">
        <v>1</v>
      </c>
      <c r="K345" s="3">
        <v>1</v>
      </c>
      <c r="L345" s="3">
        <v>2.4148756339048501E-4</v>
      </c>
      <c r="M345" s="3">
        <v>2.4148756339048501E-4</v>
      </c>
      <c r="N345" s="3">
        <v>186</v>
      </c>
      <c r="O345">
        <f t="shared" si="23"/>
        <v>0</v>
      </c>
      <c r="P345">
        <f t="shared" si="24"/>
        <v>0</v>
      </c>
      <c r="Q345">
        <f t="shared" si="25"/>
        <v>0</v>
      </c>
      <c r="R345">
        <f t="shared" si="26"/>
        <v>0</v>
      </c>
      <c r="S345">
        <f t="shared" si="27"/>
        <v>0</v>
      </c>
      <c r="T345">
        <f t="shared" si="28"/>
        <v>0</v>
      </c>
      <c r="AK345">
        <v>190</v>
      </c>
      <c r="AL345" s="3" t="s">
        <v>450</v>
      </c>
      <c r="AM345" s="3">
        <v>5.4728588414029E-2</v>
      </c>
      <c r="AN345" s="42" t="s">
        <v>452</v>
      </c>
      <c r="AO345" s="42">
        <v>0.147100115051013</v>
      </c>
      <c r="AP345" s="42" t="s">
        <v>453</v>
      </c>
      <c r="AQ345" s="42">
        <v>1.1851281953572299E-2</v>
      </c>
    </row>
    <row r="346" spans="1:43" x14ac:dyDescent="0.4">
      <c r="A346">
        <v>186</v>
      </c>
      <c r="B346" s="3">
        <v>0</v>
      </c>
      <c r="C346" s="3">
        <v>0</v>
      </c>
      <c r="D346" s="3">
        <v>0</v>
      </c>
      <c r="E346" s="3">
        <v>0</v>
      </c>
      <c r="F346" s="3">
        <v>2</v>
      </c>
      <c r="G346" s="3">
        <v>0</v>
      </c>
      <c r="H346" s="3">
        <v>4.89835904971834E-4</v>
      </c>
      <c r="I346" s="3">
        <v>0</v>
      </c>
      <c r="J346" s="3">
        <v>1</v>
      </c>
      <c r="K346" s="3">
        <v>0</v>
      </c>
      <c r="L346" s="3">
        <v>2.4148756339048501E-4</v>
      </c>
      <c r="M346" s="3">
        <v>0</v>
      </c>
      <c r="N346" s="3">
        <v>187</v>
      </c>
      <c r="O346">
        <f t="shared" si="23"/>
        <v>0</v>
      </c>
      <c r="P346">
        <f t="shared" si="24"/>
        <v>0</v>
      </c>
      <c r="Q346">
        <f t="shared" si="25"/>
        <v>0</v>
      </c>
      <c r="R346">
        <f t="shared" si="26"/>
        <v>0</v>
      </c>
      <c r="S346">
        <f t="shared" si="27"/>
        <v>0</v>
      </c>
      <c r="T346">
        <f t="shared" si="28"/>
        <v>0</v>
      </c>
      <c r="AK346">
        <v>191</v>
      </c>
      <c r="AL346" s="3" t="s">
        <v>450</v>
      </c>
      <c r="AM346" s="3">
        <v>5.2044610101675097E-2</v>
      </c>
      <c r="AN346" s="42" t="s">
        <v>450</v>
      </c>
      <c r="AO346" s="42">
        <v>0.14661027914604099</v>
      </c>
      <c r="AP346" s="42" t="s">
        <v>453</v>
      </c>
      <c r="AQ346" s="42">
        <v>9.7497723829865195E-3</v>
      </c>
    </row>
    <row r="347" spans="1:43" x14ac:dyDescent="0.4">
      <c r="A347">
        <v>187</v>
      </c>
      <c r="B347" s="3">
        <v>0</v>
      </c>
      <c r="C347" s="3">
        <v>0</v>
      </c>
      <c r="D347" s="3">
        <v>0</v>
      </c>
      <c r="E347" s="3">
        <v>0</v>
      </c>
      <c r="F347" s="3">
        <v>3</v>
      </c>
      <c r="G347" s="3">
        <v>1</v>
      </c>
      <c r="H347" s="3">
        <v>7.3475385745775095E-4</v>
      </c>
      <c r="I347" s="3">
        <v>2.44917952485917E-4</v>
      </c>
      <c r="J347" s="3">
        <v>6</v>
      </c>
      <c r="K347" s="3">
        <v>0</v>
      </c>
      <c r="L347" s="3">
        <v>1.4489253803429099E-3</v>
      </c>
      <c r="M347" s="3">
        <v>0</v>
      </c>
      <c r="N347" s="3">
        <v>188</v>
      </c>
      <c r="O347">
        <f t="shared" si="23"/>
        <v>0</v>
      </c>
      <c r="P347">
        <f t="shared" si="24"/>
        <v>0</v>
      </c>
      <c r="Q347">
        <f t="shared" si="25"/>
        <v>0</v>
      </c>
      <c r="R347">
        <f t="shared" si="26"/>
        <v>0</v>
      </c>
      <c r="S347">
        <f t="shared" si="27"/>
        <v>0</v>
      </c>
      <c r="T347">
        <f t="shared" si="28"/>
        <v>0</v>
      </c>
      <c r="AK347">
        <v>192</v>
      </c>
      <c r="AL347" s="3" t="s">
        <v>451</v>
      </c>
      <c r="AM347" s="3">
        <v>6.9001403212902601E-2</v>
      </c>
      <c r="AN347" s="42" t="s">
        <v>452</v>
      </c>
      <c r="AO347" s="42">
        <v>0.14381609358458999</v>
      </c>
      <c r="AP347" s="42" t="s">
        <v>453</v>
      </c>
      <c r="AQ347" s="42">
        <v>2.56068163692472E-2</v>
      </c>
    </row>
    <row r="348" spans="1:43" x14ac:dyDescent="0.4">
      <c r="A348">
        <v>188</v>
      </c>
      <c r="B348" s="3">
        <v>3</v>
      </c>
      <c r="C348" s="3">
        <v>0</v>
      </c>
      <c r="D348" s="3">
        <v>7.5738449886392299E-4</v>
      </c>
      <c r="E348" s="3">
        <v>0</v>
      </c>
      <c r="F348" s="3">
        <v>2</v>
      </c>
      <c r="G348" s="3">
        <v>1</v>
      </c>
      <c r="H348" s="3">
        <v>4.89835904971834E-4</v>
      </c>
      <c r="I348" s="3">
        <v>2.44917952485917E-4</v>
      </c>
      <c r="J348" s="3">
        <v>3</v>
      </c>
      <c r="K348" s="3">
        <v>0</v>
      </c>
      <c r="L348" s="3">
        <v>7.2446269017145595E-4</v>
      </c>
      <c r="M348" s="3">
        <v>0</v>
      </c>
      <c r="N348" s="3">
        <v>189</v>
      </c>
      <c r="O348">
        <f t="shared" si="23"/>
        <v>0</v>
      </c>
      <c r="P348">
        <f t="shared" si="24"/>
        <v>0</v>
      </c>
      <c r="Q348">
        <f t="shared" si="25"/>
        <v>0</v>
      </c>
      <c r="R348">
        <f t="shared" si="26"/>
        <v>0</v>
      </c>
      <c r="S348">
        <f t="shared" si="27"/>
        <v>0</v>
      </c>
      <c r="T348">
        <f t="shared" si="28"/>
        <v>0</v>
      </c>
      <c r="AK348">
        <v>193</v>
      </c>
      <c r="AL348" s="3" t="s">
        <v>450</v>
      </c>
      <c r="AM348" s="3">
        <v>4.9169959292128501E-2</v>
      </c>
      <c r="AN348" s="42" t="s">
        <v>451</v>
      </c>
      <c r="AO348" s="42">
        <v>0.147100115051013</v>
      </c>
      <c r="AP348" s="42" t="s">
        <v>453</v>
      </c>
      <c r="AQ348" s="42">
        <v>1.1851281953572299E-2</v>
      </c>
    </row>
    <row r="349" spans="1:43" x14ac:dyDescent="0.4">
      <c r="A349">
        <v>189</v>
      </c>
      <c r="B349" s="3">
        <v>0</v>
      </c>
      <c r="C349" s="3">
        <v>2</v>
      </c>
      <c r="D349" s="3">
        <v>0</v>
      </c>
      <c r="E349" s="3">
        <v>5.0492299924261496E-4</v>
      </c>
      <c r="F349" s="3">
        <v>1</v>
      </c>
      <c r="G349" s="3">
        <v>1</v>
      </c>
      <c r="H349" s="3">
        <v>2.44917952485917E-4</v>
      </c>
      <c r="I349" s="3">
        <v>2.44917952485917E-4</v>
      </c>
      <c r="J349" s="3">
        <v>3</v>
      </c>
      <c r="K349" s="3">
        <v>2</v>
      </c>
      <c r="L349" s="3">
        <v>7.2446269017145595E-4</v>
      </c>
      <c r="M349" s="3">
        <v>4.8297512678097002E-4</v>
      </c>
      <c r="N349" s="3">
        <v>190</v>
      </c>
      <c r="O349">
        <f t="shared" si="23"/>
        <v>0</v>
      </c>
      <c r="P349">
        <f t="shared" si="24"/>
        <v>0</v>
      </c>
      <c r="Q349">
        <f t="shared" si="25"/>
        <v>0</v>
      </c>
      <c r="R349">
        <f t="shared" si="26"/>
        <v>0</v>
      </c>
      <c r="S349">
        <f t="shared" si="27"/>
        <v>0</v>
      </c>
      <c r="T349">
        <f t="shared" si="28"/>
        <v>0</v>
      </c>
      <c r="AK349">
        <v>194</v>
      </c>
      <c r="AL349" s="3" t="s">
        <v>449</v>
      </c>
      <c r="AM349" s="3">
        <v>5.4728588414029E-2</v>
      </c>
      <c r="AN349" s="42" t="s">
        <v>452</v>
      </c>
      <c r="AO349" s="42">
        <v>0.14190783638522</v>
      </c>
      <c r="AP349" s="42" t="s">
        <v>453</v>
      </c>
      <c r="AQ349" s="42">
        <v>6.0169572949754996E-3</v>
      </c>
    </row>
    <row r="350" spans="1:43" x14ac:dyDescent="0.4">
      <c r="A350">
        <v>190</v>
      </c>
      <c r="B350" s="3">
        <v>0</v>
      </c>
      <c r="C350" s="3">
        <v>9</v>
      </c>
      <c r="D350" s="3">
        <v>0</v>
      </c>
      <c r="E350" s="3">
        <v>2.2721534965917602E-3</v>
      </c>
      <c r="F350" s="3">
        <v>4</v>
      </c>
      <c r="G350" s="3">
        <v>11</v>
      </c>
      <c r="H350" s="3">
        <v>9.7967180994366801E-4</v>
      </c>
      <c r="I350" s="3">
        <v>2.69409747734508E-3</v>
      </c>
      <c r="J350" s="3">
        <v>2</v>
      </c>
      <c r="K350" s="3">
        <v>15</v>
      </c>
      <c r="L350" s="3">
        <v>4.8297512678097002E-4</v>
      </c>
      <c r="M350" s="3">
        <v>3.6223134508572802E-3</v>
      </c>
      <c r="N350" s="3">
        <v>191</v>
      </c>
      <c r="O350">
        <f t="shared" si="23"/>
        <v>0</v>
      </c>
      <c r="P350">
        <f t="shared" si="24"/>
        <v>0</v>
      </c>
      <c r="Q350">
        <f t="shared" si="25"/>
        <v>0</v>
      </c>
      <c r="R350">
        <f t="shared" si="26"/>
        <v>0</v>
      </c>
      <c r="S350">
        <f t="shared" si="27"/>
        <v>0</v>
      </c>
      <c r="T350">
        <f t="shared" si="28"/>
        <v>0</v>
      </c>
      <c r="AK350">
        <v>195</v>
      </c>
      <c r="AL350" s="3" t="s">
        <v>451</v>
      </c>
      <c r="AM350" s="3">
        <v>5.7288711298991699E-2</v>
      </c>
      <c r="AN350" s="42" t="s">
        <v>450</v>
      </c>
      <c r="AO350" s="42">
        <v>0.14519185785164301</v>
      </c>
      <c r="AP350" s="42" t="s">
        <v>452</v>
      </c>
      <c r="AQ350" s="42">
        <v>0.30451038740785602</v>
      </c>
    </row>
    <row r="351" spans="1:43" x14ac:dyDescent="0.4">
      <c r="A351">
        <v>191</v>
      </c>
      <c r="B351" s="3">
        <v>0</v>
      </c>
      <c r="C351" s="3">
        <v>1</v>
      </c>
      <c r="D351" s="3">
        <v>0</v>
      </c>
      <c r="E351" s="3">
        <v>2.5246149962130699E-4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2</v>
      </c>
      <c r="L351" s="3">
        <v>0</v>
      </c>
      <c r="M351" s="3">
        <v>4.8297512678097002E-4</v>
      </c>
      <c r="N351" s="3">
        <v>192</v>
      </c>
      <c r="O351">
        <f t="shared" si="23"/>
        <v>0</v>
      </c>
      <c r="P351">
        <f t="shared" si="24"/>
        <v>0</v>
      </c>
      <c r="Q351">
        <f t="shared" si="25"/>
        <v>0</v>
      </c>
      <c r="R351">
        <f t="shared" si="26"/>
        <v>0</v>
      </c>
      <c r="S351">
        <f t="shared" si="27"/>
        <v>0</v>
      </c>
      <c r="T351">
        <f t="shared" si="28"/>
        <v>0</v>
      </c>
      <c r="AK351">
        <v>196</v>
      </c>
      <c r="AL351" s="3" t="s">
        <v>451</v>
      </c>
      <c r="AM351" s="3">
        <v>5.8107977266635399E-2</v>
      </c>
      <c r="AN351" s="42" t="s">
        <v>452</v>
      </c>
      <c r="AO351" s="42">
        <v>0.14519185785164301</v>
      </c>
      <c r="AP351" s="42" t="s">
        <v>450</v>
      </c>
      <c r="AQ351" s="42">
        <v>0.31598452086402801</v>
      </c>
    </row>
    <row r="352" spans="1:43" x14ac:dyDescent="0.4">
      <c r="A352">
        <v>192</v>
      </c>
      <c r="B352" s="3">
        <v>3</v>
      </c>
      <c r="C352" s="3">
        <v>0</v>
      </c>
      <c r="D352" s="3">
        <v>7.5738449886392299E-4</v>
      </c>
      <c r="E352" s="3">
        <v>0</v>
      </c>
      <c r="F352" s="3">
        <v>2</v>
      </c>
      <c r="G352" s="3">
        <v>1</v>
      </c>
      <c r="H352" s="3">
        <v>4.89835904971834E-4</v>
      </c>
      <c r="I352" s="3">
        <v>2.44917952485917E-4</v>
      </c>
      <c r="J352" s="3">
        <v>1</v>
      </c>
      <c r="K352" s="3">
        <v>2</v>
      </c>
      <c r="L352" s="3">
        <v>2.4148756339048501E-4</v>
      </c>
      <c r="M352" s="3">
        <v>4.8297512678097002E-4</v>
      </c>
      <c r="N352" s="3">
        <v>193</v>
      </c>
      <c r="O352">
        <f t="shared" si="23"/>
        <v>0</v>
      </c>
      <c r="P352">
        <f t="shared" si="24"/>
        <v>0</v>
      </c>
      <c r="Q352">
        <f t="shared" si="25"/>
        <v>0</v>
      </c>
      <c r="R352">
        <f t="shared" si="26"/>
        <v>0</v>
      </c>
      <c r="S352">
        <f t="shared" si="27"/>
        <v>0</v>
      </c>
      <c r="T352">
        <f t="shared" si="28"/>
        <v>0</v>
      </c>
      <c r="AK352">
        <v>197</v>
      </c>
      <c r="AL352" s="3" t="s">
        <v>452</v>
      </c>
      <c r="AM352" s="3">
        <v>5.1085230152014202E-2</v>
      </c>
      <c r="AN352" s="42" t="s">
        <v>450</v>
      </c>
      <c r="AO352" s="42">
        <v>0.15126979985098801</v>
      </c>
      <c r="AP352" s="42" t="s">
        <v>451</v>
      </c>
      <c r="AQ352" s="42">
        <v>0.30176237557944002</v>
      </c>
    </row>
    <row r="353" spans="1:43" x14ac:dyDescent="0.4">
      <c r="A353">
        <v>193</v>
      </c>
      <c r="B353" s="3">
        <v>4</v>
      </c>
      <c r="C353" s="3">
        <v>0</v>
      </c>
      <c r="D353" s="3">
        <v>1.0098459984852299E-3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3">
        <v>2</v>
      </c>
      <c r="L353" s="3">
        <v>2.4148756339048501E-4</v>
      </c>
      <c r="M353" s="3">
        <v>4.8297512678097002E-4</v>
      </c>
      <c r="N353" s="3">
        <v>194</v>
      </c>
      <c r="O353">
        <f t="shared" ref="O353:O416" si="29">IF(OR($D353*100&gt;0.5,$E353*100&gt;0.5),(D353/($D353+$E353)), 0)</f>
        <v>0</v>
      </c>
      <c r="P353">
        <f t="shared" ref="P353:P416" si="30">IF(OR($D353*100&gt;0.5,$E353*100&gt;0.5),(E353/($D353+$E353)), 0)</f>
        <v>0</v>
      </c>
      <c r="Q353">
        <f t="shared" ref="Q353:Q416" si="31">IF(OR($H353*100&gt;0.5,$I353*100&gt;0.5),(H353/($H353+$I353)), 0)</f>
        <v>0</v>
      </c>
      <c r="R353">
        <f t="shared" ref="R353:R416" si="32">IF(OR($H353*100&gt;0.5,$I353*100&gt;0.5),(I353/($H353+$I353)), 0)</f>
        <v>0</v>
      </c>
      <c r="S353">
        <f t="shared" ref="S353:S416" si="33">IF(OR($L353*100&gt;0.5,$M353*100&gt;0.5),(L353/($L353+$M353)), 0)</f>
        <v>0</v>
      </c>
      <c r="T353">
        <f t="shared" ref="T353:T416" si="34">IF(OR($L353*100&gt;0.5,$M353*100&gt;0.5),(M353/($L353+$M353)), 0)</f>
        <v>0</v>
      </c>
      <c r="AK353">
        <v>198</v>
      </c>
      <c r="AL353" s="3" t="s">
        <v>449</v>
      </c>
      <c r="AM353" s="3">
        <v>4.7705656343225003E-2</v>
      </c>
      <c r="AN353" s="42" t="s">
        <v>451</v>
      </c>
      <c r="AO353" s="42">
        <v>0.14847579098258601</v>
      </c>
      <c r="AP353" s="42" t="s">
        <v>451</v>
      </c>
      <c r="AQ353" s="42">
        <v>0.31097209466834103</v>
      </c>
    </row>
    <row r="354" spans="1:43" x14ac:dyDescent="0.4">
      <c r="A354">
        <v>194</v>
      </c>
      <c r="B354" s="3">
        <v>3</v>
      </c>
      <c r="C354" s="3">
        <v>1</v>
      </c>
      <c r="D354" s="3">
        <v>7.5738449886392299E-4</v>
      </c>
      <c r="E354" s="3">
        <v>2.5246149962130699E-4</v>
      </c>
      <c r="F354" s="3">
        <v>0</v>
      </c>
      <c r="G354" s="3">
        <v>0</v>
      </c>
      <c r="H354" s="3">
        <v>0</v>
      </c>
      <c r="I354" s="3">
        <v>0</v>
      </c>
      <c r="J354" s="3">
        <v>2</v>
      </c>
      <c r="K354" s="3">
        <v>1</v>
      </c>
      <c r="L354" s="3">
        <v>4.8297512678097002E-4</v>
      </c>
      <c r="M354" s="3">
        <v>2.4148756339048501E-4</v>
      </c>
      <c r="N354" s="3">
        <v>195</v>
      </c>
      <c r="O354">
        <f t="shared" si="29"/>
        <v>0</v>
      </c>
      <c r="P354">
        <f t="shared" si="30"/>
        <v>0</v>
      </c>
      <c r="Q354">
        <f t="shared" si="31"/>
        <v>0</v>
      </c>
      <c r="R354">
        <f t="shared" si="32"/>
        <v>0</v>
      </c>
      <c r="S354">
        <f t="shared" si="33"/>
        <v>0</v>
      </c>
      <c r="T354">
        <f t="shared" si="34"/>
        <v>0</v>
      </c>
      <c r="AK354">
        <v>199</v>
      </c>
      <c r="AL354" s="3" t="s">
        <v>451</v>
      </c>
      <c r="AM354" s="3">
        <v>4.9603576596935602E-2</v>
      </c>
      <c r="AN354" s="42" t="s">
        <v>449</v>
      </c>
      <c r="AO354" s="42">
        <v>0.147985955077614</v>
      </c>
      <c r="AP354" s="42" t="s">
        <v>452</v>
      </c>
      <c r="AQ354" s="42">
        <v>0.307741285487309</v>
      </c>
    </row>
    <row r="355" spans="1:43" x14ac:dyDescent="0.4">
      <c r="A355">
        <v>195</v>
      </c>
      <c r="B355" s="3">
        <v>1</v>
      </c>
      <c r="C355" s="3">
        <v>0</v>
      </c>
      <c r="D355" s="3">
        <v>2.5246149962130699E-4</v>
      </c>
      <c r="E355" s="3">
        <v>0</v>
      </c>
      <c r="F355" s="3">
        <v>1</v>
      </c>
      <c r="G355" s="3">
        <v>1</v>
      </c>
      <c r="H355" s="3">
        <v>2.44917952485917E-4</v>
      </c>
      <c r="I355" s="3">
        <v>2.44917952485917E-4</v>
      </c>
      <c r="J355" s="3">
        <v>3</v>
      </c>
      <c r="K355" s="3">
        <v>1</v>
      </c>
      <c r="L355" s="3">
        <v>7.2446269017145595E-4</v>
      </c>
      <c r="M355" s="3">
        <v>2.4148756339048501E-4</v>
      </c>
      <c r="N355" s="3">
        <v>196</v>
      </c>
      <c r="O355">
        <f t="shared" si="29"/>
        <v>0</v>
      </c>
      <c r="P355">
        <f t="shared" si="30"/>
        <v>0</v>
      </c>
      <c r="Q355">
        <f t="shared" si="31"/>
        <v>0</v>
      </c>
      <c r="R355">
        <f t="shared" si="32"/>
        <v>0</v>
      </c>
      <c r="S355">
        <f t="shared" si="33"/>
        <v>0</v>
      </c>
      <c r="T355">
        <f t="shared" si="34"/>
        <v>0</v>
      </c>
      <c r="AK355">
        <v>200</v>
      </c>
      <c r="AL355" s="3" t="s">
        <v>451</v>
      </c>
      <c r="AM355" s="3">
        <v>5.3959788495209701E-2</v>
      </c>
      <c r="AN355" s="42" t="s">
        <v>451</v>
      </c>
      <c r="AO355" s="42">
        <v>0.147985955077614</v>
      </c>
      <c r="AP355" s="42" t="s">
        <v>450</v>
      </c>
      <c r="AQ355" s="42">
        <v>0.307741285487309</v>
      </c>
    </row>
    <row r="356" spans="1:43" x14ac:dyDescent="0.4">
      <c r="A356">
        <v>196</v>
      </c>
      <c r="B356" s="3">
        <v>0</v>
      </c>
      <c r="C356" s="3">
        <v>0</v>
      </c>
      <c r="D356" s="3">
        <v>0</v>
      </c>
      <c r="E356" s="3">
        <v>0</v>
      </c>
      <c r="F356" s="3">
        <v>3</v>
      </c>
      <c r="G356" s="3">
        <v>0</v>
      </c>
      <c r="H356" s="3">
        <v>7.3475385745775095E-4</v>
      </c>
      <c r="I356" s="3">
        <v>0</v>
      </c>
      <c r="J356" s="3">
        <v>2</v>
      </c>
      <c r="K356" s="3">
        <v>1</v>
      </c>
      <c r="L356" s="3">
        <v>4.8297512678097002E-4</v>
      </c>
      <c r="M356" s="3">
        <v>2.4148756339048501E-4</v>
      </c>
      <c r="N356" s="3">
        <v>197</v>
      </c>
      <c r="O356">
        <f t="shared" si="29"/>
        <v>0</v>
      </c>
      <c r="P356">
        <f t="shared" si="30"/>
        <v>0</v>
      </c>
      <c r="Q356">
        <f t="shared" si="31"/>
        <v>0</v>
      </c>
      <c r="R356">
        <f t="shared" si="32"/>
        <v>0</v>
      </c>
      <c r="S356">
        <f t="shared" si="33"/>
        <v>0</v>
      </c>
      <c r="T356">
        <f t="shared" si="34"/>
        <v>0</v>
      </c>
      <c r="AK356">
        <v>201</v>
      </c>
      <c r="AL356" s="3" t="s">
        <v>452</v>
      </c>
      <c r="AM356" s="3">
        <v>5.1085230152014202E-2</v>
      </c>
      <c r="AN356" s="42" t="s">
        <v>452</v>
      </c>
      <c r="AO356" s="42">
        <v>0.15387883483833401</v>
      </c>
      <c r="AP356" s="42" t="s">
        <v>452</v>
      </c>
      <c r="AQ356" s="42">
        <v>0.31074859807313998</v>
      </c>
    </row>
    <row r="357" spans="1:43" x14ac:dyDescent="0.4">
      <c r="A357">
        <v>197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2</v>
      </c>
      <c r="L357" s="3">
        <v>0</v>
      </c>
      <c r="M357" s="3">
        <v>4.8297512678097002E-4</v>
      </c>
      <c r="N357" s="3">
        <v>198</v>
      </c>
      <c r="O357">
        <f t="shared" si="29"/>
        <v>0</v>
      </c>
      <c r="P357">
        <f t="shared" si="30"/>
        <v>0</v>
      </c>
      <c r="Q357">
        <f t="shared" si="31"/>
        <v>0</v>
      </c>
      <c r="R357">
        <f t="shared" si="32"/>
        <v>0</v>
      </c>
      <c r="S357">
        <f t="shared" si="33"/>
        <v>0</v>
      </c>
      <c r="T357">
        <f t="shared" si="34"/>
        <v>0</v>
      </c>
      <c r="AK357">
        <v>202</v>
      </c>
      <c r="AL357" s="3" t="s">
        <v>451</v>
      </c>
      <c r="AM357" s="3">
        <v>5.3959788495209701E-2</v>
      </c>
      <c r="AN357" s="42" t="s">
        <v>450</v>
      </c>
      <c r="AO357" s="42">
        <v>0.15126979985098801</v>
      </c>
      <c r="AP357" s="42" t="s">
        <v>451</v>
      </c>
      <c r="AQ357" s="42">
        <v>0.304770221623892</v>
      </c>
    </row>
    <row r="358" spans="1:43" x14ac:dyDescent="0.4">
      <c r="A358">
        <v>198</v>
      </c>
      <c r="B358" s="3">
        <v>0</v>
      </c>
      <c r="C358" s="3">
        <v>2</v>
      </c>
      <c r="D358" s="3">
        <v>0</v>
      </c>
      <c r="E358" s="3">
        <v>5.0492299924261496E-4</v>
      </c>
      <c r="F358" s="3">
        <v>1</v>
      </c>
      <c r="G358" s="3">
        <v>1</v>
      </c>
      <c r="H358" s="3">
        <v>2.44917952485917E-4</v>
      </c>
      <c r="I358" s="3">
        <v>2.44917952485917E-4</v>
      </c>
      <c r="J358" s="3">
        <v>1</v>
      </c>
      <c r="K358" s="3">
        <v>1</v>
      </c>
      <c r="L358" s="3">
        <v>2.4148756339048501E-4</v>
      </c>
      <c r="M358" s="3">
        <v>2.4148756339048501E-4</v>
      </c>
      <c r="N358" s="3">
        <v>199</v>
      </c>
      <c r="O358">
        <f t="shared" si="29"/>
        <v>0</v>
      </c>
      <c r="P358">
        <f t="shared" si="30"/>
        <v>0</v>
      </c>
      <c r="Q358">
        <f t="shared" si="31"/>
        <v>0</v>
      </c>
      <c r="R358">
        <f t="shared" si="32"/>
        <v>0</v>
      </c>
      <c r="S358">
        <f t="shared" si="33"/>
        <v>0</v>
      </c>
      <c r="T358">
        <f t="shared" si="34"/>
        <v>0</v>
      </c>
      <c r="AK358">
        <v>203</v>
      </c>
      <c r="AL358" s="3" t="s">
        <v>450</v>
      </c>
      <c r="AM358" s="3">
        <v>5.1085230152014202E-2</v>
      </c>
      <c r="AN358" s="42" t="s">
        <v>450</v>
      </c>
      <c r="AO358" s="42">
        <v>0.14847579098258601</v>
      </c>
      <c r="AP358" s="42" t="s">
        <v>452</v>
      </c>
      <c r="AQ358" s="42">
        <v>0.30900014230098199</v>
      </c>
    </row>
    <row r="359" spans="1:43" x14ac:dyDescent="0.4">
      <c r="A359">
        <v>199</v>
      </c>
      <c r="B359" s="3">
        <v>1</v>
      </c>
      <c r="C359" s="3">
        <v>0</v>
      </c>
      <c r="D359" s="3">
        <v>2.5246149962130699E-4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2</v>
      </c>
      <c r="K359" s="3">
        <v>0</v>
      </c>
      <c r="L359" s="3">
        <v>4.8297512678097002E-4</v>
      </c>
      <c r="M359" s="3">
        <v>0</v>
      </c>
      <c r="N359" s="3">
        <v>200</v>
      </c>
      <c r="O359">
        <f t="shared" si="29"/>
        <v>0</v>
      </c>
      <c r="P359">
        <f t="shared" si="30"/>
        <v>0</v>
      </c>
      <c r="Q359">
        <f t="shared" si="31"/>
        <v>0</v>
      </c>
      <c r="R359">
        <f t="shared" si="32"/>
        <v>0</v>
      </c>
      <c r="S359">
        <f t="shared" si="33"/>
        <v>0</v>
      </c>
      <c r="T359">
        <f t="shared" si="34"/>
        <v>0</v>
      </c>
      <c r="AK359">
        <v>204</v>
      </c>
      <c r="AL359" s="3" t="s">
        <v>452</v>
      </c>
      <c r="AM359" s="3">
        <v>5.3959788495209701E-2</v>
      </c>
      <c r="AN359" s="42" t="s">
        <v>451</v>
      </c>
      <c r="AO359" s="42">
        <v>0.18106353119746399</v>
      </c>
      <c r="AP359" s="42" t="s">
        <v>450</v>
      </c>
      <c r="AQ359" s="42">
        <v>0.30851716717420102</v>
      </c>
    </row>
    <row r="360" spans="1:43" x14ac:dyDescent="0.4">
      <c r="A360">
        <v>200</v>
      </c>
      <c r="B360" s="3">
        <v>2</v>
      </c>
      <c r="C360" s="3">
        <v>0</v>
      </c>
      <c r="D360" s="3">
        <v>5.0492299924261496E-4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3</v>
      </c>
      <c r="L360" s="3">
        <v>0</v>
      </c>
      <c r="M360" s="3">
        <v>7.2446269017145595E-4</v>
      </c>
      <c r="N360" s="3">
        <v>201</v>
      </c>
      <c r="O360">
        <f t="shared" si="29"/>
        <v>0</v>
      </c>
      <c r="P360">
        <f t="shared" si="30"/>
        <v>0</v>
      </c>
      <c r="Q360">
        <f t="shared" si="31"/>
        <v>0</v>
      </c>
      <c r="R360">
        <f t="shared" si="32"/>
        <v>0</v>
      </c>
      <c r="S360">
        <f t="shared" si="33"/>
        <v>0</v>
      </c>
      <c r="T360">
        <f t="shared" si="34"/>
        <v>0</v>
      </c>
      <c r="AK360">
        <v>205</v>
      </c>
      <c r="AL360" s="3" t="s">
        <v>451</v>
      </c>
      <c r="AM360" s="3">
        <v>5.1085230152014202E-2</v>
      </c>
      <c r="AN360" s="42" t="s">
        <v>450</v>
      </c>
      <c r="AO360" s="42">
        <v>0.14190783638522</v>
      </c>
      <c r="AP360" s="42" t="s">
        <v>452</v>
      </c>
      <c r="AQ360" s="42">
        <v>0.306767149096762</v>
      </c>
    </row>
    <row r="361" spans="1:43" x14ac:dyDescent="0.4">
      <c r="A361">
        <v>201</v>
      </c>
      <c r="B361" s="3">
        <v>1</v>
      </c>
      <c r="C361" s="3">
        <v>0</v>
      </c>
      <c r="D361" s="3">
        <v>2.5246149962130699E-4</v>
      </c>
      <c r="E361" s="3">
        <v>0</v>
      </c>
      <c r="F361" s="3">
        <v>1</v>
      </c>
      <c r="G361" s="3">
        <v>1</v>
      </c>
      <c r="H361" s="3">
        <v>2.44917952485917E-4</v>
      </c>
      <c r="I361" s="3">
        <v>2.44917952485917E-4</v>
      </c>
      <c r="J361" s="3">
        <v>4</v>
      </c>
      <c r="K361" s="3">
        <v>1</v>
      </c>
      <c r="L361" s="3">
        <v>9.6595025356194101E-4</v>
      </c>
      <c r="M361" s="3">
        <v>2.4148756339048501E-4</v>
      </c>
      <c r="N361" s="3">
        <v>202</v>
      </c>
      <c r="O361">
        <f t="shared" si="29"/>
        <v>0</v>
      </c>
      <c r="P361">
        <f t="shared" si="30"/>
        <v>0</v>
      </c>
      <c r="Q361">
        <f t="shared" si="31"/>
        <v>0</v>
      </c>
      <c r="R361">
        <f t="shared" si="32"/>
        <v>0</v>
      </c>
      <c r="S361">
        <f t="shared" si="33"/>
        <v>0</v>
      </c>
      <c r="T361">
        <f t="shared" si="34"/>
        <v>0</v>
      </c>
      <c r="AK361">
        <v>206</v>
      </c>
      <c r="AL361" s="3" t="s">
        <v>449</v>
      </c>
      <c r="AM361" s="3">
        <v>5.1085230152014202E-2</v>
      </c>
      <c r="AN361" s="42" t="s">
        <v>449</v>
      </c>
      <c r="AO361" s="42">
        <v>0.15126979985098801</v>
      </c>
      <c r="AP361" s="42" t="s">
        <v>450</v>
      </c>
      <c r="AQ361" s="42">
        <v>0.31805756314476202</v>
      </c>
    </row>
    <row r="362" spans="1:43" x14ac:dyDescent="0.4">
      <c r="A362">
        <v>202</v>
      </c>
      <c r="B362" s="3">
        <v>2</v>
      </c>
      <c r="C362" s="3">
        <v>0</v>
      </c>
      <c r="D362" s="3">
        <v>5.0492299924261496E-4</v>
      </c>
      <c r="E362" s="3">
        <v>0</v>
      </c>
      <c r="F362" s="3">
        <v>1</v>
      </c>
      <c r="G362" s="3">
        <v>1</v>
      </c>
      <c r="H362" s="3">
        <v>2.44917952485917E-4</v>
      </c>
      <c r="I362" s="3">
        <v>2.44917952485917E-4</v>
      </c>
      <c r="J362" s="3">
        <v>1</v>
      </c>
      <c r="K362" s="3">
        <v>1</v>
      </c>
      <c r="L362" s="3">
        <v>2.4148756339048501E-4</v>
      </c>
      <c r="M362" s="3">
        <v>2.4148756339048501E-4</v>
      </c>
      <c r="N362" s="3">
        <v>203</v>
      </c>
      <c r="O362">
        <f t="shared" si="29"/>
        <v>0</v>
      </c>
      <c r="P362">
        <f t="shared" si="30"/>
        <v>0</v>
      </c>
      <c r="Q362">
        <f t="shared" si="31"/>
        <v>0</v>
      </c>
      <c r="R362">
        <f t="shared" si="32"/>
        <v>0</v>
      </c>
      <c r="S362">
        <f t="shared" si="33"/>
        <v>0</v>
      </c>
      <c r="T362">
        <f t="shared" si="34"/>
        <v>0</v>
      </c>
      <c r="AK362">
        <v>207</v>
      </c>
      <c r="AL362" s="3" t="s">
        <v>449</v>
      </c>
      <c r="AM362" s="3">
        <v>5.1085230152014202E-2</v>
      </c>
      <c r="AN362" s="42" t="s">
        <v>451</v>
      </c>
      <c r="AO362" s="42">
        <v>0.14190783638522</v>
      </c>
      <c r="AP362" s="42" t="s">
        <v>451</v>
      </c>
      <c r="AQ362" s="42">
        <v>0.307763142911467</v>
      </c>
    </row>
    <row r="363" spans="1:43" x14ac:dyDescent="0.4">
      <c r="A363">
        <v>203</v>
      </c>
      <c r="B363" s="3">
        <v>1</v>
      </c>
      <c r="C363" s="3">
        <v>0</v>
      </c>
      <c r="D363" s="3">
        <v>2.5246149962130699E-4</v>
      </c>
      <c r="E363" s="3">
        <v>0</v>
      </c>
      <c r="F363" s="3">
        <v>1</v>
      </c>
      <c r="G363" s="3">
        <v>0</v>
      </c>
      <c r="H363" s="3">
        <v>2.44917952485917E-4</v>
      </c>
      <c r="I363" s="3">
        <v>0</v>
      </c>
      <c r="J363" s="3">
        <v>2</v>
      </c>
      <c r="K363" s="3">
        <v>0</v>
      </c>
      <c r="L363" s="3">
        <v>4.8297512678097002E-4</v>
      </c>
      <c r="M363" s="3">
        <v>0</v>
      </c>
      <c r="N363" s="3">
        <v>204</v>
      </c>
      <c r="O363">
        <f t="shared" si="29"/>
        <v>0</v>
      </c>
      <c r="P363">
        <f t="shared" si="30"/>
        <v>0</v>
      </c>
      <c r="Q363">
        <f t="shared" si="31"/>
        <v>0</v>
      </c>
      <c r="R363">
        <f t="shared" si="32"/>
        <v>0</v>
      </c>
      <c r="S363">
        <f t="shared" si="33"/>
        <v>0</v>
      </c>
      <c r="T363">
        <f t="shared" si="34"/>
        <v>0</v>
      </c>
      <c r="AK363">
        <v>208</v>
      </c>
      <c r="AL363" s="3" t="s">
        <v>452</v>
      </c>
      <c r="AM363" s="3">
        <v>5.1085230152014202E-2</v>
      </c>
      <c r="AN363" s="42" t="s">
        <v>451</v>
      </c>
      <c r="AO363" s="42">
        <v>0.14190783638522</v>
      </c>
      <c r="AP363" s="42" t="s">
        <v>449</v>
      </c>
      <c r="AQ363" s="42">
        <v>0.31099359627179901</v>
      </c>
    </row>
    <row r="364" spans="1:43" x14ac:dyDescent="0.4">
      <c r="A364">
        <v>204</v>
      </c>
      <c r="B364" s="3">
        <v>1</v>
      </c>
      <c r="C364" s="3">
        <v>0</v>
      </c>
      <c r="D364" s="3">
        <v>2.5246149962130699E-4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2</v>
      </c>
      <c r="L364" s="3">
        <v>0</v>
      </c>
      <c r="M364" s="3">
        <v>4.8297512678097002E-4</v>
      </c>
      <c r="N364" s="3">
        <v>205</v>
      </c>
      <c r="O364">
        <f t="shared" si="29"/>
        <v>0</v>
      </c>
      <c r="P364">
        <f t="shared" si="30"/>
        <v>0</v>
      </c>
      <c r="Q364">
        <f t="shared" si="31"/>
        <v>0</v>
      </c>
      <c r="R364">
        <f t="shared" si="32"/>
        <v>0</v>
      </c>
      <c r="S364">
        <f t="shared" si="33"/>
        <v>0</v>
      </c>
      <c r="T364">
        <f t="shared" si="34"/>
        <v>0</v>
      </c>
      <c r="AK364">
        <v>209</v>
      </c>
      <c r="AL364" s="3" t="s">
        <v>452</v>
      </c>
      <c r="AM364" s="3">
        <v>4.7705656343225003E-2</v>
      </c>
      <c r="AN364" s="42" t="s">
        <v>452</v>
      </c>
      <c r="AO364" s="42">
        <v>0.14847579098258601</v>
      </c>
      <c r="AP364" s="42" t="s">
        <v>451</v>
      </c>
      <c r="AQ364" s="42">
        <v>0.307763142911467</v>
      </c>
    </row>
    <row r="365" spans="1:43" x14ac:dyDescent="0.4">
      <c r="A365">
        <v>205</v>
      </c>
      <c r="B365" s="3">
        <v>1</v>
      </c>
      <c r="C365" s="3">
        <v>0</v>
      </c>
      <c r="D365" s="3">
        <v>2.5246149962130699E-4</v>
      </c>
      <c r="E365" s="3">
        <v>0</v>
      </c>
      <c r="F365" s="3">
        <v>1</v>
      </c>
      <c r="G365" s="3">
        <v>0</v>
      </c>
      <c r="H365" s="3">
        <v>2.44917952485917E-4</v>
      </c>
      <c r="I365" s="3">
        <v>0</v>
      </c>
      <c r="J365" s="3">
        <v>2</v>
      </c>
      <c r="K365" s="3">
        <v>2</v>
      </c>
      <c r="L365" s="3">
        <v>4.8297512678097002E-4</v>
      </c>
      <c r="M365" s="3">
        <v>4.8297512678097002E-4</v>
      </c>
      <c r="N365" s="3">
        <v>206</v>
      </c>
      <c r="O365">
        <f t="shared" si="29"/>
        <v>0</v>
      </c>
      <c r="P365">
        <f t="shared" si="30"/>
        <v>0</v>
      </c>
      <c r="Q365">
        <f t="shared" si="31"/>
        <v>0</v>
      </c>
      <c r="R365">
        <f t="shared" si="32"/>
        <v>0</v>
      </c>
      <c r="S365">
        <f t="shared" si="33"/>
        <v>0</v>
      </c>
      <c r="T365">
        <f t="shared" si="34"/>
        <v>0</v>
      </c>
      <c r="AK365">
        <v>210</v>
      </c>
      <c r="AL365" s="3" t="s">
        <v>449</v>
      </c>
      <c r="AM365" s="3">
        <v>5.4464711494452298E-2</v>
      </c>
      <c r="AN365" s="42" t="s">
        <v>449</v>
      </c>
      <c r="AO365" s="42">
        <v>0.15059507844462899</v>
      </c>
      <c r="AP365" s="42" t="s">
        <v>452</v>
      </c>
      <c r="AQ365" s="42">
        <v>0.32016910159120299</v>
      </c>
    </row>
    <row r="366" spans="1:43" x14ac:dyDescent="0.4">
      <c r="A366">
        <v>206</v>
      </c>
      <c r="B366" s="3">
        <v>1</v>
      </c>
      <c r="C366" s="3">
        <v>0</v>
      </c>
      <c r="D366" s="3">
        <v>2.5246149962130699E-4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2</v>
      </c>
      <c r="K366" s="3">
        <v>1</v>
      </c>
      <c r="L366" s="3">
        <v>4.8297512678097002E-4</v>
      </c>
      <c r="M366" s="3">
        <v>2.4148756339048501E-4</v>
      </c>
      <c r="N366" s="3">
        <v>207</v>
      </c>
      <c r="O366">
        <f t="shared" si="29"/>
        <v>0</v>
      </c>
      <c r="P366">
        <f t="shared" si="30"/>
        <v>0</v>
      </c>
      <c r="Q366">
        <f t="shared" si="31"/>
        <v>0</v>
      </c>
      <c r="R366">
        <f t="shared" si="32"/>
        <v>0</v>
      </c>
      <c r="S366">
        <f t="shared" si="33"/>
        <v>0</v>
      </c>
      <c r="T366">
        <f t="shared" si="34"/>
        <v>0</v>
      </c>
      <c r="AK366">
        <v>211</v>
      </c>
      <c r="AL366" s="3" t="s">
        <v>450</v>
      </c>
      <c r="AM366" s="3">
        <v>5.73391773478161E-2</v>
      </c>
      <c r="AN366" s="42" t="s">
        <v>451</v>
      </c>
      <c r="AO366" s="42">
        <v>0.14190783638522</v>
      </c>
      <c r="AP366" s="42" t="s">
        <v>450</v>
      </c>
      <c r="AQ366" s="42">
        <v>0.31307571442305199</v>
      </c>
    </row>
    <row r="367" spans="1:43" x14ac:dyDescent="0.4">
      <c r="A367">
        <v>207</v>
      </c>
      <c r="B367" s="3">
        <v>0</v>
      </c>
      <c r="C367" s="3">
        <v>0</v>
      </c>
      <c r="D367" s="3">
        <v>0</v>
      </c>
      <c r="E367" s="3">
        <v>0</v>
      </c>
      <c r="F367" s="3">
        <v>2</v>
      </c>
      <c r="G367" s="3">
        <v>0</v>
      </c>
      <c r="H367" s="3">
        <v>4.89835904971834E-4</v>
      </c>
      <c r="I367" s="3">
        <v>0</v>
      </c>
      <c r="J367" s="3">
        <v>1</v>
      </c>
      <c r="K367" s="3">
        <v>1</v>
      </c>
      <c r="L367" s="3">
        <v>2.4148756339048501E-4</v>
      </c>
      <c r="M367" s="3">
        <v>2.4148756339048501E-4</v>
      </c>
      <c r="N367" s="3">
        <v>208</v>
      </c>
      <c r="O367">
        <f t="shared" si="29"/>
        <v>0</v>
      </c>
      <c r="P367">
        <f t="shared" si="30"/>
        <v>0</v>
      </c>
      <c r="Q367">
        <f t="shared" si="31"/>
        <v>0</v>
      </c>
      <c r="R367">
        <f t="shared" si="32"/>
        <v>0</v>
      </c>
      <c r="S367">
        <f t="shared" si="33"/>
        <v>0</v>
      </c>
      <c r="T367">
        <f t="shared" si="34"/>
        <v>0</v>
      </c>
      <c r="AK367">
        <v>212</v>
      </c>
      <c r="AL367" s="3" t="s">
        <v>451</v>
      </c>
      <c r="AM367" s="3">
        <v>4.7705656343225003E-2</v>
      </c>
      <c r="AN367" s="42" t="s">
        <v>451</v>
      </c>
      <c r="AO367" s="42">
        <v>0.14847579098258601</v>
      </c>
      <c r="AP367" s="42" t="s">
        <v>450</v>
      </c>
      <c r="AQ367" s="42">
        <v>0.31754325616215101</v>
      </c>
    </row>
    <row r="368" spans="1:43" x14ac:dyDescent="0.4">
      <c r="A368">
        <v>208</v>
      </c>
      <c r="B368" s="3">
        <v>1</v>
      </c>
      <c r="C368" s="3">
        <v>1</v>
      </c>
      <c r="D368" s="3">
        <v>2.5246149962130699E-4</v>
      </c>
      <c r="E368" s="3">
        <v>2.5246149962130699E-4</v>
      </c>
      <c r="F368" s="3">
        <v>3</v>
      </c>
      <c r="G368" s="3">
        <v>2</v>
      </c>
      <c r="H368" s="3">
        <v>7.3475385745775095E-4</v>
      </c>
      <c r="I368" s="3">
        <v>4.89835904971834E-4</v>
      </c>
      <c r="J368" s="3">
        <v>1</v>
      </c>
      <c r="K368" s="3">
        <v>2</v>
      </c>
      <c r="L368" s="3">
        <v>2.4148756339048501E-4</v>
      </c>
      <c r="M368" s="3">
        <v>4.8297512678097002E-4</v>
      </c>
      <c r="N368" s="3">
        <v>209</v>
      </c>
      <c r="O368">
        <f t="shared" si="29"/>
        <v>0</v>
      </c>
      <c r="P368">
        <f t="shared" si="30"/>
        <v>0</v>
      </c>
      <c r="Q368">
        <f t="shared" si="31"/>
        <v>0</v>
      </c>
      <c r="R368">
        <f t="shared" si="32"/>
        <v>0</v>
      </c>
      <c r="S368">
        <f t="shared" si="33"/>
        <v>0</v>
      </c>
      <c r="T368">
        <f t="shared" si="34"/>
        <v>0</v>
      </c>
      <c r="AK368">
        <v>213</v>
      </c>
      <c r="AL368" s="3" t="s">
        <v>449</v>
      </c>
      <c r="AM368" s="3">
        <v>5.3959788495209701E-2</v>
      </c>
      <c r="AN368" s="42" t="s">
        <v>452</v>
      </c>
      <c r="AO368" s="42">
        <v>0.14190783638522</v>
      </c>
      <c r="AP368" s="42" t="s">
        <v>451</v>
      </c>
      <c r="AQ368" s="42">
        <v>0.34409394410258698</v>
      </c>
    </row>
    <row r="369" spans="1:43" x14ac:dyDescent="0.4">
      <c r="A369">
        <v>209</v>
      </c>
      <c r="B369" s="3">
        <v>2</v>
      </c>
      <c r="C369" s="3">
        <v>1</v>
      </c>
      <c r="D369" s="3">
        <v>5.0492299924261496E-4</v>
      </c>
      <c r="E369" s="3">
        <v>2.5246149962130699E-4</v>
      </c>
      <c r="F369" s="3">
        <v>3</v>
      </c>
      <c r="G369" s="3">
        <v>1</v>
      </c>
      <c r="H369" s="3">
        <v>7.3475385745775095E-4</v>
      </c>
      <c r="I369" s="3">
        <v>2.44917952485917E-4</v>
      </c>
      <c r="J369" s="3">
        <v>5</v>
      </c>
      <c r="K369" s="3">
        <v>2</v>
      </c>
      <c r="L369" s="3">
        <v>1.20743781695242E-3</v>
      </c>
      <c r="M369" s="3">
        <v>4.8297512678097002E-4</v>
      </c>
      <c r="N369" s="3">
        <v>210</v>
      </c>
      <c r="O369">
        <f t="shared" si="29"/>
        <v>0</v>
      </c>
      <c r="P369">
        <f t="shared" si="30"/>
        <v>0</v>
      </c>
      <c r="Q369">
        <f t="shared" si="31"/>
        <v>0</v>
      </c>
      <c r="R369">
        <f t="shared" si="32"/>
        <v>0</v>
      </c>
      <c r="S369">
        <f t="shared" si="33"/>
        <v>0</v>
      </c>
      <c r="T369">
        <f t="shared" si="34"/>
        <v>0</v>
      </c>
      <c r="AK369">
        <v>214</v>
      </c>
      <c r="AL369" s="3" t="s">
        <v>449</v>
      </c>
      <c r="AM369" s="3">
        <v>5.2983057939373697E-2</v>
      </c>
      <c r="AN369" s="42" t="s">
        <v>451</v>
      </c>
      <c r="AO369" s="42">
        <v>0.14190783638522</v>
      </c>
      <c r="AP369" s="42" t="s">
        <v>450</v>
      </c>
      <c r="AQ369" s="42">
        <v>0.30851716717420102</v>
      </c>
    </row>
    <row r="370" spans="1:43" x14ac:dyDescent="0.4">
      <c r="A370">
        <v>210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6</v>
      </c>
      <c r="K370" s="3">
        <v>1</v>
      </c>
      <c r="L370" s="3">
        <v>1.4489253803429099E-3</v>
      </c>
      <c r="M370" s="3">
        <v>2.4148756339048501E-4</v>
      </c>
      <c r="N370" s="3">
        <v>211</v>
      </c>
      <c r="O370">
        <f t="shared" si="29"/>
        <v>0</v>
      </c>
      <c r="P370">
        <f t="shared" si="30"/>
        <v>0</v>
      </c>
      <c r="Q370">
        <f t="shared" si="31"/>
        <v>0</v>
      </c>
      <c r="R370">
        <f t="shared" si="32"/>
        <v>0</v>
      </c>
      <c r="S370">
        <f t="shared" si="33"/>
        <v>0</v>
      </c>
      <c r="T370">
        <f t="shared" si="34"/>
        <v>0</v>
      </c>
      <c r="AK370">
        <v>215</v>
      </c>
      <c r="AL370" s="3" t="s">
        <v>450</v>
      </c>
      <c r="AM370" s="3">
        <v>5.85413171019354E-2</v>
      </c>
      <c r="AN370" s="42" t="s">
        <v>450</v>
      </c>
      <c r="AO370" s="42">
        <v>0.14847579098258601</v>
      </c>
      <c r="AP370" s="42" t="s">
        <v>449</v>
      </c>
      <c r="AQ370" s="42">
        <v>0.31223068465056503</v>
      </c>
    </row>
    <row r="371" spans="1:43" x14ac:dyDescent="0.4">
      <c r="A371">
        <v>211</v>
      </c>
      <c r="B371" s="3">
        <v>2</v>
      </c>
      <c r="C371" s="3">
        <v>0</v>
      </c>
      <c r="D371" s="3">
        <v>5.0492299924261496E-4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3">
        <v>2</v>
      </c>
      <c r="L371" s="3">
        <v>2.4148756339048501E-4</v>
      </c>
      <c r="M371" s="3">
        <v>4.8297512678097002E-4</v>
      </c>
      <c r="N371" s="3">
        <v>212</v>
      </c>
      <c r="O371">
        <f t="shared" si="29"/>
        <v>0</v>
      </c>
      <c r="P371">
        <f t="shared" si="30"/>
        <v>0</v>
      </c>
      <c r="Q371">
        <f t="shared" si="31"/>
        <v>0</v>
      </c>
      <c r="R371">
        <f t="shared" si="32"/>
        <v>0</v>
      </c>
      <c r="S371">
        <f t="shared" si="33"/>
        <v>0</v>
      </c>
      <c r="T371">
        <f t="shared" si="34"/>
        <v>0</v>
      </c>
      <c r="AK371">
        <v>216</v>
      </c>
      <c r="AL371" s="3" t="s">
        <v>450</v>
      </c>
      <c r="AM371" s="3">
        <v>6.4847114095537103E-2</v>
      </c>
      <c r="AN371" s="42" t="s">
        <v>452</v>
      </c>
      <c r="AO371" s="42">
        <v>0.14847579098258601</v>
      </c>
      <c r="AP371" s="42" t="s">
        <v>451</v>
      </c>
      <c r="AQ371" s="42">
        <v>0.311747709523784</v>
      </c>
    </row>
    <row r="372" spans="1:43" x14ac:dyDescent="0.4">
      <c r="A372">
        <v>212</v>
      </c>
      <c r="B372" s="3">
        <v>0</v>
      </c>
      <c r="C372" s="3">
        <v>1</v>
      </c>
      <c r="D372" s="3">
        <v>0</v>
      </c>
      <c r="E372" s="3">
        <v>2.5246149962130699E-4</v>
      </c>
      <c r="F372" s="3">
        <v>1</v>
      </c>
      <c r="G372" s="3">
        <v>1</v>
      </c>
      <c r="H372" s="3">
        <v>2.44917952485917E-4</v>
      </c>
      <c r="I372" s="3">
        <v>2.44917952485917E-4</v>
      </c>
      <c r="J372" s="3">
        <v>0</v>
      </c>
      <c r="K372" s="3">
        <v>3</v>
      </c>
      <c r="L372" s="3">
        <v>0</v>
      </c>
      <c r="M372" s="3">
        <v>7.2446269017145595E-4</v>
      </c>
      <c r="N372" s="3">
        <v>213</v>
      </c>
      <c r="O372">
        <f t="shared" si="29"/>
        <v>0</v>
      </c>
      <c r="P372">
        <f t="shared" si="30"/>
        <v>0</v>
      </c>
      <c r="Q372">
        <f t="shared" si="31"/>
        <v>0</v>
      </c>
      <c r="R372">
        <f t="shared" si="32"/>
        <v>0</v>
      </c>
      <c r="S372">
        <f t="shared" si="33"/>
        <v>0</v>
      </c>
      <c r="T372">
        <f t="shared" si="34"/>
        <v>0</v>
      </c>
      <c r="AK372">
        <v>217</v>
      </c>
      <c r="AL372" s="3" t="s">
        <v>452</v>
      </c>
      <c r="AM372" s="3">
        <v>5.9603753192921202E-2</v>
      </c>
      <c r="AN372" s="42" t="s">
        <v>451</v>
      </c>
      <c r="AO372" s="42">
        <v>0.14519185785164301</v>
      </c>
      <c r="AP372" s="42" t="s">
        <v>451</v>
      </c>
      <c r="AQ372" s="42">
        <v>0.311747709523784</v>
      </c>
    </row>
    <row r="373" spans="1:43" x14ac:dyDescent="0.4">
      <c r="A373">
        <v>213</v>
      </c>
      <c r="B373" s="3">
        <v>3</v>
      </c>
      <c r="C373" s="3">
        <v>0</v>
      </c>
      <c r="D373" s="3">
        <v>7.5738449886392299E-4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3">
        <v>3</v>
      </c>
      <c r="L373" s="3">
        <v>2.4148756339048501E-4</v>
      </c>
      <c r="M373" s="3">
        <v>7.2446269017145595E-4</v>
      </c>
      <c r="N373" s="3">
        <v>214</v>
      </c>
      <c r="O373">
        <f t="shared" si="29"/>
        <v>0</v>
      </c>
      <c r="P373">
        <f t="shared" si="30"/>
        <v>0</v>
      </c>
      <c r="Q373">
        <f t="shared" si="31"/>
        <v>0</v>
      </c>
      <c r="R373">
        <f t="shared" si="32"/>
        <v>0</v>
      </c>
      <c r="S373">
        <f t="shared" si="33"/>
        <v>0</v>
      </c>
      <c r="T373">
        <f t="shared" si="34"/>
        <v>0</v>
      </c>
      <c r="AK373">
        <v>218</v>
      </c>
      <c r="AL373" s="3" t="s">
        <v>449</v>
      </c>
      <c r="AM373" s="3">
        <v>6.2982864435029803E-2</v>
      </c>
      <c r="AN373" s="42" t="s">
        <v>449</v>
      </c>
      <c r="AO373" s="42">
        <v>0.140531983804766</v>
      </c>
      <c r="AP373" s="42" t="s">
        <v>452</v>
      </c>
      <c r="AQ373" s="42">
        <v>0.31431289181380401</v>
      </c>
    </row>
    <row r="374" spans="1:43" x14ac:dyDescent="0.4">
      <c r="A374">
        <v>214</v>
      </c>
      <c r="B374" s="3">
        <v>4</v>
      </c>
      <c r="C374" s="3">
        <v>0</v>
      </c>
      <c r="D374" s="3">
        <v>1.0098459984852299E-3</v>
      </c>
      <c r="E374" s="3">
        <v>0</v>
      </c>
      <c r="F374" s="3">
        <v>1</v>
      </c>
      <c r="G374" s="3">
        <v>0</v>
      </c>
      <c r="H374" s="3">
        <v>2.44917952485917E-4</v>
      </c>
      <c r="I374" s="3">
        <v>0</v>
      </c>
      <c r="J374" s="3">
        <v>1</v>
      </c>
      <c r="K374" s="3">
        <v>2</v>
      </c>
      <c r="L374" s="3">
        <v>2.4148756339048501E-4</v>
      </c>
      <c r="M374" s="3">
        <v>4.8297512678097002E-4</v>
      </c>
      <c r="N374" s="3">
        <v>215</v>
      </c>
      <c r="O374">
        <f t="shared" si="29"/>
        <v>0</v>
      </c>
      <c r="P374">
        <f t="shared" si="30"/>
        <v>0</v>
      </c>
      <c r="Q374">
        <f t="shared" si="31"/>
        <v>0</v>
      </c>
      <c r="R374">
        <f t="shared" si="32"/>
        <v>0</v>
      </c>
      <c r="S374">
        <f t="shared" si="33"/>
        <v>0</v>
      </c>
      <c r="T374">
        <f t="shared" si="34"/>
        <v>0</v>
      </c>
      <c r="AK374" s="68">
        <v>219</v>
      </c>
      <c r="AL374" s="69" t="s">
        <v>449</v>
      </c>
      <c r="AM374" s="69">
        <v>1.0163151068188101</v>
      </c>
      <c r="AN374" s="42" t="s">
        <v>449</v>
      </c>
      <c r="AO374" s="42">
        <v>0.14381609358458999</v>
      </c>
      <c r="AP374" s="42" t="s">
        <v>449</v>
      </c>
      <c r="AQ374" s="42">
        <v>0.311747709523784</v>
      </c>
    </row>
    <row r="375" spans="1:43" x14ac:dyDescent="0.4">
      <c r="A375">
        <v>215</v>
      </c>
      <c r="B375" s="3">
        <v>2</v>
      </c>
      <c r="C375" s="3">
        <v>0</v>
      </c>
      <c r="D375" s="3">
        <v>5.0492299924261496E-4</v>
      </c>
      <c r="E375" s="3">
        <v>0</v>
      </c>
      <c r="F375" s="3">
        <v>3</v>
      </c>
      <c r="G375" s="3">
        <v>1</v>
      </c>
      <c r="H375" s="3">
        <v>7.3475385745775095E-4</v>
      </c>
      <c r="I375" s="3">
        <v>2.44917952485917E-4</v>
      </c>
      <c r="J375" s="3">
        <v>4</v>
      </c>
      <c r="K375" s="3">
        <v>2</v>
      </c>
      <c r="L375" s="3">
        <v>9.6595025356194101E-4</v>
      </c>
      <c r="M375" s="3">
        <v>4.8297512678097002E-4</v>
      </c>
      <c r="N375" s="3">
        <v>216</v>
      </c>
      <c r="O375">
        <f t="shared" si="29"/>
        <v>0</v>
      </c>
      <c r="P375">
        <f t="shared" si="30"/>
        <v>0</v>
      </c>
      <c r="Q375">
        <f t="shared" si="31"/>
        <v>0</v>
      </c>
      <c r="R375">
        <f t="shared" si="32"/>
        <v>0</v>
      </c>
      <c r="S375">
        <f t="shared" si="33"/>
        <v>0</v>
      </c>
      <c r="T375">
        <f t="shared" si="34"/>
        <v>0</v>
      </c>
      <c r="AK375">
        <v>220</v>
      </c>
      <c r="AL375" s="3" t="s">
        <v>453</v>
      </c>
      <c r="AM375" s="3">
        <v>3.3815101991894699E-3</v>
      </c>
      <c r="AN375" s="42" t="s">
        <v>452</v>
      </c>
      <c r="AO375" s="42">
        <v>0.140531983804766</v>
      </c>
      <c r="AP375" s="42" t="s">
        <v>451</v>
      </c>
      <c r="AQ375" s="42">
        <v>0.30851716717420102</v>
      </c>
    </row>
    <row r="376" spans="1:43" x14ac:dyDescent="0.4">
      <c r="A376">
        <v>216</v>
      </c>
      <c r="B376" s="3">
        <v>2</v>
      </c>
      <c r="C376" s="3">
        <v>1</v>
      </c>
      <c r="D376" s="3">
        <v>5.0492299924261496E-4</v>
      </c>
      <c r="E376" s="3">
        <v>2.5246149962130699E-4</v>
      </c>
      <c r="F376" s="3">
        <v>2</v>
      </c>
      <c r="G376" s="3">
        <v>0</v>
      </c>
      <c r="H376" s="3">
        <v>4.89835904971834E-4</v>
      </c>
      <c r="I376" s="3">
        <v>0</v>
      </c>
      <c r="J376" s="3">
        <v>2</v>
      </c>
      <c r="K376" s="3">
        <v>1</v>
      </c>
      <c r="L376" s="3">
        <v>4.8297512678097002E-4</v>
      </c>
      <c r="M376" s="3">
        <v>2.4148756339048501E-4</v>
      </c>
      <c r="N376" s="3">
        <v>217</v>
      </c>
      <c r="O376">
        <f t="shared" si="29"/>
        <v>0</v>
      </c>
      <c r="P376">
        <f t="shared" si="30"/>
        <v>0</v>
      </c>
      <c r="Q376">
        <f t="shared" si="31"/>
        <v>0</v>
      </c>
      <c r="R376">
        <f t="shared" si="32"/>
        <v>0</v>
      </c>
      <c r="S376">
        <f t="shared" si="33"/>
        <v>0</v>
      </c>
      <c r="T376">
        <f t="shared" si="34"/>
        <v>0</v>
      </c>
      <c r="AK376">
        <v>221</v>
      </c>
      <c r="AL376" s="3" t="s">
        <v>452</v>
      </c>
      <c r="AM376" s="3">
        <v>7.4946123911411394E-2</v>
      </c>
      <c r="AN376" s="42" t="s">
        <v>452</v>
      </c>
      <c r="AO376" s="42">
        <v>0.14661027914604099</v>
      </c>
      <c r="AP376" s="42" t="s">
        <v>451</v>
      </c>
      <c r="AQ376" s="42">
        <v>0.30999769144634498</v>
      </c>
    </row>
    <row r="377" spans="1:43" s="66" customFormat="1" x14ac:dyDescent="0.4">
      <c r="A377" s="66">
        <v>217</v>
      </c>
      <c r="B377" s="67">
        <v>1</v>
      </c>
      <c r="C377" s="67">
        <v>1522</v>
      </c>
      <c r="D377" s="67">
        <v>2.5246149962130699E-4</v>
      </c>
      <c r="E377" s="67">
        <v>0.38424640242363001</v>
      </c>
      <c r="F377" s="67">
        <v>0</v>
      </c>
      <c r="G377" s="67">
        <v>1581</v>
      </c>
      <c r="H377" s="67">
        <v>0</v>
      </c>
      <c r="I377" s="67">
        <v>0.38721528288023499</v>
      </c>
      <c r="J377" s="67">
        <v>3</v>
      </c>
      <c r="K377" s="67">
        <v>1320</v>
      </c>
      <c r="L377" s="67">
        <v>7.2446269017145595E-4</v>
      </c>
      <c r="M377" s="67">
        <v>0.31876358367544</v>
      </c>
      <c r="N377" s="67">
        <v>218</v>
      </c>
      <c r="O377" s="66">
        <f t="shared" si="29"/>
        <v>6.5659881812212603E-4</v>
      </c>
      <c r="P377" s="66">
        <f t="shared" si="30"/>
        <v>0.99934340118187781</v>
      </c>
      <c r="Q377" s="66">
        <f t="shared" si="31"/>
        <v>0</v>
      </c>
      <c r="R377" s="66">
        <f t="shared" si="32"/>
        <v>1</v>
      </c>
      <c r="S377" s="66">
        <f t="shared" si="33"/>
        <v>2.2675736961451291E-3</v>
      </c>
      <c r="T377" s="66">
        <f t="shared" si="34"/>
        <v>0.99773242630385484</v>
      </c>
      <c r="AK377">
        <v>222</v>
      </c>
      <c r="AL377" s="3" t="s">
        <v>452</v>
      </c>
      <c r="AM377" s="3">
        <v>6.7516069878945595E-2</v>
      </c>
      <c r="AN377" s="42" t="s">
        <v>449</v>
      </c>
      <c r="AO377" s="42">
        <v>0.15578709203770399</v>
      </c>
      <c r="AP377" s="42" t="s">
        <v>452</v>
      </c>
      <c r="AQ377" s="42">
        <v>0.30851716717420102</v>
      </c>
    </row>
    <row r="378" spans="1:43" x14ac:dyDescent="0.4">
      <c r="A378">
        <v>218</v>
      </c>
      <c r="B378" s="3">
        <v>3</v>
      </c>
      <c r="C378" s="3">
        <v>0</v>
      </c>
      <c r="D378" s="3">
        <v>7.5738449886392299E-4</v>
      </c>
      <c r="E378" s="3">
        <v>0</v>
      </c>
      <c r="F378" s="3">
        <v>3</v>
      </c>
      <c r="G378" s="3">
        <v>0</v>
      </c>
      <c r="H378" s="3">
        <v>7.3475385745775095E-4</v>
      </c>
      <c r="I378" s="3">
        <v>0</v>
      </c>
      <c r="J378" s="3">
        <v>2</v>
      </c>
      <c r="K378" s="3">
        <v>4</v>
      </c>
      <c r="L378" s="3">
        <v>4.8297512678097002E-4</v>
      </c>
      <c r="M378" s="3">
        <v>9.6595025356194101E-4</v>
      </c>
      <c r="N378" s="3">
        <v>219</v>
      </c>
      <c r="O378">
        <f t="shared" si="29"/>
        <v>0</v>
      </c>
      <c r="P378">
        <f t="shared" si="30"/>
        <v>0</v>
      </c>
      <c r="Q378">
        <f t="shared" si="31"/>
        <v>0</v>
      </c>
      <c r="R378">
        <f t="shared" si="32"/>
        <v>0</v>
      </c>
      <c r="S378">
        <f t="shared" si="33"/>
        <v>0</v>
      </c>
      <c r="T378">
        <f t="shared" si="34"/>
        <v>0</v>
      </c>
      <c r="AK378">
        <v>223</v>
      </c>
      <c r="AL378" s="3" t="s">
        <v>452</v>
      </c>
      <c r="AM378" s="3">
        <v>6.4832646858207998E-2</v>
      </c>
      <c r="AN378" s="42" t="s">
        <v>450</v>
      </c>
      <c r="AO378" s="42">
        <v>0.15250333564399901</v>
      </c>
      <c r="AP378" s="42" t="s">
        <v>451</v>
      </c>
      <c r="AQ378" s="42">
        <v>0.311082438453472</v>
      </c>
    </row>
    <row r="379" spans="1:43" x14ac:dyDescent="0.4">
      <c r="A379">
        <v>219</v>
      </c>
      <c r="B379" s="3">
        <v>1</v>
      </c>
      <c r="C379" s="3">
        <v>3</v>
      </c>
      <c r="D379" s="3">
        <v>2.5246149962130699E-4</v>
      </c>
      <c r="E379" s="3">
        <v>7.5738449886392299E-4</v>
      </c>
      <c r="F379" s="3">
        <v>3</v>
      </c>
      <c r="G379" s="3">
        <v>5</v>
      </c>
      <c r="H379" s="3">
        <v>7.3475385745775095E-4</v>
      </c>
      <c r="I379" s="3">
        <v>1.2245897624295801E-3</v>
      </c>
      <c r="J379" s="3">
        <v>9</v>
      </c>
      <c r="K379" s="3">
        <v>4</v>
      </c>
      <c r="L379" s="3">
        <v>2.17338807051436E-3</v>
      </c>
      <c r="M379" s="3">
        <v>9.6595025356194101E-4</v>
      </c>
      <c r="N379" s="3">
        <v>220</v>
      </c>
      <c r="O379">
        <f t="shared" si="29"/>
        <v>0</v>
      </c>
      <c r="P379">
        <f t="shared" si="30"/>
        <v>0</v>
      </c>
      <c r="Q379">
        <f t="shared" si="31"/>
        <v>0</v>
      </c>
      <c r="R379">
        <f t="shared" si="32"/>
        <v>0</v>
      </c>
      <c r="S379">
        <f t="shared" si="33"/>
        <v>0</v>
      </c>
      <c r="T379">
        <f t="shared" si="34"/>
        <v>0</v>
      </c>
      <c r="AK379">
        <v>224</v>
      </c>
      <c r="AL379" s="3" t="s">
        <v>452</v>
      </c>
      <c r="AM379" s="3">
        <v>7.2543082849213805E-2</v>
      </c>
      <c r="AN379" s="42" t="s">
        <v>451</v>
      </c>
      <c r="AO379" s="42">
        <v>0.140531983804766</v>
      </c>
      <c r="AP379" s="42" t="s">
        <v>450</v>
      </c>
      <c r="AQ379" s="42">
        <v>0.31675960185211999</v>
      </c>
    </row>
    <row r="380" spans="1:43" x14ac:dyDescent="0.4">
      <c r="A380">
        <v>220</v>
      </c>
      <c r="B380" s="3">
        <v>2</v>
      </c>
      <c r="C380" s="3">
        <v>1</v>
      </c>
      <c r="D380" s="3">
        <v>5.0492299924261496E-4</v>
      </c>
      <c r="E380" s="3">
        <v>2.5246149962130699E-4</v>
      </c>
      <c r="F380" s="3">
        <v>3</v>
      </c>
      <c r="G380" s="3">
        <v>0</v>
      </c>
      <c r="H380" s="3">
        <v>7.3475385745775095E-4</v>
      </c>
      <c r="I380" s="3">
        <v>0</v>
      </c>
      <c r="J380" s="3">
        <v>1</v>
      </c>
      <c r="K380" s="3">
        <v>22</v>
      </c>
      <c r="L380" s="3">
        <v>2.4148756339048501E-4</v>
      </c>
      <c r="M380" s="3">
        <v>5.3127263945906703E-3</v>
      </c>
      <c r="N380" s="3">
        <v>221</v>
      </c>
      <c r="O380">
        <f t="shared" si="29"/>
        <v>0</v>
      </c>
      <c r="P380">
        <f t="shared" si="30"/>
        <v>0</v>
      </c>
      <c r="Q380">
        <f t="shared" si="31"/>
        <v>0</v>
      </c>
      <c r="R380">
        <f t="shared" si="32"/>
        <v>0</v>
      </c>
      <c r="S380">
        <f t="shared" si="33"/>
        <v>4.3478260869565216E-2</v>
      </c>
      <c r="T380">
        <f t="shared" si="34"/>
        <v>0.95652173913043481</v>
      </c>
      <c r="AK380">
        <v>225</v>
      </c>
      <c r="AL380" s="3" t="s">
        <v>450</v>
      </c>
      <c r="AM380" s="3">
        <v>7.1242716153719896E-2</v>
      </c>
      <c r="AN380" s="42" t="s">
        <v>449</v>
      </c>
      <c r="AO380" s="42">
        <v>0.140531983804766</v>
      </c>
      <c r="AP380" s="42" t="s">
        <v>452</v>
      </c>
      <c r="AQ380" s="42">
        <v>0.30900014230098199</v>
      </c>
    </row>
    <row r="381" spans="1:43" x14ac:dyDescent="0.4">
      <c r="A381">
        <v>221</v>
      </c>
      <c r="B381" s="3">
        <v>5</v>
      </c>
      <c r="C381" s="3">
        <v>1</v>
      </c>
      <c r="D381" s="3">
        <v>1.26230749810653E-3</v>
      </c>
      <c r="E381" s="3">
        <v>2.5246149962130699E-4</v>
      </c>
      <c r="F381" s="3">
        <v>2</v>
      </c>
      <c r="G381" s="3">
        <v>1</v>
      </c>
      <c r="H381" s="3">
        <v>4.89835904971834E-4</v>
      </c>
      <c r="I381" s="3">
        <v>2.44917952485917E-4</v>
      </c>
      <c r="J381" s="3">
        <v>5</v>
      </c>
      <c r="K381" s="3">
        <v>24</v>
      </c>
      <c r="L381" s="3">
        <v>1.20743781695242E-3</v>
      </c>
      <c r="M381" s="3">
        <v>5.7957015213716398E-3</v>
      </c>
      <c r="N381" s="3">
        <v>222</v>
      </c>
      <c r="O381">
        <f t="shared" si="29"/>
        <v>0</v>
      </c>
      <c r="P381">
        <f t="shared" si="30"/>
        <v>0</v>
      </c>
      <c r="Q381">
        <f t="shared" si="31"/>
        <v>0</v>
      </c>
      <c r="R381">
        <f t="shared" si="32"/>
        <v>0</v>
      </c>
      <c r="S381">
        <f t="shared" si="33"/>
        <v>0.17241379310344768</v>
      </c>
      <c r="T381">
        <f t="shared" si="34"/>
        <v>0.82758620689655227</v>
      </c>
      <c r="AK381">
        <v>226</v>
      </c>
      <c r="AL381" s="3" t="s">
        <v>452</v>
      </c>
      <c r="AM381" s="3">
        <v>5.2044610101675097E-2</v>
      </c>
      <c r="AN381" s="42" t="s">
        <v>449</v>
      </c>
      <c r="AO381" s="42">
        <v>0.14847579098258601</v>
      </c>
      <c r="AP381" s="42" t="s">
        <v>451</v>
      </c>
      <c r="AQ381" s="42">
        <v>0.30751796675703202</v>
      </c>
    </row>
    <row r="382" spans="1:43" x14ac:dyDescent="0.4">
      <c r="A382">
        <v>222</v>
      </c>
      <c r="B382" s="3">
        <v>7</v>
      </c>
      <c r="C382" s="3">
        <v>2</v>
      </c>
      <c r="D382" s="3">
        <v>1.76723049734915E-3</v>
      </c>
      <c r="E382" s="3">
        <v>5.0492299924261496E-4</v>
      </c>
      <c r="F382" s="3">
        <v>9</v>
      </c>
      <c r="G382" s="3">
        <v>5</v>
      </c>
      <c r="H382" s="3">
        <v>2.2042615723732498E-3</v>
      </c>
      <c r="I382" s="3">
        <v>1.2245897624295801E-3</v>
      </c>
      <c r="J382" s="3">
        <v>23</v>
      </c>
      <c r="K382" s="3">
        <v>4</v>
      </c>
      <c r="L382" s="3">
        <v>5.5542139579811602E-3</v>
      </c>
      <c r="M382" s="3">
        <v>9.6595025356194101E-4</v>
      </c>
      <c r="N382" s="3">
        <v>223</v>
      </c>
      <c r="O382">
        <f t="shared" si="29"/>
        <v>0</v>
      </c>
      <c r="P382">
        <f t="shared" si="30"/>
        <v>0</v>
      </c>
      <c r="Q382">
        <f t="shared" si="31"/>
        <v>0</v>
      </c>
      <c r="R382">
        <f t="shared" si="32"/>
        <v>0</v>
      </c>
      <c r="S382">
        <f t="shared" si="33"/>
        <v>0.85185185185185186</v>
      </c>
      <c r="T382">
        <f t="shared" si="34"/>
        <v>0.14814814814814817</v>
      </c>
      <c r="AK382">
        <v>227</v>
      </c>
      <c r="AL382" s="3" t="s">
        <v>452</v>
      </c>
      <c r="AM382" s="3">
        <v>7.6489289227667401E-2</v>
      </c>
      <c r="AN382" s="42" t="s">
        <v>450</v>
      </c>
      <c r="AO382" s="42">
        <v>0.14190783638522</v>
      </c>
      <c r="AP382" s="42" t="s">
        <v>449</v>
      </c>
      <c r="AQ382" s="42">
        <v>0.30900014230098199</v>
      </c>
    </row>
    <row r="383" spans="1:43" x14ac:dyDescent="0.4">
      <c r="A383">
        <v>223</v>
      </c>
      <c r="B383" s="3">
        <v>2</v>
      </c>
      <c r="C383" s="3">
        <v>0</v>
      </c>
      <c r="D383" s="3">
        <v>5.0492299924261496E-4</v>
      </c>
      <c r="E383" s="3">
        <v>0</v>
      </c>
      <c r="F383" s="3">
        <v>4</v>
      </c>
      <c r="G383" s="3">
        <v>0</v>
      </c>
      <c r="H383" s="3">
        <v>9.7967180994366801E-4</v>
      </c>
      <c r="I383" s="3">
        <v>0</v>
      </c>
      <c r="J383" s="3">
        <v>4</v>
      </c>
      <c r="K383" s="3">
        <v>20</v>
      </c>
      <c r="L383" s="3">
        <v>9.6595025356194101E-4</v>
      </c>
      <c r="M383" s="3">
        <v>4.8297512678096999E-3</v>
      </c>
      <c r="N383" s="3">
        <v>224</v>
      </c>
      <c r="O383">
        <f t="shared" si="29"/>
        <v>0</v>
      </c>
      <c r="P383">
        <f t="shared" si="30"/>
        <v>0</v>
      </c>
      <c r="Q383">
        <f t="shared" si="31"/>
        <v>0</v>
      </c>
      <c r="R383">
        <f t="shared" si="32"/>
        <v>0</v>
      </c>
      <c r="S383">
        <f t="shared" si="33"/>
        <v>0</v>
      </c>
      <c r="T383">
        <f t="shared" si="34"/>
        <v>0</v>
      </c>
      <c r="AK383">
        <v>228</v>
      </c>
      <c r="AL383" s="3" t="s">
        <v>449</v>
      </c>
      <c r="AM383" s="3">
        <v>4.9169959292128501E-2</v>
      </c>
      <c r="AN383" s="42" t="s">
        <v>450</v>
      </c>
      <c r="AO383" s="42">
        <v>0.14519185785164301</v>
      </c>
      <c r="AP383" s="42" t="s">
        <v>449</v>
      </c>
      <c r="AQ383" s="42">
        <v>0.31449518775733598</v>
      </c>
    </row>
    <row r="384" spans="1:43" x14ac:dyDescent="0.4">
      <c r="A384">
        <v>224</v>
      </c>
      <c r="B384" s="3">
        <v>10</v>
      </c>
      <c r="C384" s="3">
        <v>1</v>
      </c>
      <c r="D384" s="3">
        <v>2.52461499621307E-3</v>
      </c>
      <c r="E384" s="3">
        <v>2.5246149962130699E-4</v>
      </c>
      <c r="F384" s="3">
        <v>3</v>
      </c>
      <c r="G384" s="3">
        <v>2</v>
      </c>
      <c r="H384" s="3">
        <v>7.3475385745775095E-4</v>
      </c>
      <c r="I384" s="3">
        <v>4.89835904971834E-4</v>
      </c>
      <c r="J384" s="3">
        <v>25</v>
      </c>
      <c r="K384" s="3">
        <v>2</v>
      </c>
      <c r="L384" s="3">
        <v>6.0371890847621297E-3</v>
      </c>
      <c r="M384" s="3">
        <v>4.8297512678097002E-4</v>
      </c>
      <c r="N384" s="3">
        <v>225</v>
      </c>
      <c r="O384">
        <f t="shared" si="29"/>
        <v>0</v>
      </c>
      <c r="P384">
        <f t="shared" si="30"/>
        <v>0</v>
      </c>
      <c r="Q384">
        <f t="shared" si="31"/>
        <v>0</v>
      </c>
      <c r="R384">
        <f t="shared" si="32"/>
        <v>0</v>
      </c>
      <c r="S384">
        <f t="shared" si="33"/>
        <v>0.92592592592592593</v>
      </c>
      <c r="T384">
        <f t="shared" si="34"/>
        <v>7.4074074074074014E-2</v>
      </c>
      <c r="AK384">
        <v>229</v>
      </c>
      <c r="AL384" s="3" t="s">
        <v>450</v>
      </c>
      <c r="AM384" s="3">
        <v>5.8107977266635399E-2</v>
      </c>
      <c r="AN384" s="42" t="s">
        <v>452</v>
      </c>
      <c r="AO384" s="42">
        <v>0.15387883483833401</v>
      </c>
      <c r="AP384" s="42" t="s">
        <v>452</v>
      </c>
      <c r="AQ384" s="42">
        <v>0.30874539316562</v>
      </c>
    </row>
    <row r="385" spans="1:43" x14ac:dyDescent="0.4">
      <c r="A385">
        <v>225</v>
      </c>
      <c r="B385" s="3">
        <v>0</v>
      </c>
      <c r="C385" s="3">
        <v>1</v>
      </c>
      <c r="D385" s="3">
        <v>0</v>
      </c>
      <c r="E385" s="3">
        <v>2.5246149962130699E-4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3">
        <v>20</v>
      </c>
      <c r="L385" s="3">
        <v>2.4148756339048501E-4</v>
      </c>
      <c r="M385" s="3">
        <v>4.8297512678096999E-3</v>
      </c>
      <c r="N385" s="3">
        <v>226</v>
      </c>
      <c r="O385">
        <f t="shared" si="29"/>
        <v>0</v>
      </c>
      <c r="P385">
        <f t="shared" si="30"/>
        <v>0</v>
      </c>
      <c r="Q385">
        <f t="shared" si="31"/>
        <v>0</v>
      </c>
      <c r="R385">
        <f t="shared" si="32"/>
        <v>0</v>
      </c>
      <c r="S385">
        <f t="shared" si="33"/>
        <v>0</v>
      </c>
      <c r="T385">
        <f t="shared" si="34"/>
        <v>0</v>
      </c>
      <c r="AK385">
        <v>230</v>
      </c>
      <c r="AL385" s="3" t="s">
        <v>452</v>
      </c>
      <c r="AM385" s="3">
        <v>5.25495331009177E-2</v>
      </c>
      <c r="AN385" s="42" t="s">
        <v>449</v>
      </c>
      <c r="AO385" s="42">
        <v>0.147985955077614</v>
      </c>
      <c r="AP385" s="42" t="s">
        <v>452</v>
      </c>
      <c r="AQ385" s="42">
        <v>0.30499336253463699</v>
      </c>
    </row>
    <row r="386" spans="1:43" x14ac:dyDescent="0.4">
      <c r="A386">
        <v>226</v>
      </c>
      <c r="B386" s="3">
        <v>3</v>
      </c>
      <c r="C386" s="3">
        <v>1</v>
      </c>
      <c r="D386" s="3">
        <v>7.5738449886392299E-4</v>
      </c>
      <c r="E386" s="3">
        <v>2.5246149962130699E-4</v>
      </c>
      <c r="F386" s="3">
        <v>4</v>
      </c>
      <c r="G386" s="3">
        <v>2</v>
      </c>
      <c r="H386" s="3">
        <v>9.7967180994366801E-4</v>
      </c>
      <c r="I386" s="3">
        <v>4.89835904971834E-4</v>
      </c>
      <c r="J386" s="3">
        <v>5</v>
      </c>
      <c r="K386" s="3">
        <v>2</v>
      </c>
      <c r="L386" s="3">
        <v>1.20743781695242E-3</v>
      </c>
      <c r="M386" s="3">
        <v>4.8297512678097002E-4</v>
      </c>
      <c r="N386" s="3">
        <v>227</v>
      </c>
      <c r="O386">
        <f t="shared" si="29"/>
        <v>0</v>
      </c>
      <c r="P386">
        <f t="shared" si="30"/>
        <v>0</v>
      </c>
      <c r="Q386">
        <f t="shared" si="31"/>
        <v>0</v>
      </c>
      <c r="R386">
        <f t="shared" si="32"/>
        <v>0</v>
      </c>
      <c r="S386">
        <f t="shared" si="33"/>
        <v>0</v>
      </c>
      <c r="T386">
        <f t="shared" si="34"/>
        <v>0</v>
      </c>
      <c r="AK386">
        <v>231</v>
      </c>
      <c r="AL386" s="3" t="s">
        <v>452</v>
      </c>
      <c r="AM386" s="3">
        <v>4.5790293040456599E-2</v>
      </c>
      <c r="AN386" s="70" t="s">
        <v>449</v>
      </c>
      <c r="AO386" s="70">
        <v>1.09289297551283</v>
      </c>
      <c r="AP386" s="42" t="s">
        <v>449</v>
      </c>
      <c r="AQ386" s="42">
        <v>0.307741285487309</v>
      </c>
    </row>
    <row r="387" spans="1:43" x14ac:dyDescent="0.4">
      <c r="A387">
        <v>227</v>
      </c>
      <c r="B387" s="3">
        <v>0</v>
      </c>
      <c r="C387" s="3">
        <v>2</v>
      </c>
      <c r="D387" s="3">
        <v>0</v>
      </c>
      <c r="E387" s="3">
        <v>5.0492299924261496E-4</v>
      </c>
      <c r="F387" s="3">
        <v>0</v>
      </c>
      <c r="G387" s="3">
        <v>1</v>
      </c>
      <c r="H387" s="3">
        <v>0</v>
      </c>
      <c r="I387" s="3">
        <v>2.44917952485917E-4</v>
      </c>
      <c r="J387" s="3">
        <v>0</v>
      </c>
      <c r="K387" s="3">
        <v>24</v>
      </c>
      <c r="L387" s="3">
        <v>0</v>
      </c>
      <c r="M387" s="3">
        <v>5.7957015213716398E-3</v>
      </c>
      <c r="N387" s="3">
        <v>228</v>
      </c>
      <c r="O387">
        <f t="shared" si="29"/>
        <v>0</v>
      </c>
      <c r="P387">
        <f t="shared" si="30"/>
        <v>0</v>
      </c>
      <c r="Q387">
        <f t="shared" si="31"/>
        <v>0</v>
      </c>
      <c r="R387">
        <f t="shared" si="32"/>
        <v>0</v>
      </c>
      <c r="S387">
        <f t="shared" si="33"/>
        <v>0</v>
      </c>
      <c r="T387">
        <f t="shared" si="34"/>
        <v>1</v>
      </c>
      <c r="AK387">
        <v>232</v>
      </c>
      <c r="AL387" s="3" t="s">
        <v>451</v>
      </c>
      <c r="AM387" s="3">
        <v>3.9930389849144002E-2</v>
      </c>
      <c r="AN387" s="42" t="s">
        <v>453</v>
      </c>
      <c r="AO387" s="42">
        <v>8.7087555104059192E-3</v>
      </c>
      <c r="AP387" s="42" t="s">
        <v>453</v>
      </c>
      <c r="AQ387" s="42">
        <v>3.2500082873170699E-3</v>
      </c>
    </row>
    <row r="388" spans="1:43" x14ac:dyDescent="0.4">
      <c r="A388">
        <v>228</v>
      </c>
      <c r="B388" s="3">
        <v>0</v>
      </c>
      <c r="C388" s="3">
        <v>0</v>
      </c>
      <c r="D388" s="3">
        <v>0</v>
      </c>
      <c r="E388" s="3">
        <v>0</v>
      </c>
      <c r="F388" s="3">
        <v>2</v>
      </c>
      <c r="G388" s="3">
        <v>1</v>
      </c>
      <c r="H388" s="3">
        <v>4.89835904971834E-4</v>
      </c>
      <c r="I388" s="3">
        <v>2.44917952485917E-4</v>
      </c>
      <c r="J388" s="3">
        <v>0</v>
      </c>
      <c r="K388" s="3">
        <v>2</v>
      </c>
      <c r="L388" s="3">
        <v>0</v>
      </c>
      <c r="M388" s="3">
        <v>4.8297512678097002E-4</v>
      </c>
      <c r="N388" s="3">
        <v>229</v>
      </c>
      <c r="O388">
        <f t="shared" si="29"/>
        <v>0</v>
      </c>
      <c r="P388">
        <f t="shared" si="30"/>
        <v>0</v>
      </c>
      <c r="Q388">
        <f t="shared" si="31"/>
        <v>0</v>
      </c>
      <c r="R388">
        <f t="shared" si="32"/>
        <v>0</v>
      </c>
      <c r="S388">
        <f t="shared" si="33"/>
        <v>0</v>
      </c>
      <c r="T388">
        <f t="shared" si="34"/>
        <v>0</v>
      </c>
      <c r="AK388">
        <v>233</v>
      </c>
      <c r="AL388" s="3" t="s">
        <v>449</v>
      </c>
      <c r="AM388" s="3">
        <v>4.3310333288771E-2</v>
      </c>
      <c r="AN388" s="42" t="s">
        <v>452</v>
      </c>
      <c r="AO388" s="42">
        <v>0.157408072975392</v>
      </c>
      <c r="AP388" s="42" t="s">
        <v>453</v>
      </c>
      <c r="AQ388" s="42">
        <v>3.3073248577743602E-2</v>
      </c>
    </row>
    <row r="389" spans="1:43" x14ac:dyDescent="0.4">
      <c r="A389">
        <v>229</v>
      </c>
      <c r="B389" s="3">
        <v>0</v>
      </c>
      <c r="C389" s="3">
        <v>0</v>
      </c>
      <c r="D389" s="3">
        <v>0</v>
      </c>
      <c r="E389" s="3">
        <v>0</v>
      </c>
      <c r="F389" s="3">
        <v>1</v>
      </c>
      <c r="G389" s="3">
        <v>1</v>
      </c>
      <c r="H389" s="3">
        <v>2.44917952485917E-4</v>
      </c>
      <c r="I389" s="3">
        <v>2.44917952485917E-4</v>
      </c>
      <c r="J389" s="3">
        <v>0</v>
      </c>
      <c r="K389" s="3">
        <v>21</v>
      </c>
      <c r="L389" s="3">
        <v>0</v>
      </c>
      <c r="M389" s="3">
        <v>5.0712388312001899E-3</v>
      </c>
      <c r="N389" s="3">
        <v>230</v>
      </c>
      <c r="O389">
        <f t="shared" si="29"/>
        <v>0</v>
      </c>
      <c r="P389">
        <f t="shared" si="30"/>
        <v>0</v>
      </c>
      <c r="Q389">
        <f t="shared" si="31"/>
        <v>0</v>
      </c>
      <c r="R389">
        <f t="shared" si="32"/>
        <v>0</v>
      </c>
      <c r="S389">
        <f t="shared" si="33"/>
        <v>0</v>
      </c>
      <c r="T389">
        <f t="shared" si="34"/>
        <v>1</v>
      </c>
      <c r="AK389">
        <v>234</v>
      </c>
      <c r="AL389" s="3" t="s">
        <v>450</v>
      </c>
      <c r="AM389" s="3">
        <v>4.6690184355849901E-2</v>
      </c>
      <c r="AN389" s="42" t="s">
        <v>452</v>
      </c>
      <c r="AO389" s="42">
        <v>0.16505363255417199</v>
      </c>
      <c r="AP389" s="42" t="s">
        <v>453</v>
      </c>
      <c r="AQ389" s="42">
        <v>1.8350540826862799E-2</v>
      </c>
    </row>
    <row r="390" spans="1:43" x14ac:dyDescent="0.4">
      <c r="A390">
        <v>230</v>
      </c>
      <c r="B390" s="3">
        <v>1</v>
      </c>
      <c r="C390" s="3">
        <v>0</v>
      </c>
      <c r="D390" s="3">
        <v>2.5246149962130699E-4</v>
      </c>
      <c r="E390" s="3">
        <v>0</v>
      </c>
      <c r="F390" s="3">
        <v>3</v>
      </c>
      <c r="G390" s="3">
        <v>0</v>
      </c>
      <c r="H390" s="3">
        <v>7.3475385745775095E-4</v>
      </c>
      <c r="I390" s="3">
        <v>0</v>
      </c>
      <c r="J390" s="3">
        <v>2</v>
      </c>
      <c r="K390" s="3">
        <v>2</v>
      </c>
      <c r="L390" s="3">
        <v>4.8297512678097002E-4</v>
      </c>
      <c r="M390" s="3">
        <v>4.8297512678097002E-4</v>
      </c>
      <c r="N390" s="3">
        <v>231</v>
      </c>
      <c r="O390">
        <f t="shared" si="29"/>
        <v>0</v>
      </c>
      <c r="P390">
        <f t="shared" si="30"/>
        <v>0</v>
      </c>
      <c r="Q390">
        <f t="shared" si="31"/>
        <v>0</v>
      </c>
      <c r="R390">
        <f t="shared" si="32"/>
        <v>0</v>
      </c>
      <c r="S390">
        <f t="shared" si="33"/>
        <v>0</v>
      </c>
      <c r="T390">
        <f t="shared" si="34"/>
        <v>0</v>
      </c>
      <c r="AK390">
        <v>235</v>
      </c>
      <c r="AL390" s="3" t="s">
        <v>452</v>
      </c>
      <c r="AM390" s="3">
        <v>4.6690184355849901E-2</v>
      </c>
      <c r="AN390" s="42" t="s">
        <v>452</v>
      </c>
      <c r="AO390" s="42">
        <v>0.15059507844462899</v>
      </c>
      <c r="AP390" s="42" t="s">
        <v>453</v>
      </c>
      <c r="AQ390" s="42">
        <v>3.2500082873170699E-3</v>
      </c>
    </row>
    <row r="391" spans="1:43" x14ac:dyDescent="0.4">
      <c r="A391">
        <v>231</v>
      </c>
      <c r="B391" s="3">
        <v>1</v>
      </c>
      <c r="C391" s="3">
        <v>1</v>
      </c>
      <c r="D391" s="3">
        <v>2.5246149962130699E-4</v>
      </c>
      <c r="E391" s="3">
        <v>2.5246149962130699E-4</v>
      </c>
      <c r="F391" s="3">
        <v>3</v>
      </c>
      <c r="G391" s="3">
        <v>1</v>
      </c>
      <c r="H391" s="3">
        <v>7.3475385745775095E-4</v>
      </c>
      <c r="I391" s="3">
        <v>2.44917952485917E-4</v>
      </c>
      <c r="J391" s="3">
        <v>25</v>
      </c>
      <c r="K391" s="3">
        <v>3</v>
      </c>
      <c r="L391" s="3">
        <v>6.0371890847621297E-3</v>
      </c>
      <c r="M391" s="3">
        <v>7.2446269017145595E-4</v>
      </c>
      <c r="N391" s="3">
        <v>232</v>
      </c>
      <c r="O391">
        <f t="shared" si="29"/>
        <v>0</v>
      </c>
      <c r="P391">
        <f t="shared" si="30"/>
        <v>0</v>
      </c>
      <c r="Q391">
        <f t="shared" si="31"/>
        <v>0</v>
      </c>
      <c r="R391">
        <f t="shared" si="32"/>
        <v>0</v>
      </c>
      <c r="S391">
        <f t="shared" si="33"/>
        <v>0.89285714285714279</v>
      </c>
      <c r="T391">
        <f t="shared" si="34"/>
        <v>0.10714285714285719</v>
      </c>
      <c r="AK391">
        <v>236</v>
      </c>
      <c r="AL391" s="3" t="s">
        <v>452</v>
      </c>
      <c r="AM391" s="3">
        <v>5.2439763280134499E-2</v>
      </c>
      <c r="AN391" s="42" t="s">
        <v>452</v>
      </c>
      <c r="AO391" s="42">
        <v>0.15126979985098801</v>
      </c>
      <c r="AP391" s="42" t="s">
        <v>453</v>
      </c>
      <c r="AQ391" s="42">
        <v>9.7497723829865195E-3</v>
      </c>
    </row>
    <row r="392" spans="1:43" x14ac:dyDescent="0.4">
      <c r="A392">
        <v>232</v>
      </c>
      <c r="B392" s="3">
        <v>1</v>
      </c>
      <c r="C392" s="3">
        <v>1</v>
      </c>
      <c r="D392" s="3">
        <v>2.5246149962130699E-4</v>
      </c>
      <c r="E392" s="3">
        <v>2.5246149962130699E-4</v>
      </c>
      <c r="F392" s="3">
        <v>3</v>
      </c>
      <c r="G392" s="3">
        <v>0</v>
      </c>
      <c r="H392" s="3">
        <v>7.3475385745775095E-4</v>
      </c>
      <c r="I392" s="3">
        <v>0</v>
      </c>
      <c r="J392" s="3">
        <v>2</v>
      </c>
      <c r="K392" s="3">
        <v>23</v>
      </c>
      <c r="L392" s="3">
        <v>4.8297512678097002E-4</v>
      </c>
      <c r="M392" s="3">
        <v>5.5542139579811602E-3</v>
      </c>
      <c r="N392" s="3">
        <v>233</v>
      </c>
      <c r="O392">
        <f t="shared" si="29"/>
        <v>0</v>
      </c>
      <c r="P392">
        <f t="shared" si="30"/>
        <v>0</v>
      </c>
      <c r="Q392">
        <f t="shared" si="31"/>
        <v>0</v>
      </c>
      <c r="R392">
        <f t="shared" si="32"/>
        <v>0</v>
      </c>
      <c r="S392">
        <f t="shared" si="33"/>
        <v>7.9999999999999932E-2</v>
      </c>
      <c r="T392">
        <f t="shared" si="34"/>
        <v>0.92</v>
      </c>
      <c r="AK392">
        <v>237</v>
      </c>
      <c r="AL392" s="3" t="s">
        <v>450</v>
      </c>
      <c r="AM392" s="3">
        <v>4.7570484356167002E-2</v>
      </c>
      <c r="AN392" s="42" t="s">
        <v>450</v>
      </c>
      <c r="AO392" s="42">
        <v>0.106873040245232</v>
      </c>
      <c r="AP392" s="42" t="s">
        <v>450</v>
      </c>
      <c r="AQ392" s="42">
        <v>0.31685497311634597</v>
      </c>
    </row>
    <row r="393" spans="1:43" x14ac:dyDescent="0.4">
      <c r="A393">
        <v>233</v>
      </c>
      <c r="B393" s="3">
        <v>2</v>
      </c>
      <c r="C393" s="3">
        <v>2</v>
      </c>
      <c r="D393" s="3">
        <v>5.0492299924261496E-4</v>
      </c>
      <c r="E393" s="3">
        <v>5.0492299924261496E-4</v>
      </c>
      <c r="F393" s="3">
        <v>3</v>
      </c>
      <c r="G393" s="3">
        <v>1</v>
      </c>
      <c r="H393" s="3">
        <v>7.3475385745775095E-4</v>
      </c>
      <c r="I393" s="3">
        <v>2.44917952485917E-4</v>
      </c>
      <c r="J393" s="3">
        <v>4</v>
      </c>
      <c r="K393" s="3">
        <v>20</v>
      </c>
      <c r="L393" s="3">
        <v>9.6595025356194101E-4</v>
      </c>
      <c r="M393" s="3">
        <v>4.8297512678096999E-3</v>
      </c>
      <c r="N393" s="3">
        <v>234</v>
      </c>
      <c r="O393">
        <f t="shared" si="29"/>
        <v>0</v>
      </c>
      <c r="P393">
        <f t="shared" si="30"/>
        <v>0</v>
      </c>
      <c r="Q393">
        <f t="shared" si="31"/>
        <v>0</v>
      </c>
      <c r="R393">
        <f t="shared" si="32"/>
        <v>0</v>
      </c>
      <c r="S393">
        <f t="shared" si="33"/>
        <v>0</v>
      </c>
      <c r="T393">
        <f t="shared" si="34"/>
        <v>0</v>
      </c>
      <c r="AK393">
        <v>238</v>
      </c>
      <c r="AL393" s="3" t="s">
        <v>450</v>
      </c>
      <c r="AM393" s="3">
        <v>4.1315612848703602E-2</v>
      </c>
      <c r="AN393" s="42" t="s">
        <v>452</v>
      </c>
      <c r="AO393" s="42">
        <v>8.0680502898393194E-2</v>
      </c>
      <c r="AP393" s="42" t="s">
        <v>451</v>
      </c>
      <c r="AQ393" s="42">
        <v>0.31639611425860897</v>
      </c>
    </row>
    <row r="394" spans="1:43" x14ac:dyDescent="0.4">
      <c r="A394">
        <v>234</v>
      </c>
      <c r="B394" s="3">
        <v>2</v>
      </c>
      <c r="C394" s="3">
        <v>1</v>
      </c>
      <c r="D394" s="3">
        <v>5.0492299924261496E-4</v>
      </c>
      <c r="E394" s="3">
        <v>2.5246149962130699E-4</v>
      </c>
      <c r="F394" s="3">
        <v>2</v>
      </c>
      <c r="G394" s="3">
        <v>1</v>
      </c>
      <c r="H394" s="3">
        <v>4.89835904971834E-4</v>
      </c>
      <c r="I394" s="3">
        <v>2.44917952485917E-4</v>
      </c>
      <c r="J394" s="3">
        <v>2</v>
      </c>
      <c r="K394" s="3">
        <v>2</v>
      </c>
      <c r="L394" s="3">
        <v>4.8297512678097002E-4</v>
      </c>
      <c r="M394" s="3">
        <v>4.8297512678097002E-4</v>
      </c>
      <c r="N394" s="3">
        <v>235</v>
      </c>
      <c r="O394">
        <f t="shared" si="29"/>
        <v>0</v>
      </c>
      <c r="P394">
        <f t="shared" si="30"/>
        <v>0</v>
      </c>
      <c r="Q394">
        <f t="shared" si="31"/>
        <v>0</v>
      </c>
      <c r="R394">
        <f t="shared" si="32"/>
        <v>0</v>
      </c>
      <c r="S394">
        <f t="shared" si="33"/>
        <v>0</v>
      </c>
      <c r="T394">
        <f t="shared" si="34"/>
        <v>0</v>
      </c>
      <c r="AK394">
        <v>239</v>
      </c>
      <c r="AL394" s="3" t="s">
        <v>450</v>
      </c>
      <c r="AM394" s="3">
        <v>4.86632826571659E-2</v>
      </c>
      <c r="AN394" s="42" t="s">
        <v>452</v>
      </c>
      <c r="AO394" s="42">
        <v>8.5956640082682306E-2</v>
      </c>
      <c r="AP394" s="42" t="s">
        <v>449</v>
      </c>
      <c r="AQ394" s="42">
        <v>0.307741285487309</v>
      </c>
    </row>
    <row r="395" spans="1:43" x14ac:dyDescent="0.4">
      <c r="A395">
        <v>235</v>
      </c>
      <c r="B395" s="3">
        <v>1</v>
      </c>
      <c r="C395" s="3">
        <v>0</v>
      </c>
      <c r="D395" s="3">
        <v>2.5246149962130699E-4</v>
      </c>
      <c r="E395" s="3">
        <v>0</v>
      </c>
      <c r="F395" s="3">
        <v>1</v>
      </c>
      <c r="G395" s="3">
        <v>0</v>
      </c>
      <c r="H395" s="3">
        <v>2.44917952485917E-4</v>
      </c>
      <c r="I395" s="3">
        <v>0</v>
      </c>
      <c r="J395" s="3">
        <v>8</v>
      </c>
      <c r="K395" s="3">
        <v>32</v>
      </c>
      <c r="L395" s="3">
        <v>1.9319005071238801E-3</v>
      </c>
      <c r="M395" s="3">
        <v>7.7276020284955298E-3</v>
      </c>
      <c r="N395" s="3">
        <v>236</v>
      </c>
      <c r="O395">
        <f t="shared" si="29"/>
        <v>0</v>
      </c>
      <c r="P395">
        <f t="shared" si="30"/>
        <v>0</v>
      </c>
      <c r="Q395">
        <f t="shared" si="31"/>
        <v>0</v>
      </c>
      <c r="R395">
        <f t="shared" si="32"/>
        <v>0</v>
      </c>
      <c r="S395">
        <f t="shared" si="33"/>
        <v>0.19999999999999979</v>
      </c>
      <c r="T395">
        <f t="shared" si="34"/>
        <v>0.80000000000000016</v>
      </c>
      <c r="AK395">
        <v>240</v>
      </c>
      <c r="AL395" s="3" t="s">
        <v>451</v>
      </c>
      <c r="AM395" s="3">
        <v>4.4190633289088101E-2</v>
      </c>
      <c r="AN395" s="42" t="s">
        <v>449</v>
      </c>
      <c r="AO395" s="42">
        <v>6.9487427105266397E-2</v>
      </c>
      <c r="AP395" s="42" t="s">
        <v>449</v>
      </c>
      <c r="AQ395" s="42">
        <v>0.30673549806984302</v>
      </c>
    </row>
    <row r="396" spans="1:43" x14ac:dyDescent="0.4">
      <c r="A396">
        <v>236</v>
      </c>
      <c r="B396" s="3">
        <v>1</v>
      </c>
      <c r="C396" s="3">
        <v>1</v>
      </c>
      <c r="D396" s="3">
        <v>2.5246149962130699E-4</v>
      </c>
      <c r="E396" s="3">
        <v>2.5246149962130699E-4</v>
      </c>
      <c r="F396" s="3">
        <v>0</v>
      </c>
      <c r="G396" s="3">
        <v>1</v>
      </c>
      <c r="H396" s="3">
        <v>0</v>
      </c>
      <c r="I396" s="3">
        <v>2.44917952485917E-4</v>
      </c>
      <c r="J396" s="3">
        <v>7</v>
      </c>
      <c r="K396" s="3">
        <v>1</v>
      </c>
      <c r="L396" s="3">
        <v>1.6904129437333899E-3</v>
      </c>
      <c r="M396" s="3">
        <v>2.4148756339048501E-4</v>
      </c>
      <c r="N396" s="3">
        <v>237</v>
      </c>
      <c r="O396">
        <f t="shared" si="29"/>
        <v>0</v>
      </c>
      <c r="P396">
        <f t="shared" si="30"/>
        <v>0</v>
      </c>
      <c r="Q396">
        <f t="shared" si="31"/>
        <v>0</v>
      </c>
      <c r="R396">
        <f t="shared" si="32"/>
        <v>0</v>
      </c>
      <c r="S396">
        <f t="shared" si="33"/>
        <v>0</v>
      </c>
      <c r="T396">
        <f t="shared" si="34"/>
        <v>0</v>
      </c>
      <c r="AK396">
        <v>241</v>
      </c>
      <c r="AL396" s="3" t="s">
        <v>452</v>
      </c>
      <c r="AM396" s="3">
        <v>4.1315612848703602E-2</v>
      </c>
      <c r="AN396" s="42" t="s">
        <v>450</v>
      </c>
      <c r="AO396" s="42">
        <v>8.6766352669683494E-2</v>
      </c>
      <c r="AP396" s="42" t="s">
        <v>450</v>
      </c>
      <c r="AQ396" s="42">
        <v>0.309301125078984</v>
      </c>
    </row>
    <row r="397" spans="1:43" x14ac:dyDescent="0.4">
      <c r="A397">
        <v>237</v>
      </c>
      <c r="B397" s="3">
        <v>2</v>
      </c>
      <c r="C397" s="3">
        <v>0</v>
      </c>
      <c r="D397" s="3">
        <v>5.0492299924261496E-4</v>
      </c>
      <c r="E397" s="3">
        <v>0</v>
      </c>
      <c r="F397" s="3">
        <v>2</v>
      </c>
      <c r="G397" s="3">
        <v>0</v>
      </c>
      <c r="H397" s="3">
        <v>4.89835904971834E-4</v>
      </c>
      <c r="I397" s="3">
        <v>0</v>
      </c>
      <c r="J397" s="3">
        <v>0</v>
      </c>
      <c r="K397" s="3">
        <v>34</v>
      </c>
      <c r="L397" s="3">
        <v>0</v>
      </c>
      <c r="M397" s="3">
        <v>8.2105771552765001E-3</v>
      </c>
      <c r="N397" s="3">
        <v>238</v>
      </c>
      <c r="O397">
        <f t="shared" si="29"/>
        <v>0</v>
      </c>
      <c r="P397">
        <f t="shared" si="30"/>
        <v>0</v>
      </c>
      <c r="Q397">
        <f t="shared" si="31"/>
        <v>0</v>
      </c>
      <c r="R397">
        <f t="shared" si="32"/>
        <v>0</v>
      </c>
      <c r="S397">
        <f t="shared" si="33"/>
        <v>0</v>
      </c>
      <c r="T397">
        <f t="shared" si="34"/>
        <v>1</v>
      </c>
      <c r="AK397">
        <v>242</v>
      </c>
      <c r="AL397" s="3" t="s">
        <v>452</v>
      </c>
      <c r="AM397" s="3">
        <v>4.4695556288330697E-2</v>
      </c>
      <c r="AN397" s="42" t="s">
        <v>452</v>
      </c>
      <c r="AO397" s="42">
        <v>7.2775662912126393E-2</v>
      </c>
      <c r="AP397" s="42" t="s">
        <v>450</v>
      </c>
      <c r="AQ397" s="42">
        <v>0.30721847319662399</v>
      </c>
    </row>
    <row r="398" spans="1:43" x14ac:dyDescent="0.4">
      <c r="A398">
        <v>238</v>
      </c>
      <c r="B398" s="3">
        <v>1</v>
      </c>
      <c r="C398" s="3">
        <v>0</v>
      </c>
      <c r="D398" s="3">
        <v>2.5246149962130699E-4</v>
      </c>
      <c r="E398" s="3">
        <v>0</v>
      </c>
      <c r="F398" s="3">
        <v>0</v>
      </c>
      <c r="G398" s="3">
        <v>1</v>
      </c>
      <c r="H398" s="3">
        <v>0</v>
      </c>
      <c r="I398" s="3">
        <v>2.44917952485917E-4</v>
      </c>
      <c r="J398" s="3">
        <v>2</v>
      </c>
      <c r="K398" s="3">
        <v>0</v>
      </c>
      <c r="L398" s="3">
        <v>4.8297512678097002E-4</v>
      </c>
      <c r="M398" s="3">
        <v>0</v>
      </c>
      <c r="N398" s="3">
        <v>239</v>
      </c>
      <c r="O398">
        <f t="shared" si="29"/>
        <v>0</v>
      </c>
      <c r="P398">
        <f t="shared" si="30"/>
        <v>0</v>
      </c>
      <c r="Q398">
        <f t="shared" si="31"/>
        <v>0</v>
      </c>
      <c r="R398">
        <f t="shared" si="32"/>
        <v>0</v>
      </c>
      <c r="S398">
        <f t="shared" si="33"/>
        <v>0</v>
      </c>
      <c r="T398">
        <f t="shared" si="34"/>
        <v>0</v>
      </c>
      <c r="AK398">
        <v>243</v>
      </c>
      <c r="AL398" s="3" t="s">
        <v>451</v>
      </c>
      <c r="AM398" s="3">
        <v>4.1315612848703602E-2</v>
      </c>
      <c r="AN398" s="42" t="s">
        <v>452</v>
      </c>
      <c r="AO398" s="42">
        <v>8.0545511717750901E-2</v>
      </c>
      <c r="AP398" s="42" t="s">
        <v>452</v>
      </c>
      <c r="AQ398" s="42">
        <v>0.31497900020990599</v>
      </c>
    </row>
    <row r="399" spans="1:43" x14ac:dyDescent="0.4">
      <c r="A399">
        <v>239</v>
      </c>
      <c r="B399" s="3">
        <v>1</v>
      </c>
      <c r="C399" s="3">
        <v>1</v>
      </c>
      <c r="D399" s="3">
        <v>2.5246149962130699E-4</v>
      </c>
      <c r="E399" s="3">
        <v>2.5246149962130699E-4</v>
      </c>
      <c r="F399" s="3">
        <v>0</v>
      </c>
      <c r="G399" s="3">
        <v>1</v>
      </c>
      <c r="H399" s="3">
        <v>0</v>
      </c>
      <c r="I399" s="3">
        <v>2.44917952485917E-4</v>
      </c>
      <c r="J399" s="3">
        <v>32</v>
      </c>
      <c r="K399" s="3">
        <v>6</v>
      </c>
      <c r="L399" s="3">
        <v>7.7276020284955298E-3</v>
      </c>
      <c r="M399" s="3">
        <v>1.4489253803429099E-3</v>
      </c>
      <c r="N399" s="3">
        <v>240</v>
      </c>
      <c r="O399">
        <f t="shared" si="29"/>
        <v>0</v>
      </c>
      <c r="P399">
        <f t="shared" si="30"/>
        <v>0</v>
      </c>
      <c r="Q399">
        <f t="shared" si="31"/>
        <v>0</v>
      </c>
      <c r="R399">
        <f t="shared" si="32"/>
        <v>0</v>
      </c>
      <c r="S399">
        <f t="shared" si="33"/>
        <v>0.84210526315789502</v>
      </c>
      <c r="T399">
        <f t="shared" si="34"/>
        <v>0.15789473684210509</v>
      </c>
      <c r="AK399">
        <v>244</v>
      </c>
      <c r="AL399" s="3" t="s">
        <v>452</v>
      </c>
      <c r="AM399" s="3">
        <v>4.3310333288771E-2</v>
      </c>
      <c r="AN399" s="42" t="s">
        <v>451</v>
      </c>
      <c r="AO399" s="42">
        <v>7.6063811430962802E-2</v>
      </c>
      <c r="AP399" s="42" t="s">
        <v>449</v>
      </c>
      <c r="AQ399" s="42">
        <v>0.30673549806984302</v>
      </c>
    </row>
    <row r="400" spans="1:43" x14ac:dyDescent="0.4">
      <c r="A400">
        <v>240</v>
      </c>
      <c r="B400" s="3">
        <v>1</v>
      </c>
      <c r="C400" s="3">
        <v>0</v>
      </c>
      <c r="D400" s="3">
        <v>2.5246149962130699E-4</v>
      </c>
      <c r="E400" s="3">
        <v>0</v>
      </c>
      <c r="F400" s="3">
        <v>2</v>
      </c>
      <c r="G400" s="3">
        <v>3</v>
      </c>
      <c r="H400" s="3">
        <v>4.89835904971834E-4</v>
      </c>
      <c r="I400" s="3">
        <v>7.3475385745775095E-4</v>
      </c>
      <c r="J400" s="3">
        <v>3</v>
      </c>
      <c r="K400" s="3">
        <v>5</v>
      </c>
      <c r="L400" s="3">
        <v>7.2446269017145595E-4</v>
      </c>
      <c r="M400" s="3">
        <v>1.20743781695242E-3</v>
      </c>
      <c r="N400" s="3">
        <v>241</v>
      </c>
      <c r="O400">
        <f t="shared" si="29"/>
        <v>0</v>
      </c>
      <c r="P400">
        <f t="shared" si="30"/>
        <v>0</v>
      </c>
      <c r="Q400">
        <f t="shared" si="31"/>
        <v>0</v>
      </c>
      <c r="R400">
        <f t="shared" si="32"/>
        <v>0</v>
      </c>
      <c r="S400">
        <f t="shared" si="33"/>
        <v>0</v>
      </c>
      <c r="T400">
        <f t="shared" si="34"/>
        <v>0</v>
      </c>
      <c r="AK400">
        <v>245</v>
      </c>
      <c r="AL400" s="3" t="s">
        <v>449</v>
      </c>
      <c r="AM400" s="3">
        <v>4.6185261356607298E-2</v>
      </c>
      <c r="AN400" s="42" t="s">
        <v>449</v>
      </c>
      <c r="AO400" s="42">
        <v>7.8187315328876503E-2</v>
      </c>
      <c r="AP400" s="70" t="s">
        <v>449</v>
      </c>
      <c r="AQ400" s="70">
        <v>1.1846247827176899</v>
      </c>
    </row>
    <row r="401" spans="1:43" x14ac:dyDescent="0.4">
      <c r="A401">
        <v>241</v>
      </c>
      <c r="B401" s="3">
        <v>1</v>
      </c>
      <c r="C401" s="3">
        <v>0</v>
      </c>
      <c r="D401" s="3">
        <v>2.5246149962130699E-4</v>
      </c>
      <c r="E401" s="3">
        <v>0</v>
      </c>
      <c r="F401" s="3">
        <v>1</v>
      </c>
      <c r="G401" s="3">
        <v>1</v>
      </c>
      <c r="H401" s="3">
        <v>2.44917952485917E-4</v>
      </c>
      <c r="I401" s="3">
        <v>2.44917952485917E-4</v>
      </c>
      <c r="J401" s="3">
        <v>1</v>
      </c>
      <c r="K401" s="3">
        <v>0</v>
      </c>
      <c r="L401" s="3">
        <v>2.4148756339048501E-4</v>
      </c>
      <c r="M401" s="3">
        <v>0</v>
      </c>
      <c r="N401" s="3">
        <v>242</v>
      </c>
      <c r="O401">
        <f t="shared" si="29"/>
        <v>0</v>
      </c>
      <c r="P401">
        <f t="shared" si="30"/>
        <v>0</v>
      </c>
      <c r="Q401">
        <f t="shared" si="31"/>
        <v>0</v>
      </c>
      <c r="R401">
        <f t="shared" si="32"/>
        <v>0</v>
      </c>
      <c r="S401">
        <f t="shared" si="33"/>
        <v>0</v>
      </c>
      <c r="T401">
        <f t="shared" si="34"/>
        <v>0</v>
      </c>
      <c r="AK401">
        <v>246</v>
      </c>
      <c r="AL401" s="3" t="s">
        <v>449</v>
      </c>
      <c r="AM401" s="3">
        <v>4.6690184355849901E-2</v>
      </c>
      <c r="AN401" s="42" t="s">
        <v>450</v>
      </c>
      <c r="AO401" s="42">
        <v>7.9781420316307999E-2</v>
      </c>
      <c r="AP401" s="42" t="s">
        <v>453</v>
      </c>
      <c r="AQ401" s="42">
        <v>1.66952032339448E-2</v>
      </c>
    </row>
    <row r="402" spans="1:43" x14ac:dyDescent="0.4">
      <c r="A402">
        <v>242</v>
      </c>
      <c r="B402" s="3">
        <v>2</v>
      </c>
      <c r="C402" s="3">
        <v>0</v>
      </c>
      <c r="D402" s="3">
        <v>5.0492299924261496E-4</v>
      </c>
      <c r="E402" s="3">
        <v>0</v>
      </c>
      <c r="F402" s="3">
        <v>2</v>
      </c>
      <c r="G402" s="3">
        <v>1</v>
      </c>
      <c r="H402" s="3">
        <v>4.89835904971834E-4</v>
      </c>
      <c r="I402" s="3">
        <v>2.44917952485917E-4</v>
      </c>
      <c r="J402" s="3">
        <v>6</v>
      </c>
      <c r="K402" s="3">
        <v>35</v>
      </c>
      <c r="L402" s="3">
        <v>1.4489253803429099E-3</v>
      </c>
      <c r="M402" s="3">
        <v>8.4520647186669892E-3</v>
      </c>
      <c r="N402" s="3">
        <v>243</v>
      </c>
      <c r="O402">
        <f t="shared" si="29"/>
        <v>0</v>
      </c>
      <c r="P402">
        <f t="shared" si="30"/>
        <v>0</v>
      </c>
      <c r="Q402">
        <f t="shared" si="31"/>
        <v>0</v>
      </c>
      <c r="R402">
        <f t="shared" si="32"/>
        <v>0</v>
      </c>
      <c r="S402">
        <f t="shared" si="33"/>
        <v>0.14634146341463392</v>
      </c>
      <c r="T402">
        <f t="shared" si="34"/>
        <v>0.85365853658536606</v>
      </c>
      <c r="AK402">
        <v>247</v>
      </c>
      <c r="AL402" s="3" t="s">
        <v>452</v>
      </c>
      <c r="AM402" s="3">
        <v>4.9565020027705103E-2</v>
      </c>
      <c r="AN402" s="42" t="s">
        <v>452</v>
      </c>
      <c r="AO402" s="42">
        <v>7.6493359107063494E-2</v>
      </c>
      <c r="AP402" s="42" t="s">
        <v>452</v>
      </c>
      <c r="AQ402" s="42">
        <v>0.301204105887797</v>
      </c>
    </row>
    <row r="403" spans="1:43" x14ac:dyDescent="0.4">
      <c r="A403">
        <v>243</v>
      </c>
      <c r="B403" s="3">
        <v>1</v>
      </c>
      <c r="C403" s="3">
        <v>1</v>
      </c>
      <c r="D403" s="3">
        <v>2.5246149962130699E-4</v>
      </c>
      <c r="E403" s="3">
        <v>2.5246149962130699E-4</v>
      </c>
      <c r="F403" s="3">
        <v>3</v>
      </c>
      <c r="G403" s="3">
        <v>0</v>
      </c>
      <c r="H403" s="3">
        <v>7.3475385745775095E-4</v>
      </c>
      <c r="I403" s="3">
        <v>0</v>
      </c>
      <c r="J403" s="3">
        <v>4</v>
      </c>
      <c r="K403" s="3">
        <v>2</v>
      </c>
      <c r="L403" s="3">
        <v>9.6595025356194101E-4</v>
      </c>
      <c r="M403" s="3">
        <v>4.8297512678097002E-4</v>
      </c>
      <c r="N403" s="3">
        <v>244</v>
      </c>
      <c r="O403">
        <f t="shared" si="29"/>
        <v>0</v>
      </c>
      <c r="P403">
        <f t="shared" si="30"/>
        <v>0</v>
      </c>
      <c r="Q403">
        <f t="shared" si="31"/>
        <v>0</v>
      </c>
      <c r="R403">
        <f t="shared" si="32"/>
        <v>0</v>
      </c>
      <c r="S403">
        <f t="shared" si="33"/>
        <v>0</v>
      </c>
      <c r="T403">
        <f t="shared" si="34"/>
        <v>0</v>
      </c>
      <c r="AK403">
        <v>248</v>
      </c>
      <c r="AL403" s="3" t="s">
        <v>450</v>
      </c>
      <c r="AM403" s="3">
        <v>4.3310333288771E-2</v>
      </c>
      <c r="AN403" s="42" t="s">
        <v>452</v>
      </c>
      <c r="AO403" s="42">
        <v>7.9781420316307999E-2</v>
      </c>
      <c r="AP403" s="42" t="s">
        <v>452</v>
      </c>
      <c r="AQ403" s="42">
        <v>0.31438908878474597</v>
      </c>
    </row>
    <row r="404" spans="1:43" x14ac:dyDescent="0.4">
      <c r="A404">
        <v>244</v>
      </c>
      <c r="B404" s="3">
        <v>2</v>
      </c>
      <c r="C404" s="3">
        <v>1</v>
      </c>
      <c r="D404" s="3">
        <v>5.0492299924261496E-4</v>
      </c>
      <c r="E404" s="3">
        <v>2.5246149962130699E-4</v>
      </c>
      <c r="F404" s="3">
        <v>3</v>
      </c>
      <c r="G404" s="3">
        <v>1</v>
      </c>
      <c r="H404" s="3">
        <v>7.3475385745775095E-4</v>
      </c>
      <c r="I404" s="3">
        <v>2.44917952485917E-4</v>
      </c>
      <c r="J404" s="3">
        <v>5</v>
      </c>
      <c r="K404" s="3">
        <v>5</v>
      </c>
      <c r="L404" s="3">
        <v>1.20743781695242E-3</v>
      </c>
      <c r="M404" s="3">
        <v>1.20743781695242E-3</v>
      </c>
      <c r="N404" s="3">
        <v>245</v>
      </c>
      <c r="O404">
        <f t="shared" si="29"/>
        <v>0</v>
      </c>
      <c r="P404">
        <f t="shared" si="30"/>
        <v>0</v>
      </c>
      <c r="Q404">
        <f t="shared" si="31"/>
        <v>0</v>
      </c>
      <c r="R404">
        <f t="shared" si="32"/>
        <v>0</v>
      </c>
      <c r="S404">
        <f t="shared" si="33"/>
        <v>0</v>
      </c>
      <c r="T404">
        <f t="shared" si="34"/>
        <v>0</v>
      </c>
      <c r="AK404">
        <v>249</v>
      </c>
      <c r="AL404" s="3" t="s">
        <v>449</v>
      </c>
      <c r="AM404" s="3">
        <v>4.3310333288771E-2</v>
      </c>
      <c r="AN404" s="42" t="s">
        <v>450</v>
      </c>
      <c r="AO404" s="42">
        <v>7.7168080513422402E-2</v>
      </c>
      <c r="AP404" s="42" t="s">
        <v>452</v>
      </c>
      <c r="AQ404" s="42">
        <v>0.33427821438137501</v>
      </c>
    </row>
    <row r="405" spans="1:43" x14ac:dyDescent="0.4">
      <c r="A405">
        <v>245</v>
      </c>
      <c r="B405" s="3">
        <v>1</v>
      </c>
      <c r="C405" s="3">
        <v>0</v>
      </c>
      <c r="D405" s="3">
        <v>2.5246149962130699E-4</v>
      </c>
      <c r="E405" s="3">
        <v>0</v>
      </c>
      <c r="F405" s="3">
        <v>2</v>
      </c>
      <c r="G405" s="3">
        <v>1</v>
      </c>
      <c r="H405" s="3">
        <v>4.89835904971834E-4</v>
      </c>
      <c r="I405" s="3">
        <v>2.44917952485917E-4</v>
      </c>
      <c r="J405" s="3">
        <v>1</v>
      </c>
      <c r="K405" s="3">
        <v>4</v>
      </c>
      <c r="L405" s="3">
        <v>2.4148756339048501E-4</v>
      </c>
      <c r="M405" s="3">
        <v>9.6595025356194101E-4</v>
      </c>
      <c r="N405" s="3">
        <v>246</v>
      </c>
      <c r="O405">
        <f t="shared" si="29"/>
        <v>0</v>
      </c>
      <c r="P405">
        <f t="shared" si="30"/>
        <v>0</v>
      </c>
      <c r="Q405">
        <f t="shared" si="31"/>
        <v>0</v>
      </c>
      <c r="R405">
        <f t="shared" si="32"/>
        <v>0</v>
      </c>
      <c r="S405">
        <f t="shared" si="33"/>
        <v>0</v>
      </c>
      <c r="T405">
        <f t="shared" si="34"/>
        <v>0</v>
      </c>
      <c r="AK405">
        <v>250</v>
      </c>
      <c r="AL405" s="3" t="s">
        <v>452</v>
      </c>
      <c r="AM405" s="3">
        <v>4.3310333288771E-2</v>
      </c>
      <c r="AN405" s="42" t="s">
        <v>450</v>
      </c>
      <c r="AO405" s="42">
        <v>7.1081532092697797E-2</v>
      </c>
      <c r="AP405" s="42" t="s">
        <v>452</v>
      </c>
      <c r="AQ405" s="42">
        <v>0.34867637752873998</v>
      </c>
    </row>
    <row r="406" spans="1:43" x14ac:dyDescent="0.4">
      <c r="A406">
        <v>246</v>
      </c>
      <c r="B406" s="3">
        <v>1</v>
      </c>
      <c r="C406" s="3">
        <v>0</v>
      </c>
      <c r="D406" s="3">
        <v>2.5246149962130699E-4</v>
      </c>
      <c r="E406" s="3">
        <v>0</v>
      </c>
      <c r="F406" s="3">
        <v>0</v>
      </c>
      <c r="G406" s="3">
        <v>1</v>
      </c>
      <c r="H406" s="3">
        <v>0</v>
      </c>
      <c r="I406" s="3">
        <v>2.44917952485917E-4</v>
      </c>
      <c r="J406" s="3">
        <v>1</v>
      </c>
      <c r="K406" s="3">
        <v>0</v>
      </c>
      <c r="L406" s="3">
        <v>2.4148756339048501E-4</v>
      </c>
      <c r="M406" s="3">
        <v>0</v>
      </c>
      <c r="N406" s="3">
        <v>247</v>
      </c>
      <c r="O406">
        <f t="shared" si="29"/>
        <v>0</v>
      </c>
      <c r="P406">
        <f t="shared" si="30"/>
        <v>0</v>
      </c>
      <c r="Q406">
        <f t="shared" si="31"/>
        <v>0</v>
      </c>
      <c r="R406">
        <f t="shared" si="32"/>
        <v>0</v>
      </c>
      <c r="S406">
        <f t="shared" si="33"/>
        <v>0</v>
      </c>
      <c r="T406">
        <f t="shared" si="34"/>
        <v>0</v>
      </c>
      <c r="AK406">
        <v>251</v>
      </c>
      <c r="AL406" s="3" t="s">
        <v>449</v>
      </c>
      <c r="AM406" s="3">
        <v>4.3310333288771E-2</v>
      </c>
      <c r="AN406" s="42" t="s">
        <v>450</v>
      </c>
      <c r="AO406" s="42">
        <v>7.1081532092697797E-2</v>
      </c>
      <c r="AP406" s="42" t="s">
        <v>450</v>
      </c>
      <c r="AQ406" s="42">
        <v>0.23047430751943099</v>
      </c>
    </row>
    <row r="407" spans="1:43" x14ac:dyDescent="0.4">
      <c r="A407">
        <v>247</v>
      </c>
      <c r="B407" s="3">
        <v>1</v>
      </c>
      <c r="C407" s="3">
        <v>0</v>
      </c>
      <c r="D407" s="3">
        <v>2.5246149962130699E-4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5</v>
      </c>
      <c r="K407" s="3">
        <v>1</v>
      </c>
      <c r="L407" s="3">
        <v>1.20743781695242E-3</v>
      </c>
      <c r="M407" s="3">
        <v>2.4148756339048501E-4</v>
      </c>
      <c r="N407" s="3">
        <v>248</v>
      </c>
      <c r="O407">
        <f t="shared" si="29"/>
        <v>0</v>
      </c>
      <c r="P407">
        <f t="shared" si="30"/>
        <v>0</v>
      </c>
      <c r="Q407">
        <f t="shared" si="31"/>
        <v>0</v>
      </c>
      <c r="R407">
        <f t="shared" si="32"/>
        <v>0</v>
      </c>
      <c r="S407">
        <f t="shared" si="33"/>
        <v>0</v>
      </c>
      <c r="T407">
        <f t="shared" si="34"/>
        <v>0</v>
      </c>
      <c r="AK407">
        <v>252</v>
      </c>
      <c r="AL407" s="3" t="s">
        <v>450</v>
      </c>
      <c r="AM407" s="3">
        <v>4.3310333288771E-2</v>
      </c>
      <c r="AN407" s="42" t="s">
        <v>451</v>
      </c>
      <c r="AO407" s="42">
        <v>7.3879931994586007E-2</v>
      </c>
      <c r="AP407" s="42" t="s">
        <v>452</v>
      </c>
      <c r="AQ407" s="42">
        <v>0.22422470291333599</v>
      </c>
    </row>
    <row r="408" spans="1:43" x14ac:dyDescent="0.4">
      <c r="A408">
        <v>248</v>
      </c>
      <c r="B408" s="3">
        <v>0</v>
      </c>
      <c r="C408" s="3">
        <v>1</v>
      </c>
      <c r="D408" s="3">
        <v>0</v>
      </c>
      <c r="E408" s="3">
        <v>2.5246149962130699E-4</v>
      </c>
      <c r="F408" s="3">
        <v>2</v>
      </c>
      <c r="G408" s="3">
        <v>1</v>
      </c>
      <c r="H408" s="3">
        <v>4.89835904971834E-4</v>
      </c>
      <c r="I408" s="3">
        <v>2.44917952485917E-4</v>
      </c>
      <c r="J408" s="3">
        <v>1</v>
      </c>
      <c r="K408" s="3">
        <v>2</v>
      </c>
      <c r="L408" s="3">
        <v>2.4148756339048501E-4</v>
      </c>
      <c r="M408" s="3">
        <v>4.8297512678097002E-4</v>
      </c>
      <c r="N408" s="3">
        <v>249</v>
      </c>
      <c r="O408">
        <f t="shared" si="29"/>
        <v>0</v>
      </c>
      <c r="P408">
        <f t="shared" si="30"/>
        <v>0</v>
      </c>
      <c r="Q408">
        <f t="shared" si="31"/>
        <v>0</v>
      </c>
      <c r="R408">
        <f t="shared" si="32"/>
        <v>0</v>
      </c>
      <c r="S408">
        <f t="shared" si="33"/>
        <v>0</v>
      </c>
      <c r="T408">
        <f t="shared" si="34"/>
        <v>0</v>
      </c>
      <c r="AK408">
        <v>253</v>
      </c>
      <c r="AL408" s="3" t="s">
        <v>450</v>
      </c>
      <c r="AM408" s="3">
        <v>3.9930389849144002E-2</v>
      </c>
      <c r="AN408" s="42" t="s">
        <v>452</v>
      </c>
      <c r="AO408" s="42">
        <v>7.1081532092697797E-2</v>
      </c>
      <c r="AP408" s="42" t="s">
        <v>452</v>
      </c>
      <c r="AQ408" s="42">
        <v>0.23076651078102001</v>
      </c>
    </row>
    <row r="409" spans="1:43" x14ac:dyDescent="0.4">
      <c r="A409">
        <v>249</v>
      </c>
      <c r="B409" s="3">
        <v>1</v>
      </c>
      <c r="C409" s="3">
        <v>0</v>
      </c>
      <c r="D409" s="3">
        <v>2.5246149962130699E-4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2</v>
      </c>
      <c r="K409" s="3">
        <v>2</v>
      </c>
      <c r="L409" s="3">
        <v>4.8297512678097002E-4</v>
      </c>
      <c r="M409" s="3">
        <v>4.8297512678097002E-4</v>
      </c>
      <c r="N409" s="3">
        <v>250</v>
      </c>
      <c r="O409">
        <f t="shared" si="29"/>
        <v>0</v>
      </c>
      <c r="P409">
        <f t="shared" si="30"/>
        <v>0</v>
      </c>
      <c r="Q409">
        <f t="shared" si="31"/>
        <v>0</v>
      </c>
      <c r="R409">
        <f t="shared" si="32"/>
        <v>0</v>
      </c>
      <c r="S409">
        <f t="shared" si="33"/>
        <v>0</v>
      </c>
      <c r="T409">
        <f t="shared" si="34"/>
        <v>0</v>
      </c>
      <c r="AK409">
        <v>254</v>
      </c>
      <c r="AL409" s="3" t="s">
        <v>449</v>
      </c>
      <c r="AM409" s="3">
        <v>3.9930389849144002E-2</v>
      </c>
      <c r="AN409" s="42" t="s">
        <v>452</v>
      </c>
      <c r="AO409" s="42">
        <v>7.1081532092697797E-2</v>
      </c>
      <c r="AP409" s="42" t="s">
        <v>449</v>
      </c>
      <c r="AQ409" s="42">
        <v>0.21516424876513099</v>
      </c>
    </row>
    <row r="410" spans="1:43" x14ac:dyDescent="0.4">
      <c r="A410">
        <v>250</v>
      </c>
      <c r="B410" s="3">
        <v>0</v>
      </c>
      <c r="C410" s="3">
        <v>0</v>
      </c>
      <c r="D410" s="3">
        <v>0</v>
      </c>
      <c r="E410" s="3">
        <v>0</v>
      </c>
      <c r="F410" s="3">
        <v>1</v>
      </c>
      <c r="G410" s="3">
        <v>0</v>
      </c>
      <c r="H410" s="3">
        <v>2.44917952485917E-4</v>
      </c>
      <c r="I410" s="3">
        <v>0</v>
      </c>
      <c r="J410" s="3">
        <v>1</v>
      </c>
      <c r="K410" s="3">
        <v>0</v>
      </c>
      <c r="L410" s="3">
        <v>2.4148756339048501E-4</v>
      </c>
      <c r="M410" s="3">
        <v>0</v>
      </c>
      <c r="N410" s="3">
        <v>251</v>
      </c>
      <c r="O410">
        <f t="shared" si="29"/>
        <v>0</v>
      </c>
      <c r="P410">
        <f t="shared" si="30"/>
        <v>0</v>
      </c>
      <c r="Q410">
        <f t="shared" si="31"/>
        <v>0</v>
      </c>
      <c r="R410">
        <f t="shared" si="32"/>
        <v>0</v>
      </c>
      <c r="S410">
        <f t="shared" si="33"/>
        <v>0</v>
      </c>
      <c r="T410">
        <f t="shared" si="34"/>
        <v>0</v>
      </c>
      <c r="AK410">
        <v>255</v>
      </c>
      <c r="AL410" s="3" t="s">
        <v>450</v>
      </c>
      <c r="AM410" s="3">
        <v>4.6185261356607298E-2</v>
      </c>
      <c r="AN410" s="42" t="s">
        <v>451</v>
      </c>
      <c r="AO410" s="42">
        <v>8.3254279695768305E-2</v>
      </c>
      <c r="AP410" s="42" t="s">
        <v>450</v>
      </c>
      <c r="AQ410" s="42">
        <v>0.188666460438004</v>
      </c>
    </row>
    <row r="411" spans="1:43" x14ac:dyDescent="0.4">
      <c r="A411">
        <v>251</v>
      </c>
      <c r="B411" s="3">
        <v>0</v>
      </c>
      <c r="C411" s="3">
        <v>0</v>
      </c>
      <c r="D411" s="3">
        <v>0</v>
      </c>
      <c r="E411" s="3">
        <v>0</v>
      </c>
      <c r="F411" s="3">
        <v>1</v>
      </c>
      <c r="G411" s="3">
        <v>0</v>
      </c>
      <c r="H411" s="3">
        <v>2.44917952485917E-4</v>
      </c>
      <c r="I411" s="3">
        <v>0</v>
      </c>
      <c r="J411" s="3">
        <v>1</v>
      </c>
      <c r="K411" s="3">
        <v>2</v>
      </c>
      <c r="L411" s="3">
        <v>2.4148756339048501E-4</v>
      </c>
      <c r="M411" s="3">
        <v>4.8297512678097002E-4</v>
      </c>
      <c r="N411" s="3">
        <v>252</v>
      </c>
      <c r="O411">
        <f t="shared" si="29"/>
        <v>0</v>
      </c>
      <c r="P411">
        <f t="shared" si="30"/>
        <v>0</v>
      </c>
      <c r="Q411">
        <f t="shared" si="31"/>
        <v>0</v>
      </c>
      <c r="R411">
        <f t="shared" si="32"/>
        <v>0</v>
      </c>
      <c r="S411">
        <f t="shared" si="33"/>
        <v>0</v>
      </c>
      <c r="T411">
        <f t="shared" si="34"/>
        <v>0</v>
      </c>
      <c r="AK411">
        <v>256</v>
      </c>
      <c r="AL411" s="3" t="s">
        <v>452</v>
      </c>
      <c r="AM411" s="3">
        <v>5.5819337088923601E-2</v>
      </c>
      <c r="AN411" s="42" t="s">
        <v>452</v>
      </c>
      <c r="AO411" s="42">
        <v>7.6063811430962802E-2</v>
      </c>
      <c r="AP411" s="42" t="s">
        <v>452</v>
      </c>
      <c r="AQ411" s="42">
        <v>0.220457366975263</v>
      </c>
    </row>
    <row r="412" spans="1:43" x14ac:dyDescent="0.4">
      <c r="A412">
        <v>252</v>
      </c>
      <c r="B412" s="3">
        <v>2</v>
      </c>
      <c r="C412" s="3">
        <v>0</v>
      </c>
      <c r="D412" s="3">
        <v>5.0492299924261496E-4</v>
      </c>
      <c r="E412" s="3">
        <v>0</v>
      </c>
      <c r="F412" s="3">
        <v>1</v>
      </c>
      <c r="G412" s="3">
        <v>2</v>
      </c>
      <c r="H412" s="3">
        <v>2.44917952485917E-4</v>
      </c>
      <c r="I412" s="3">
        <v>4.89835904971834E-4</v>
      </c>
      <c r="J412" s="3">
        <v>0</v>
      </c>
      <c r="K412" s="3">
        <v>1</v>
      </c>
      <c r="L412" s="3">
        <v>0</v>
      </c>
      <c r="M412" s="3">
        <v>2.4148756339048501E-4</v>
      </c>
      <c r="N412" s="3">
        <v>253</v>
      </c>
      <c r="O412">
        <f t="shared" si="29"/>
        <v>0</v>
      </c>
      <c r="P412">
        <f t="shared" si="30"/>
        <v>0</v>
      </c>
      <c r="Q412">
        <f t="shared" si="31"/>
        <v>0</v>
      </c>
      <c r="R412">
        <f t="shared" si="32"/>
        <v>0</v>
      </c>
      <c r="S412">
        <f t="shared" si="33"/>
        <v>0</v>
      </c>
      <c r="T412">
        <f t="shared" si="34"/>
        <v>0</v>
      </c>
      <c r="AK412">
        <v>257</v>
      </c>
      <c r="AL412" s="3" t="s">
        <v>449</v>
      </c>
      <c r="AM412" s="3">
        <v>3.9930389849144002E-2</v>
      </c>
      <c r="AN412" s="42" t="s">
        <v>449</v>
      </c>
      <c r="AO412" s="42">
        <v>7.7168080513422402E-2</v>
      </c>
      <c r="AP412" s="42" t="s">
        <v>452</v>
      </c>
      <c r="AQ412" s="42">
        <v>0.17526604306101001</v>
      </c>
    </row>
    <row r="413" spans="1:43" x14ac:dyDescent="0.4">
      <c r="A413">
        <v>253</v>
      </c>
      <c r="B413" s="3">
        <v>2</v>
      </c>
      <c r="C413" s="3">
        <v>3</v>
      </c>
      <c r="D413" s="3">
        <v>5.0492299924261496E-4</v>
      </c>
      <c r="E413" s="3">
        <v>7.5738449886392299E-4</v>
      </c>
      <c r="F413" s="3">
        <v>3</v>
      </c>
      <c r="G413" s="3">
        <v>1</v>
      </c>
      <c r="H413" s="3">
        <v>7.3475385745775095E-4</v>
      </c>
      <c r="I413" s="3">
        <v>2.44917952485917E-4</v>
      </c>
      <c r="J413" s="3">
        <v>6</v>
      </c>
      <c r="K413" s="3">
        <v>3</v>
      </c>
      <c r="L413" s="3">
        <v>1.4489253803429099E-3</v>
      </c>
      <c r="M413" s="3">
        <v>7.2446269017145595E-4</v>
      </c>
      <c r="N413" s="3">
        <v>254</v>
      </c>
      <c r="O413">
        <f t="shared" si="29"/>
        <v>0</v>
      </c>
      <c r="P413">
        <f t="shared" si="30"/>
        <v>0</v>
      </c>
      <c r="Q413">
        <f t="shared" si="31"/>
        <v>0</v>
      </c>
      <c r="R413">
        <f t="shared" si="32"/>
        <v>0</v>
      </c>
      <c r="S413">
        <f t="shared" si="33"/>
        <v>0</v>
      </c>
      <c r="T413">
        <f t="shared" si="34"/>
        <v>0</v>
      </c>
      <c r="AK413">
        <v>258</v>
      </c>
      <c r="AL413" s="3" t="s">
        <v>452</v>
      </c>
      <c r="AM413" s="3">
        <v>4.3310333288771E-2</v>
      </c>
      <c r="AN413" s="42" t="s">
        <v>449</v>
      </c>
      <c r="AO413" s="42">
        <v>7.6493359107063494E-2</v>
      </c>
      <c r="AP413" s="42" t="s">
        <v>451</v>
      </c>
      <c r="AQ413" s="42">
        <v>0.216438878519185</v>
      </c>
    </row>
    <row r="414" spans="1:43" x14ac:dyDescent="0.4">
      <c r="A414">
        <v>254</v>
      </c>
      <c r="B414" s="3">
        <v>0</v>
      </c>
      <c r="C414" s="3">
        <v>0</v>
      </c>
      <c r="D414" s="3">
        <v>0</v>
      </c>
      <c r="E414" s="3">
        <v>0</v>
      </c>
      <c r="F414" s="3">
        <v>3</v>
      </c>
      <c r="G414" s="3">
        <v>1</v>
      </c>
      <c r="H414" s="3">
        <v>7.3475385745775095E-4</v>
      </c>
      <c r="I414" s="3">
        <v>2.44917952485917E-4</v>
      </c>
      <c r="J414" s="3">
        <v>0</v>
      </c>
      <c r="K414" s="3">
        <v>0</v>
      </c>
      <c r="L414" s="3">
        <v>0</v>
      </c>
      <c r="M414" s="3">
        <v>0</v>
      </c>
      <c r="N414" s="3">
        <v>255</v>
      </c>
      <c r="O414">
        <f t="shared" si="29"/>
        <v>0</v>
      </c>
      <c r="P414">
        <f t="shared" si="30"/>
        <v>0</v>
      </c>
      <c r="Q414">
        <f t="shared" si="31"/>
        <v>0</v>
      </c>
      <c r="R414">
        <f t="shared" si="32"/>
        <v>0</v>
      </c>
      <c r="S414">
        <f t="shared" si="33"/>
        <v>0</v>
      </c>
      <c r="T414">
        <f t="shared" si="34"/>
        <v>0</v>
      </c>
      <c r="AK414">
        <v>259</v>
      </c>
      <c r="AL414" s="3" t="s">
        <v>450</v>
      </c>
      <c r="AM414" s="3">
        <v>4.3310333288771E-2</v>
      </c>
      <c r="AN414" s="42" t="s">
        <v>452</v>
      </c>
      <c r="AO414" s="42">
        <v>7.8076755124410799E-2</v>
      </c>
      <c r="AP414" s="42" t="s">
        <v>449</v>
      </c>
      <c r="AQ414" s="42">
        <v>0.18126492757911</v>
      </c>
    </row>
    <row r="415" spans="1:43" x14ac:dyDescent="0.4">
      <c r="A415">
        <v>255</v>
      </c>
      <c r="B415" s="3">
        <v>1</v>
      </c>
      <c r="C415" s="3">
        <v>0</v>
      </c>
      <c r="D415" s="3">
        <v>2.5246149962130699E-4</v>
      </c>
      <c r="E415" s="3">
        <v>0</v>
      </c>
      <c r="F415" s="3">
        <v>3</v>
      </c>
      <c r="G415" s="3">
        <v>1</v>
      </c>
      <c r="H415" s="3">
        <v>7.3475385745775095E-4</v>
      </c>
      <c r="I415" s="3">
        <v>2.44917952485917E-4</v>
      </c>
      <c r="J415" s="3">
        <v>4</v>
      </c>
      <c r="K415" s="3">
        <v>3</v>
      </c>
      <c r="L415" s="3">
        <v>9.6595025356194101E-4</v>
      </c>
      <c r="M415" s="3">
        <v>7.2446269017145595E-4</v>
      </c>
      <c r="N415" s="3">
        <v>256</v>
      </c>
      <c r="O415">
        <f t="shared" si="29"/>
        <v>0</v>
      </c>
      <c r="P415">
        <f t="shared" si="30"/>
        <v>0</v>
      </c>
      <c r="Q415">
        <f t="shared" si="31"/>
        <v>0</v>
      </c>
      <c r="R415">
        <f t="shared" si="32"/>
        <v>0</v>
      </c>
      <c r="S415">
        <f t="shared" si="33"/>
        <v>0</v>
      </c>
      <c r="T415">
        <f t="shared" si="34"/>
        <v>0</v>
      </c>
      <c r="AK415">
        <v>260</v>
      </c>
      <c r="AL415" s="3" t="s">
        <v>449</v>
      </c>
      <c r="AM415" s="3">
        <v>5.2249183249292903E-2</v>
      </c>
      <c r="AN415" s="42" t="s">
        <v>450</v>
      </c>
      <c r="AO415" s="42">
        <v>7.5463328011933298E-2</v>
      </c>
      <c r="AP415" s="42" t="s">
        <v>450</v>
      </c>
      <c r="AQ415" s="42">
        <v>0.23146737909808801</v>
      </c>
    </row>
    <row r="416" spans="1:43" x14ac:dyDescent="0.4">
      <c r="A416">
        <v>256</v>
      </c>
      <c r="B416" s="3">
        <v>1</v>
      </c>
      <c r="C416" s="3">
        <v>0</v>
      </c>
      <c r="D416" s="3">
        <v>2.5246149962130699E-4</v>
      </c>
      <c r="E416" s="3">
        <v>0</v>
      </c>
      <c r="F416" s="3">
        <v>2</v>
      </c>
      <c r="G416" s="3">
        <v>0</v>
      </c>
      <c r="H416" s="3">
        <v>4.89835904971834E-4</v>
      </c>
      <c r="I416" s="3">
        <v>0</v>
      </c>
      <c r="J416" s="3">
        <v>1</v>
      </c>
      <c r="K416" s="3">
        <v>0</v>
      </c>
      <c r="L416" s="3">
        <v>2.4148756339048501E-4</v>
      </c>
      <c r="M416" s="3">
        <v>0</v>
      </c>
      <c r="N416" s="3">
        <v>257</v>
      </c>
      <c r="O416">
        <f t="shared" si="29"/>
        <v>0</v>
      </c>
      <c r="P416">
        <f t="shared" si="30"/>
        <v>0</v>
      </c>
      <c r="Q416">
        <f t="shared" si="31"/>
        <v>0</v>
      </c>
      <c r="R416">
        <f t="shared" si="32"/>
        <v>0</v>
      </c>
      <c r="S416">
        <f t="shared" si="33"/>
        <v>0</v>
      </c>
      <c r="T416">
        <f t="shared" si="34"/>
        <v>0</v>
      </c>
      <c r="AK416">
        <v>261</v>
      </c>
      <c r="AL416" s="3" t="s">
        <v>451</v>
      </c>
      <c r="AM416" s="3">
        <v>4.6690184355849901E-2</v>
      </c>
      <c r="AN416" s="42" t="s">
        <v>449</v>
      </c>
      <c r="AO416" s="42">
        <v>6.9376605036719496E-2</v>
      </c>
      <c r="AP416" s="42" t="s">
        <v>452</v>
      </c>
      <c r="AQ416" s="42">
        <v>0.229035295925336</v>
      </c>
    </row>
    <row r="417" spans="1:43" x14ac:dyDescent="0.4">
      <c r="A417">
        <v>257</v>
      </c>
      <c r="B417" s="3">
        <v>3</v>
      </c>
      <c r="C417" s="3">
        <v>1</v>
      </c>
      <c r="D417" s="3">
        <v>7.5738449886392299E-4</v>
      </c>
      <c r="E417" s="3">
        <v>2.5246149962130699E-4</v>
      </c>
      <c r="F417" s="3">
        <v>1</v>
      </c>
      <c r="G417" s="3">
        <v>0</v>
      </c>
      <c r="H417" s="3">
        <v>2.44917952485917E-4</v>
      </c>
      <c r="I417" s="3">
        <v>0</v>
      </c>
      <c r="J417" s="3">
        <v>1</v>
      </c>
      <c r="K417" s="3">
        <v>1</v>
      </c>
      <c r="L417" s="3">
        <v>2.4148756339048501E-4</v>
      </c>
      <c r="M417" s="3">
        <v>2.4148756339048501E-4</v>
      </c>
      <c r="N417" s="3">
        <v>258</v>
      </c>
      <c r="O417">
        <f t="shared" ref="O417:O480" si="35">IF(OR($D417*100&gt;0.5,$E417*100&gt;0.5),(D417/($D417+$E417)), 0)</f>
        <v>0</v>
      </c>
      <c r="P417">
        <f t="shared" ref="P417:P480" si="36">IF(OR($D417*100&gt;0.5,$E417*100&gt;0.5),(E417/($D417+$E417)), 0)</f>
        <v>0</v>
      </c>
      <c r="Q417">
        <f t="shared" ref="Q417:Q480" si="37">IF(OR($H417*100&gt;0.5,$I417*100&gt;0.5),(H417/($H417+$I417)), 0)</f>
        <v>0</v>
      </c>
      <c r="R417">
        <f t="shared" ref="R417:R480" si="38">IF(OR($H417*100&gt;0.5,$I417*100&gt;0.5),(I417/($H417+$I417)), 0)</f>
        <v>0</v>
      </c>
      <c r="S417">
        <f t="shared" ref="S417:S480" si="39">IF(OR($L417*100&gt;0.5,$M417*100&gt;0.5),(L417/($L417+$M417)), 0)</f>
        <v>0</v>
      </c>
      <c r="T417">
        <f t="shared" ref="T417:T480" si="40">IF(OR($L417*100&gt;0.5,$M417*100&gt;0.5),(M417/($L417+$M417)), 0)</f>
        <v>0</v>
      </c>
      <c r="AK417">
        <v>262</v>
      </c>
      <c r="AL417" s="3" t="s">
        <v>452</v>
      </c>
      <c r="AM417" s="3">
        <v>4.6690184355849901E-2</v>
      </c>
      <c r="AN417" s="42" t="s">
        <v>452</v>
      </c>
      <c r="AO417" s="42">
        <v>6.6088194718475601E-2</v>
      </c>
      <c r="AP417" s="42" t="s">
        <v>452</v>
      </c>
      <c r="AQ417" s="42">
        <v>0.221672494739205</v>
      </c>
    </row>
    <row r="418" spans="1:43" x14ac:dyDescent="0.4">
      <c r="A418">
        <v>258</v>
      </c>
      <c r="B418" s="3">
        <v>1</v>
      </c>
      <c r="C418" s="3">
        <v>1</v>
      </c>
      <c r="D418" s="3">
        <v>2.5246149962130699E-4</v>
      </c>
      <c r="E418" s="3">
        <v>2.5246149962130699E-4</v>
      </c>
      <c r="F418" s="3">
        <v>0</v>
      </c>
      <c r="G418" s="3">
        <v>1</v>
      </c>
      <c r="H418" s="3">
        <v>0</v>
      </c>
      <c r="I418" s="3">
        <v>2.44917952485917E-4</v>
      </c>
      <c r="J418" s="3">
        <v>2</v>
      </c>
      <c r="K418" s="3">
        <v>3</v>
      </c>
      <c r="L418" s="3">
        <v>4.8297512678097002E-4</v>
      </c>
      <c r="M418" s="3">
        <v>7.2446269017145595E-4</v>
      </c>
      <c r="N418" s="3">
        <v>259</v>
      </c>
      <c r="O418">
        <f t="shared" si="35"/>
        <v>0</v>
      </c>
      <c r="P418">
        <f t="shared" si="36"/>
        <v>0</v>
      </c>
      <c r="Q418">
        <f t="shared" si="37"/>
        <v>0</v>
      </c>
      <c r="R418">
        <f t="shared" si="38"/>
        <v>0</v>
      </c>
      <c r="S418">
        <f t="shared" si="39"/>
        <v>0</v>
      </c>
      <c r="T418">
        <f t="shared" si="40"/>
        <v>0</v>
      </c>
      <c r="AK418">
        <v>263</v>
      </c>
      <c r="AL418" s="3" t="s">
        <v>449</v>
      </c>
      <c r="AM418" s="3">
        <v>4.3310333288771E-2</v>
      </c>
      <c r="AN418" s="42" t="s">
        <v>449</v>
      </c>
      <c r="AO418" s="42">
        <v>7.5463328011933298E-2</v>
      </c>
      <c r="AP418" s="42" t="s">
        <v>453</v>
      </c>
      <c r="AQ418" s="42">
        <v>3.2500082873170699E-3</v>
      </c>
    </row>
    <row r="419" spans="1:43" x14ac:dyDescent="0.4">
      <c r="A419">
        <v>259</v>
      </c>
      <c r="B419" s="3">
        <v>1</v>
      </c>
      <c r="C419" s="3">
        <v>1</v>
      </c>
      <c r="D419" s="3">
        <v>2.5246149962130699E-4</v>
      </c>
      <c r="E419" s="3">
        <v>2.5246149962130699E-4</v>
      </c>
      <c r="F419" s="3">
        <v>1</v>
      </c>
      <c r="G419" s="3">
        <v>0</v>
      </c>
      <c r="H419" s="3">
        <v>2.44917952485917E-4</v>
      </c>
      <c r="I419" s="3">
        <v>0</v>
      </c>
      <c r="J419" s="3">
        <v>2</v>
      </c>
      <c r="K419" s="3">
        <v>1</v>
      </c>
      <c r="L419" s="3">
        <v>4.8297512678097002E-4</v>
      </c>
      <c r="M419" s="3">
        <v>2.4148756339048501E-4</v>
      </c>
      <c r="N419" s="3">
        <v>260</v>
      </c>
      <c r="O419">
        <f t="shared" si="35"/>
        <v>0</v>
      </c>
      <c r="P419">
        <f t="shared" si="36"/>
        <v>0</v>
      </c>
      <c r="Q419">
        <f t="shared" si="37"/>
        <v>0</v>
      </c>
      <c r="R419">
        <f t="shared" si="38"/>
        <v>0</v>
      </c>
      <c r="S419">
        <f t="shared" si="39"/>
        <v>0</v>
      </c>
      <c r="T419">
        <f t="shared" si="40"/>
        <v>0</v>
      </c>
      <c r="AK419">
        <v>264</v>
      </c>
      <c r="AL419" s="3" t="s">
        <v>451</v>
      </c>
      <c r="AM419" s="3">
        <v>4.3310333288771E-2</v>
      </c>
      <c r="AN419" s="42" t="s">
        <v>450</v>
      </c>
      <c r="AO419" s="42">
        <v>6.6088194718475601E-2</v>
      </c>
      <c r="AP419" s="42" t="s">
        <v>450</v>
      </c>
      <c r="AQ419" s="42">
        <v>0.156390914408295</v>
      </c>
    </row>
    <row r="420" spans="1:43" x14ac:dyDescent="0.4">
      <c r="A420">
        <v>260</v>
      </c>
      <c r="B420" s="3">
        <v>1</v>
      </c>
      <c r="C420" s="3">
        <v>0</v>
      </c>
      <c r="D420" s="3">
        <v>2.5246149962130699E-4</v>
      </c>
      <c r="E420" s="3">
        <v>0</v>
      </c>
      <c r="F420" s="3">
        <v>2</v>
      </c>
      <c r="G420" s="3">
        <v>0</v>
      </c>
      <c r="H420" s="3">
        <v>4.89835904971834E-4</v>
      </c>
      <c r="I420" s="3">
        <v>0</v>
      </c>
      <c r="J420" s="3">
        <v>0</v>
      </c>
      <c r="K420" s="3">
        <v>1</v>
      </c>
      <c r="L420" s="3">
        <v>0</v>
      </c>
      <c r="M420" s="3">
        <v>2.4148756339048501E-4</v>
      </c>
      <c r="N420" s="3">
        <v>261</v>
      </c>
      <c r="O420">
        <f t="shared" si="35"/>
        <v>0</v>
      </c>
      <c r="P420">
        <f t="shared" si="36"/>
        <v>0</v>
      </c>
      <c r="Q420">
        <f t="shared" si="37"/>
        <v>0</v>
      </c>
      <c r="R420">
        <f t="shared" si="38"/>
        <v>0</v>
      </c>
      <c r="S420">
        <f t="shared" si="39"/>
        <v>0</v>
      </c>
      <c r="T420">
        <f t="shared" si="40"/>
        <v>0</v>
      </c>
      <c r="AK420">
        <v>265</v>
      </c>
      <c r="AL420" s="3" t="s">
        <v>450</v>
      </c>
      <c r="AM420" s="3">
        <v>4.3310333288771E-2</v>
      </c>
      <c r="AN420" s="42" t="s">
        <v>450</v>
      </c>
      <c r="AO420" s="42">
        <v>6.9376605036719496E-2</v>
      </c>
      <c r="AP420" s="42" t="s">
        <v>450</v>
      </c>
      <c r="AQ420" s="42">
        <v>0.23248802051859799</v>
      </c>
    </row>
    <row r="421" spans="1:43" x14ac:dyDescent="0.4">
      <c r="A421">
        <v>261</v>
      </c>
      <c r="B421" s="3">
        <v>1</v>
      </c>
      <c r="C421" s="3">
        <v>0</v>
      </c>
      <c r="D421" s="3">
        <v>2.5246149962130699E-4</v>
      </c>
      <c r="E421" s="3">
        <v>0</v>
      </c>
      <c r="F421" s="3">
        <v>3</v>
      </c>
      <c r="G421" s="3">
        <v>0</v>
      </c>
      <c r="H421" s="3">
        <v>7.3475385745775095E-4</v>
      </c>
      <c r="I421" s="3">
        <v>0</v>
      </c>
      <c r="J421" s="3">
        <v>2</v>
      </c>
      <c r="K421" s="3">
        <v>0</v>
      </c>
      <c r="L421" s="3">
        <v>4.8297512678097002E-4</v>
      </c>
      <c r="M421" s="3">
        <v>0</v>
      </c>
      <c r="N421" s="3">
        <v>262</v>
      </c>
      <c r="O421">
        <f t="shared" si="35"/>
        <v>0</v>
      </c>
      <c r="P421">
        <f t="shared" si="36"/>
        <v>0</v>
      </c>
      <c r="Q421">
        <f t="shared" si="37"/>
        <v>0</v>
      </c>
      <c r="R421">
        <f t="shared" si="38"/>
        <v>0</v>
      </c>
      <c r="S421">
        <f t="shared" si="39"/>
        <v>0</v>
      </c>
      <c r="T421">
        <f t="shared" si="40"/>
        <v>0</v>
      </c>
      <c r="AK421">
        <v>266</v>
      </c>
      <c r="AL421" s="3" t="s">
        <v>452</v>
      </c>
      <c r="AM421" s="3">
        <v>5.3402830720656602E-2</v>
      </c>
      <c r="AN421" s="42" t="s">
        <v>449</v>
      </c>
      <c r="AO421" s="42">
        <v>6.9376605036719496E-2</v>
      </c>
      <c r="AP421" s="42" t="s">
        <v>450</v>
      </c>
      <c r="AQ421" s="42">
        <v>0.16826411653286899</v>
      </c>
    </row>
    <row r="422" spans="1:43" x14ac:dyDescent="0.4">
      <c r="A422">
        <v>262</v>
      </c>
      <c r="B422" s="3">
        <v>1</v>
      </c>
      <c r="C422" s="3">
        <v>0</v>
      </c>
      <c r="D422" s="3">
        <v>2.5246149962130699E-4</v>
      </c>
      <c r="E422" s="3">
        <v>0</v>
      </c>
      <c r="F422" s="3">
        <v>1</v>
      </c>
      <c r="G422" s="3">
        <v>2</v>
      </c>
      <c r="H422" s="3">
        <v>2.44917952485917E-4</v>
      </c>
      <c r="I422" s="3">
        <v>4.89835904971834E-4</v>
      </c>
      <c r="J422" s="3">
        <v>2</v>
      </c>
      <c r="K422" s="3">
        <v>0</v>
      </c>
      <c r="L422" s="3">
        <v>4.8297512678097002E-4</v>
      </c>
      <c r="M422" s="3">
        <v>0</v>
      </c>
      <c r="N422" s="3">
        <v>263</v>
      </c>
      <c r="O422">
        <f t="shared" si="35"/>
        <v>0</v>
      </c>
      <c r="P422">
        <f t="shared" si="36"/>
        <v>0</v>
      </c>
      <c r="Q422">
        <f t="shared" si="37"/>
        <v>0</v>
      </c>
      <c r="R422">
        <f t="shared" si="38"/>
        <v>0</v>
      </c>
      <c r="S422">
        <f t="shared" si="39"/>
        <v>0</v>
      </c>
      <c r="T422">
        <f t="shared" si="40"/>
        <v>0</v>
      </c>
      <c r="AK422">
        <v>267</v>
      </c>
      <c r="AL422" s="3" t="s">
        <v>450</v>
      </c>
      <c r="AM422" s="3">
        <v>5.5871016815824598E-2</v>
      </c>
      <c r="AN422" s="42" t="s">
        <v>450</v>
      </c>
      <c r="AO422" s="42">
        <v>7.5463328011933298E-2</v>
      </c>
      <c r="AP422" s="42" t="s">
        <v>451</v>
      </c>
      <c r="AQ422" s="42">
        <v>0.215500613492109</v>
      </c>
    </row>
    <row r="423" spans="1:43" x14ac:dyDescent="0.4">
      <c r="A423">
        <v>263</v>
      </c>
      <c r="B423" s="3">
        <v>4</v>
      </c>
      <c r="C423" s="3">
        <v>0</v>
      </c>
      <c r="D423" s="3">
        <v>1.0098459984852299E-3</v>
      </c>
      <c r="E423" s="3">
        <v>0</v>
      </c>
      <c r="F423" s="3">
        <v>0</v>
      </c>
      <c r="G423" s="3">
        <v>1</v>
      </c>
      <c r="H423" s="3">
        <v>0</v>
      </c>
      <c r="I423" s="3">
        <v>2.44917952485917E-4</v>
      </c>
      <c r="J423" s="3">
        <v>4</v>
      </c>
      <c r="K423" s="3">
        <v>1</v>
      </c>
      <c r="L423" s="3">
        <v>9.6595025356194101E-4</v>
      </c>
      <c r="M423" s="3">
        <v>2.4148756339048501E-4</v>
      </c>
      <c r="N423" s="3">
        <v>264</v>
      </c>
      <c r="O423">
        <f t="shared" si="35"/>
        <v>0</v>
      </c>
      <c r="P423">
        <f t="shared" si="36"/>
        <v>0</v>
      </c>
      <c r="Q423">
        <f t="shared" si="37"/>
        <v>0</v>
      </c>
      <c r="R423">
        <f t="shared" si="38"/>
        <v>0</v>
      </c>
      <c r="S423">
        <f t="shared" si="39"/>
        <v>0</v>
      </c>
      <c r="T423">
        <f t="shared" si="40"/>
        <v>0</v>
      </c>
      <c r="AK423">
        <v>268</v>
      </c>
      <c r="AL423" s="3" t="s">
        <v>452</v>
      </c>
      <c r="AM423" s="3">
        <v>4.5283523986068101E-2</v>
      </c>
      <c r="AN423" s="42" t="s">
        <v>452</v>
      </c>
      <c r="AO423" s="42">
        <v>7.8076755124410799E-2</v>
      </c>
      <c r="AP423" s="42" t="s">
        <v>452</v>
      </c>
      <c r="AQ423" s="42">
        <v>0.15307339338266401</v>
      </c>
    </row>
    <row r="424" spans="1:43" x14ac:dyDescent="0.4">
      <c r="A424">
        <v>264</v>
      </c>
      <c r="B424" s="3">
        <v>5</v>
      </c>
      <c r="C424" s="3">
        <v>0</v>
      </c>
      <c r="D424" s="3">
        <v>1.26230749810653E-3</v>
      </c>
      <c r="E424" s="3">
        <v>0</v>
      </c>
      <c r="F424" s="3">
        <v>2</v>
      </c>
      <c r="G424" s="3">
        <v>0</v>
      </c>
      <c r="H424" s="3">
        <v>4.89835904971834E-4</v>
      </c>
      <c r="I424" s="3">
        <v>0</v>
      </c>
      <c r="J424" s="3">
        <v>3</v>
      </c>
      <c r="K424" s="3">
        <v>0</v>
      </c>
      <c r="L424" s="3">
        <v>7.2446269017145595E-4</v>
      </c>
      <c r="M424" s="3">
        <v>0</v>
      </c>
      <c r="N424" s="3">
        <v>265</v>
      </c>
      <c r="O424">
        <f t="shared" si="35"/>
        <v>0</v>
      </c>
      <c r="P424">
        <f t="shared" si="36"/>
        <v>0</v>
      </c>
      <c r="Q424">
        <f t="shared" si="37"/>
        <v>0</v>
      </c>
      <c r="R424">
        <f t="shared" si="38"/>
        <v>0</v>
      </c>
      <c r="S424">
        <f t="shared" si="39"/>
        <v>0</v>
      </c>
      <c r="T424">
        <f t="shared" si="40"/>
        <v>0</v>
      </c>
      <c r="AK424">
        <v>269</v>
      </c>
      <c r="AL424" s="3" t="s">
        <v>449</v>
      </c>
      <c r="AM424" s="3">
        <v>4.8158359657923297E-2</v>
      </c>
      <c r="AN424" s="42" t="s">
        <v>449</v>
      </c>
      <c r="AO424" s="42">
        <v>7.8076755124410799E-2</v>
      </c>
      <c r="AP424" s="42" t="s">
        <v>452</v>
      </c>
      <c r="AQ424" s="42">
        <v>0.227846372709297</v>
      </c>
    </row>
    <row r="425" spans="1:43" x14ac:dyDescent="0.4">
      <c r="A425">
        <v>265</v>
      </c>
      <c r="B425" s="3">
        <v>1</v>
      </c>
      <c r="C425" s="3">
        <v>0</v>
      </c>
      <c r="D425" s="3">
        <v>2.5246149962130699E-4</v>
      </c>
      <c r="E425" s="3">
        <v>0</v>
      </c>
      <c r="F425" s="3">
        <v>4</v>
      </c>
      <c r="G425" s="3">
        <v>1</v>
      </c>
      <c r="H425" s="3">
        <v>9.7967180994366801E-4</v>
      </c>
      <c r="I425" s="3">
        <v>2.44917952485917E-4</v>
      </c>
      <c r="J425" s="3">
        <v>4</v>
      </c>
      <c r="K425" s="3">
        <v>0</v>
      </c>
      <c r="L425" s="3">
        <v>9.6595025356194101E-4</v>
      </c>
      <c r="M425" s="3">
        <v>0</v>
      </c>
      <c r="N425" s="3">
        <v>266</v>
      </c>
      <c r="O425">
        <f t="shared" si="35"/>
        <v>0</v>
      </c>
      <c r="P425">
        <f t="shared" si="36"/>
        <v>0</v>
      </c>
      <c r="Q425">
        <f t="shared" si="37"/>
        <v>0</v>
      </c>
      <c r="R425">
        <f t="shared" si="38"/>
        <v>0</v>
      </c>
      <c r="S425">
        <f t="shared" si="39"/>
        <v>0</v>
      </c>
      <c r="T425">
        <f t="shared" si="40"/>
        <v>0</v>
      </c>
      <c r="AK425">
        <v>270</v>
      </c>
      <c r="AL425" s="3" t="s">
        <v>452</v>
      </c>
      <c r="AM425" s="3">
        <v>4.5283523986068101E-2</v>
      </c>
      <c r="AN425" s="42" t="s">
        <v>452</v>
      </c>
      <c r="AO425" s="42">
        <v>7.8076755124410799E-2</v>
      </c>
      <c r="AP425" s="42" t="s">
        <v>451</v>
      </c>
      <c r="AQ425" s="42">
        <v>0.16905787564366401</v>
      </c>
    </row>
    <row r="426" spans="1:43" x14ac:dyDescent="0.4">
      <c r="A426">
        <v>266</v>
      </c>
      <c r="B426" s="3">
        <v>2</v>
      </c>
      <c r="C426" s="3">
        <v>0</v>
      </c>
      <c r="D426" s="3">
        <v>5.0492299924261496E-4</v>
      </c>
      <c r="E426" s="3">
        <v>0</v>
      </c>
      <c r="F426" s="3">
        <v>2</v>
      </c>
      <c r="G426" s="3">
        <v>1</v>
      </c>
      <c r="H426" s="3">
        <v>4.89835904971834E-4</v>
      </c>
      <c r="I426" s="3">
        <v>2.44917952485917E-4</v>
      </c>
      <c r="J426" s="3">
        <v>0</v>
      </c>
      <c r="K426" s="3">
        <v>2</v>
      </c>
      <c r="L426" s="3">
        <v>0</v>
      </c>
      <c r="M426" s="3">
        <v>4.8297512678097002E-4</v>
      </c>
      <c r="N426" s="3">
        <v>267</v>
      </c>
      <c r="O426">
        <f t="shared" si="35"/>
        <v>0</v>
      </c>
      <c r="P426">
        <f t="shared" si="36"/>
        <v>0</v>
      </c>
      <c r="Q426">
        <f t="shared" si="37"/>
        <v>0</v>
      </c>
      <c r="R426">
        <f t="shared" si="38"/>
        <v>0</v>
      </c>
      <c r="S426">
        <f t="shared" si="39"/>
        <v>0</v>
      </c>
      <c r="T426">
        <f t="shared" si="40"/>
        <v>0</v>
      </c>
      <c r="AK426">
        <v>271</v>
      </c>
      <c r="AL426" s="3" t="s">
        <v>452</v>
      </c>
      <c r="AM426" s="3">
        <v>4.19036729189892E-2</v>
      </c>
      <c r="AN426" s="42" t="s">
        <v>450</v>
      </c>
      <c r="AO426" s="42">
        <v>7.2175092205073302E-2</v>
      </c>
      <c r="AP426" s="42" t="s">
        <v>452</v>
      </c>
      <c r="AQ426" s="42">
        <v>0.14897350839398099</v>
      </c>
    </row>
    <row r="427" spans="1:43" x14ac:dyDescent="0.4">
      <c r="A427">
        <v>267</v>
      </c>
      <c r="B427" s="3">
        <v>1</v>
      </c>
      <c r="C427" s="3">
        <v>0</v>
      </c>
      <c r="D427" s="3">
        <v>2.5246149962130699E-4</v>
      </c>
      <c r="E427" s="3">
        <v>0</v>
      </c>
      <c r="F427" s="3">
        <v>2</v>
      </c>
      <c r="G427" s="3">
        <v>0</v>
      </c>
      <c r="H427" s="3">
        <v>4.89835904971834E-4</v>
      </c>
      <c r="I427" s="3">
        <v>0</v>
      </c>
      <c r="J427" s="3">
        <v>5</v>
      </c>
      <c r="K427" s="3">
        <v>1</v>
      </c>
      <c r="L427" s="3">
        <v>1.20743781695242E-3</v>
      </c>
      <c r="M427" s="3">
        <v>2.4148756339048501E-4</v>
      </c>
      <c r="N427" s="3">
        <v>268</v>
      </c>
      <c r="O427">
        <f t="shared" si="35"/>
        <v>0</v>
      </c>
      <c r="P427">
        <f t="shared" si="36"/>
        <v>0</v>
      </c>
      <c r="Q427">
        <f t="shared" si="37"/>
        <v>0</v>
      </c>
      <c r="R427">
        <f t="shared" si="38"/>
        <v>0</v>
      </c>
      <c r="S427">
        <f t="shared" si="39"/>
        <v>0</v>
      </c>
      <c r="T427">
        <f t="shared" si="40"/>
        <v>0</v>
      </c>
      <c r="AK427">
        <v>272</v>
      </c>
      <c r="AL427" s="3" t="s">
        <v>452</v>
      </c>
      <c r="AM427" s="3">
        <v>0.10071564916328</v>
      </c>
      <c r="AN427" s="42" t="s">
        <v>449</v>
      </c>
      <c r="AO427" s="42">
        <v>6.9376605036719496E-2</v>
      </c>
      <c r="AP427" s="42" t="s">
        <v>449</v>
      </c>
      <c r="AQ427" s="42">
        <v>0.23685269371633899</v>
      </c>
    </row>
    <row r="428" spans="1:43" x14ac:dyDescent="0.4">
      <c r="A428">
        <v>268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3</v>
      </c>
      <c r="K428" s="3">
        <v>0</v>
      </c>
      <c r="L428" s="3">
        <v>7.2446269017145595E-4</v>
      </c>
      <c r="M428" s="3">
        <v>0</v>
      </c>
      <c r="N428" s="3">
        <v>269</v>
      </c>
      <c r="O428">
        <f t="shared" si="35"/>
        <v>0</v>
      </c>
      <c r="P428">
        <f t="shared" si="36"/>
        <v>0</v>
      </c>
      <c r="Q428">
        <f t="shared" si="37"/>
        <v>0</v>
      </c>
      <c r="R428">
        <f t="shared" si="38"/>
        <v>0</v>
      </c>
      <c r="S428">
        <f t="shared" si="39"/>
        <v>0</v>
      </c>
      <c r="T428">
        <f t="shared" si="40"/>
        <v>0</v>
      </c>
      <c r="AK428">
        <v>273</v>
      </c>
      <c r="AL428" s="3" t="s">
        <v>450</v>
      </c>
      <c r="AM428" s="3">
        <v>4.5283523986068101E-2</v>
      </c>
      <c r="AN428" s="42" t="s">
        <v>451</v>
      </c>
      <c r="AO428" s="42">
        <v>6.9376605036719496E-2</v>
      </c>
      <c r="AP428" s="42" t="s">
        <v>449</v>
      </c>
      <c r="AQ428" s="42">
        <v>0.16544654402280201</v>
      </c>
    </row>
    <row r="429" spans="1:43" x14ac:dyDescent="0.4">
      <c r="A429">
        <v>269</v>
      </c>
      <c r="B429" s="3">
        <v>0</v>
      </c>
      <c r="C429" s="3">
        <v>27</v>
      </c>
      <c r="D429" s="3">
        <v>0</v>
      </c>
      <c r="E429" s="3">
        <v>6.8164604897753096E-3</v>
      </c>
      <c r="F429" s="3">
        <v>1</v>
      </c>
      <c r="G429" s="3">
        <v>20</v>
      </c>
      <c r="H429" s="3">
        <v>2.44917952485917E-4</v>
      </c>
      <c r="I429" s="3">
        <v>4.8983590497183403E-3</v>
      </c>
      <c r="J429" s="3">
        <v>3</v>
      </c>
      <c r="K429" s="3">
        <v>19</v>
      </c>
      <c r="L429" s="3">
        <v>7.2446269017145595E-4</v>
      </c>
      <c r="M429" s="3">
        <v>4.5882637044192204E-3</v>
      </c>
      <c r="N429" s="3">
        <v>270</v>
      </c>
      <c r="O429">
        <f t="shared" si="35"/>
        <v>0</v>
      </c>
      <c r="P429">
        <f t="shared" si="36"/>
        <v>1</v>
      </c>
      <c r="Q429">
        <f t="shared" si="37"/>
        <v>0</v>
      </c>
      <c r="R429">
        <f t="shared" si="38"/>
        <v>0</v>
      </c>
      <c r="S429">
        <f t="shared" si="39"/>
        <v>0</v>
      </c>
      <c r="T429">
        <f t="shared" si="40"/>
        <v>0</v>
      </c>
      <c r="AK429">
        <v>274</v>
      </c>
      <c r="AL429" s="3" t="s">
        <v>451</v>
      </c>
      <c r="AM429" s="3">
        <v>4.19036729189892E-2</v>
      </c>
      <c r="AN429" s="42" t="s">
        <v>452</v>
      </c>
      <c r="AO429" s="42">
        <v>6.9376605036719496E-2</v>
      </c>
      <c r="AP429" s="42" t="s">
        <v>452</v>
      </c>
      <c r="AQ429" s="42">
        <v>0.17788061694343399</v>
      </c>
    </row>
    <row r="430" spans="1:43" x14ac:dyDescent="0.4">
      <c r="A430">
        <v>270</v>
      </c>
      <c r="B430" s="3">
        <v>1</v>
      </c>
      <c r="C430" s="3">
        <v>0</v>
      </c>
      <c r="D430" s="3">
        <v>2.5246149962130699E-4</v>
      </c>
      <c r="E430" s="3">
        <v>0</v>
      </c>
      <c r="F430" s="3">
        <v>3</v>
      </c>
      <c r="G430" s="3">
        <v>0</v>
      </c>
      <c r="H430" s="3">
        <v>7.3475385745775095E-4</v>
      </c>
      <c r="I430" s="3">
        <v>0</v>
      </c>
      <c r="J430" s="3">
        <v>3</v>
      </c>
      <c r="K430" s="3">
        <v>1</v>
      </c>
      <c r="L430" s="3">
        <v>7.2446269017145595E-4</v>
      </c>
      <c r="M430" s="3">
        <v>2.4148756339048501E-4</v>
      </c>
      <c r="N430" s="3">
        <v>271</v>
      </c>
      <c r="O430">
        <f t="shared" si="35"/>
        <v>0</v>
      </c>
      <c r="P430">
        <f t="shared" si="36"/>
        <v>0</v>
      </c>
      <c r="Q430">
        <f t="shared" si="37"/>
        <v>0</v>
      </c>
      <c r="R430">
        <f t="shared" si="38"/>
        <v>0</v>
      </c>
      <c r="S430">
        <f t="shared" si="39"/>
        <v>0</v>
      </c>
      <c r="T430">
        <f t="shared" si="40"/>
        <v>0</v>
      </c>
      <c r="AK430">
        <v>275</v>
      </c>
      <c r="AL430" s="3" t="s">
        <v>450</v>
      </c>
      <c r="AM430" s="3">
        <v>4.5283523986068101E-2</v>
      </c>
      <c r="AN430" s="42" t="s">
        <v>449</v>
      </c>
      <c r="AO430" s="42">
        <v>7.2175092205073302E-2</v>
      </c>
      <c r="AP430" s="42" t="s">
        <v>450</v>
      </c>
      <c r="AQ430" s="42">
        <v>0.16613079183386101</v>
      </c>
    </row>
    <row r="431" spans="1:43" x14ac:dyDescent="0.4">
      <c r="A431">
        <v>271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272</v>
      </c>
      <c r="O431">
        <f t="shared" si="35"/>
        <v>0</v>
      </c>
      <c r="P431">
        <f t="shared" si="36"/>
        <v>0</v>
      </c>
      <c r="Q431">
        <f t="shared" si="37"/>
        <v>0</v>
      </c>
      <c r="R431">
        <f t="shared" si="38"/>
        <v>0</v>
      </c>
      <c r="S431">
        <f t="shared" si="39"/>
        <v>0</v>
      </c>
      <c r="T431">
        <f t="shared" si="40"/>
        <v>0</v>
      </c>
      <c r="AK431">
        <v>276</v>
      </c>
      <c r="AL431" s="3" t="s">
        <v>450</v>
      </c>
      <c r="AM431" s="3">
        <v>4.8158359657923297E-2</v>
      </c>
      <c r="AN431" s="42" t="s">
        <v>451</v>
      </c>
      <c r="AO431" s="42">
        <v>7.4788606605574404E-2</v>
      </c>
      <c r="AP431" s="42" t="s">
        <v>449</v>
      </c>
      <c r="AQ431" s="42">
        <v>0.19370463773831001</v>
      </c>
    </row>
    <row r="432" spans="1:43" x14ac:dyDescent="0.4">
      <c r="A432">
        <v>272</v>
      </c>
      <c r="B432" s="3">
        <v>0</v>
      </c>
      <c r="C432" s="3">
        <v>1</v>
      </c>
      <c r="D432" s="3">
        <v>0</v>
      </c>
      <c r="E432" s="3">
        <v>2.5246149962130699E-4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2</v>
      </c>
      <c r="L432" s="3">
        <v>0</v>
      </c>
      <c r="M432" s="3">
        <v>4.8297512678097002E-4</v>
      </c>
      <c r="N432" s="3">
        <v>273</v>
      </c>
      <c r="O432">
        <f t="shared" si="35"/>
        <v>0</v>
      </c>
      <c r="P432">
        <f t="shared" si="36"/>
        <v>0</v>
      </c>
      <c r="Q432">
        <f t="shared" si="37"/>
        <v>0</v>
      </c>
      <c r="R432">
        <f t="shared" si="38"/>
        <v>0</v>
      </c>
      <c r="S432">
        <f t="shared" si="39"/>
        <v>0</v>
      </c>
      <c r="T432">
        <f t="shared" si="40"/>
        <v>0</v>
      </c>
      <c r="AK432">
        <v>277</v>
      </c>
      <c r="AL432" s="3" t="s">
        <v>452</v>
      </c>
      <c r="AM432" s="3">
        <v>4.5283523986068101E-2</v>
      </c>
      <c r="AN432" s="42" t="s">
        <v>450</v>
      </c>
      <c r="AO432" s="42">
        <v>7.3747444489669606E-2</v>
      </c>
      <c r="AP432" s="42" t="s">
        <v>452</v>
      </c>
      <c r="AQ432" s="42">
        <v>0.21316146859231999</v>
      </c>
    </row>
    <row r="433" spans="1:43" x14ac:dyDescent="0.4">
      <c r="A433">
        <v>273</v>
      </c>
      <c r="B433" s="3">
        <v>2</v>
      </c>
      <c r="C433" s="3">
        <v>0</v>
      </c>
      <c r="D433" s="3">
        <v>5.0492299924261496E-4</v>
      </c>
      <c r="E433" s="3">
        <v>0</v>
      </c>
      <c r="F433" s="3">
        <v>3</v>
      </c>
      <c r="G433" s="3">
        <v>1</v>
      </c>
      <c r="H433" s="3">
        <v>7.3475385745775095E-4</v>
      </c>
      <c r="I433" s="3">
        <v>2.44917952485917E-4</v>
      </c>
      <c r="J433" s="3">
        <v>3</v>
      </c>
      <c r="K433" s="3">
        <v>1</v>
      </c>
      <c r="L433" s="3">
        <v>7.2446269017145595E-4</v>
      </c>
      <c r="M433" s="3">
        <v>2.4148756339048501E-4</v>
      </c>
      <c r="N433" s="3">
        <v>274</v>
      </c>
      <c r="O433">
        <f t="shared" si="35"/>
        <v>0</v>
      </c>
      <c r="P433">
        <f t="shared" si="36"/>
        <v>0</v>
      </c>
      <c r="Q433">
        <f t="shared" si="37"/>
        <v>0</v>
      </c>
      <c r="R433">
        <f t="shared" si="38"/>
        <v>0</v>
      </c>
      <c r="S433">
        <f t="shared" si="39"/>
        <v>0</v>
      </c>
      <c r="T433">
        <f t="shared" si="40"/>
        <v>0</v>
      </c>
      <c r="AK433">
        <v>278</v>
      </c>
      <c r="AL433" s="3" t="s">
        <v>452</v>
      </c>
      <c r="AM433" s="3">
        <v>4.86632826571659E-2</v>
      </c>
      <c r="AN433" s="42" t="s">
        <v>452</v>
      </c>
      <c r="AO433" s="42">
        <v>6.7660547003072002E-2</v>
      </c>
      <c r="AP433" s="42" t="s">
        <v>449</v>
      </c>
      <c r="AQ433" s="42">
        <v>0.203831225462726</v>
      </c>
    </row>
    <row r="434" spans="1:43" x14ac:dyDescent="0.4">
      <c r="A434">
        <v>274</v>
      </c>
      <c r="B434" s="3">
        <v>1</v>
      </c>
      <c r="C434" s="3">
        <v>0</v>
      </c>
      <c r="D434" s="3">
        <v>2.5246149962130699E-4</v>
      </c>
      <c r="E434" s="3">
        <v>0</v>
      </c>
      <c r="F434" s="3">
        <v>1</v>
      </c>
      <c r="G434" s="3">
        <v>0</v>
      </c>
      <c r="H434" s="3">
        <v>2.44917952485917E-4</v>
      </c>
      <c r="I434" s="3">
        <v>0</v>
      </c>
      <c r="J434" s="3">
        <v>2</v>
      </c>
      <c r="K434" s="3">
        <v>0</v>
      </c>
      <c r="L434" s="3">
        <v>4.8297512678097002E-4</v>
      </c>
      <c r="M434" s="3">
        <v>0</v>
      </c>
      <c r="N434" s="3">
        <v>275</v>
      </c>
      <c r="O434">
        <f t="shared" si="35"/>
        <v>0</v>
      </c>
      <c r="P434">
        <f t="shared" si="36"/>
        <v>0</v>
      </c>
      <c r="Q434">
        <f t="shared" si="37"/>
        <v>0</v>
      </c>
      <c r="R434">
        <f t="shared" si="38"/>
        <v>0</v>
      </c>
      <c r="S434">
        <f t="shared" si="39"/>
        <v>0</v>
      </c>
      <c r="T434">
        <f t="shared" si="40"/>
        <v>0</v>
      </c>
      <c r="AK434">
        <v>279</v>
      </c>
      <c r="AL434" s="3" t="s">
        <v>449</v>
      </c>
      <c r="AM434" s="3">
        <v>4.1315612848703602E-2</v>
      </c>
      <c r="AN434" s="42" t="s">
        <v>450</v>
      </c>
      <c r="AO434" s="42">
        <v>7.0459121416344E-2</v>
      </c>
      <c r="AP434" s="42" t="s">
        <v>450</v>
      </c>
      <c r="AQ434" s="42">
        <v>0.20610443005567999</v>
      </c>
    </row>
    <row r="435" spans="1:43" x14ac:dyDescent="0.4">
      <c r="A435">
        <v>275</v>
      </c>
      <c r="B435" s="3">
        <v>1</v>
      </c>
      <c r="C435" s="3">
        <v>1</v>
      </c>
      <c r="D435" s="3">
        <v>2.5246149962130699E-4</v>
      </c>
      <c r="E435" s="3">
        <v>2.5246149962130699E-4</v>
      </c>
      <c r="F435" s="3">
        <v>0</v>
      </c>
      <c r="G435" s="3">
        <v>0</v>
      </c>
      <c r="H435" s="3">
        <v>0</v>
      </c>
      <c r="I435" s="3">
        <v>0</v>
      </c>
      <c r="J435" s="3">
        <v>2</v>
      </c>
      <c r="K435" s="3">
        <v>2</v>
      </c>
      <c r="L435" s="3">
        <v>4.8297512678097002E-4</v>
      </c>
      <c r="M435" s="3">
        <v>4.8297512678097002E-4</v>
      </c>
      <c r="N435" s="3">
        <v>276</v>
      </c>
      <c r="O435">
        <f t="shared" si="35"/>
        <v>0</v>
      </c>
      <c r="P435">
        <f t="shared" si="36"/>
        <v>0</v>
      </c>
      <c r="Q435">
        <f t="shared" si="37"/>
        <v>0</v>
      </c>
      <c r="R435">
        <f t="shared" si="38"/>
        <v>0</v>
      </c>
      <c r="S435">
        <f t="shared" si="39"/>
        <v>0</v>
      </c>
      <c r="T435">
        <f t="shared" si="40"/>
        <v>0</v>
      </c>
      <c r="AK435">
        <v>280</v>
      </c>
      <c r="AL435" s="3" t="s">
        <v>450</v>
      </c>
      <c r="AM435" s="3">
        <v>5.0254739997180602E-2</v>
      </c>
      <c r="AN435" s="42" t="s">
        <v>452</v>
      </c>
      <c r="AO435" s="42">
        <v>7.88543211004505E-2</v>
      </c>
      <c r="AP435" s="42" t="s">
        <v>450</v>
      </c>
      <c r="AQ435" s="42">
        <v>0.19735265540796701</v>
      </c>
    </row>
    <row r="436" spans="1:43" x14ac:dyDescent="0.4">
      <c r="A436">
        <v>276</v>
      </c>
      <c r="B436" s="3">
        <v>1</v>
      </c>
      <c r="C436" s="3">
        <v>0</v>
      </c>
      <c r="D436" s="3">
        <v>2.5246149962130699E-4</v>
      </c>
      <c r="E436" s="3">
        <v>0</v>
      </c>
      <c r="F436" s="3">
        <v>2</v>
      </c>
      <c r="G436" s="3">
        <v>0</v>
      </c>
      <c r="H436" s="3">
        <v>4.89835904971834E-4</v>
      </c>
      <c r="I436" s="3">
        <v>0</v>
      </c>
      <c r="J436" s="3">
        <v>2</v>
      </c>
      <c r="K436" s="3">
        <v>0</v>
      </c>
      <c r="L436" s="3">
        <v>4.8297512678097002E-4</v>
      </c>
      <c r="M436" s="3">
        <v>0</v>
      </c>
      <c r="N436" s="3">
        <v>277</v>
      </c>
      <c r="O436">
        <f t="shared" si="35"/>
        <v>0</v>
      </c>
      <c r="P436">
        <f t="shared" si="36"/>
        <v>0</v>
      </c>
      <c r="Q436">
        <f t="shared" si="37"/>
        <v>0</v>
      </c>
      <c r="R436">
        <f t="shared" si="38"/>
        <v>0</v>
      </c>
      <c r="S436">
        <f t="shared" si="39"/>
        <v>0</v>
      </c>
      <c r="T436">
        <f t="shared" si="40"/>
        <v>0</v>
      </c>
      <c r="AK436">
        <v>281</v>
      </c>
      <c r="AL436" s="3" t="s">
        <v>450</v>
      </c>
      <c r="AM436" s="3">
        <v>4.4190633289088101E-2</v>
      </c>
      <c r="AN436" s="42" t="s">
        <v>449</v>
      </c>
      <c r="AO436" s="42">
        <v>7.3747444489669606E-2</v>
      </c>
      <c r="AP436" s="42" t="s">
        <v>449</v>
      </c>
      <c r="AQ436" s="42">
        <v>0.20213534492566099</v>
      </c>
    </row>
    <row r="437" spans="1:43" x14ac:dyDescent="0.4">
      <c r="A437">
        <v>277</v>
      </c>
      <c r="B437" s="3">
        <v>3</v>
      </c>
      <c r="C437" s="3">
        <v>1</v>
      </c>
      <c r="D437" s="3">
        <v>7.5738449886392299E-4</v>
      </c>
      <c r="E437" s="3">
        <v>2.5246149962130699E-4</v>
      </c>
      <c r="F437" s="3">
        <v>2</v>
      </c>
      <c r="G437" s="3">
        <v>2</v>
      </c>
      <c r="H437" s="3">
        <v>4.89835904971834E-4</v>
      </c>
      <c r="I437" s="3">
        <v>4.89835904971834E-4</v>
      </c>
      <c r="J437" s="3">
        <v>2</v>
      </c>
      <c r="K437" s="3">
        <v>6</v>
      </c>
      <c r="L437" s="3">
        <v>4.8297512678097002E-4</v>
      </c>
      <c r="M437" s="3">
        <v>1.4489253803429099E-3</v>
      </c>
      <c r="N437" s="3">
        <v>278</v>
      </c>
      <c r="O437">
        <f t="shared" si="35"/>
        <v>0</v>
      </c>
      <c r="P437">
        <f t="shared" si="36"/>
        <v>0</v>
      </c>
      <c r="Q437">
        <f t="shared" si="37"/>
        <v>0</v>
      </c>
      <c r="R437">
        <f t="shared" si="38"/>
        <v>0</v>
      </c>
      <c r="S437">
        <f t="shared" si="39"/>
        <v>0</v>
      </c>
      <c r="T437">
        <f t="shared" si="40"/>
        <v>0</v>
      </c>
      <c r="AK437">
        <v>282</v>
      </c>
      <c r="AL437" s="3" t="s">
        <v>449</v>
      </c>
      <c r="AM437" s="3">
        <v>4.1315612848703602E-2</v>
      </c>
      <c r="AN437" s="42" t="s">
        <v>452</v>
      </c>
      <c r="AO437" s="42">
        <v>7.0459121416344E-2</v>
      </c>
      <c r="AP437" s="42" t="s">
        <v>450</v>
      </c>
      <c r="AQ437" s="42">
        <v>0.19613957647362901</v>
      </c>
    </row>
    <row r="438" spans="1:43" x14ac:dyDescent="0.4">
      <c r="A438">
        <v>278</v>
      </c>
      <c r="B438" s="3">
        <v>2</v>
      </c>
      <c r="C438" s="3">
        <v>0</v>
      </c>
      <c r="D438" s="3">
        <v>5.0492299924261496E-4</v>
      </c>
      <c r="E438" s="3">
        <v>0</v>
      </c>
      <c r="F438" s="3">
        <v>3</v>
      </c>
      <c r="G438" s="3">
        <v>2</v>
      </c>
      <c r="H438" s="3">
        <v>7.3475385745775095E-4</v>
      </c>
      <c r="I438" s="3">
        <v>4.89835904971834E-4</v>
      </c>
      <c r="J438" s="3">
        <v>3</v>
      </c>
      <c r="K438" s="3">
        <v>0</v>
      </c>
      <c r="L438" s="3">
        <v>7.2446269017145595E-4</v>
      </c>
      <c r="M438" s="3">
        <v>0</v>
      </c>
      <c r="N438" s="3">
        <v>279</v>
      </c>
      <c r="O438">
        <f t="shared" si="35"/>
        <v>0</v>
      </c>
      <c r="P438">
        <f t="shared" si="36"/>
        <v>0</v>
      </c>
      <c r="Q438">
        <f t="shared" si="37"/>
        <v>0</v>
      </c>
      <c r="R438">
        <f t="shared" si="38"/>
        <v>0</v>
      </c>
      <c r="S438">
        <f t="shared" si="39"/>
        <v>0</v>
      </c>
      <c r="T438">
        <f t="shared" si="40"/>
        <v>0</v>
      </c>
      <c r="AK438">
        <v>283</v>
      </c>
      <c r="AL438" s="3" t="s">
        <v>452</v>
      </c>
      <c r="AM438" s="3">
        <v>4.4695556288330697E-2</v>
      </c>
      <c r="AN438" s="42" t="s">
        <v>452</v>
      </c>
      <c r="AO438" s="42">
        <v>6.4372049461446396E-2</v>
      </c>
      <c r="AP438" s="42" t="s">
        <v>452</v>
      </c>
      <c r="AQ438" s="42">
        <v>0.21782407464747</v>
      </c>
    </row>
    <row r="439" spans="1:43" x14ac:dyDescent="0.4">
      <c r="A439">
        <v>279</v>
      </c>
      <c r="B439" s="3">
        <v>1</v>
      </c>
      <c r="C439" s="3">
        <v>0</v>
      </c>
      <c r="D439" s="3">
        <v>2.5246149962130699E-4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3">
        <v>0</v>
      </c>
      <c r="L439" s="3">
        <v>2.4148756339048501E-4</v>
      </c>
      <c r="M439" s="3">
        <v>0</v>
      </c>
      <c r="N439" s="3">
        <v>280</v>
      </c>
      <c r="O439">
        <f t="shared" si="35"/>
        <v>0</v>
      </c>
      <c r="P439">
        <f t="shared" si="36"/>
        <v>0</v>
      </c>
      <c r="Q439">
        <f t="shared" si="37"/>
        <v>0</v>
      </c>
      <c r="R439">
        <f t="shared" si="38"/>
        <v>0</v>
      </c>
      <c r="S439">
        <f t="shared" si="39"/>
        <v>0</v>
      </c>
      <c r="T439">
        <f t="shared" si="40"/>
        <v>0</v>
      </c>
      <c r="AK439">
        <v>284</v>
      </c>
      <c r="AL439" s="3" t="s">
        <v>452</v>
      </c>
      <c r="AM439" s="3">
        <v>4.2678056945111599E-2</v>
      </c>
      <c r="AN439" s="42" t="s">
        <v>452</v>
      </c>
      <c r="AO439" s="42">
        <v>0.11364467174875501</v>
      </c>
      <c r="AP439" s="42" t="s">
        <v>449</v>
      </c>
      <c r="AQ439" s="42">
        <v>0.192900074578984</v>
      </c>
    </row>
    <row r="440" spans="1:43" x14ac:dyDescent="0.4">
      <c r="A440">
        <v>280</v>
      </c>
      <c r="B440" s="3">
        <v>0</v>
      </c>
      <c r="C440" s="3">
        <v>2</v>
      </c>
      <c r="D440" s="3">
        <v>0</v>
      </c>
      <c r="E440" s="3">
        <v>5.0492299924261496E-4</v>
      </c>
      <c r="F440" s="3">
        <v>0</v>
      </c>
      <c r="G440" s="3">
        <v>2</v>
      </c>
      <c r="H440" s="3">
        <v>0</v>
      </c>
      <c r="I440" s="3">
        <v>4.89835904971834E-4</v>
      </c>
      <c r="J440" s="3">
        <v>4</v>
      </c>
      <c r="K440" s="3">
        <v>3</v>
      </c>
      <c r="L440" s="3">
        <v>9.6595025356194101E-4</v>
      </c>
      <c r="M440" s="3">
        <v>7.2446269017145595E-4</v>
      </c>
      <c r="N440" s="3">
        <v>281</v>
      </c>
      <c r="O440">
        <f t="shared" si="35"/>
        <v>0</v>
      </c>
      <c r="P440">
        <f t="shared" si="36"/>
        <v>0</v>
      </c>
      <c r="Q440">
        <f t="shared" si="37"/>
        <v>0</v>
      </c>
      <c r="R440">
        <f t="shared" si="38"/>
        <v>0</v>
      </c>
      <c r="S440">
        <f t="shared" si="39"/>
        <v>0</v>
      </c>
      <c r="T440">
        <f t="shared" si="40"/>
        <v>0</v>
      </c>
      <c r="AK440">
        <v>285</v>
      </c>
      <c r="AL440" s="3" t="s">
        <v>452</v>
      </c>
      <c r="AM440" s="3">
        <v>4.0636165570727897E-2</v>
      </c>
      <c r="AN440" s="42" t="s">
        <v>450</v>
      </c>
      <c r="AO440" s="42">
        <v>7.3072723083310698E-2</v>
      </c>
      <c r="AP440" s="42" t="s">
        <v>452</v>
      </c>
      <c r="AQ440" s="42">
        <v>0.21370717716154899</v>
      </c>
    </row>
    <row r="441" spans="1:43" x14ac:dyDescent="0.4">
      <c r="A441">
        <v>281</v>
      </c>
      <c r="B441" s="3">
        <v>1</v>
      </c>
      <c r="C441" s="3">
        <v>1</v>
      </c>
      <c r="D441" s="3">
        <v>2.5246149962130699E-4</v>
      </c>
      <c r="E441" s="3">
        <v>2.5246149962130699E-4</v>
      </c>
      <c r="F441" s="3">
        <v>0</v>
      </c>
      <c r="G441" s="3">
        <v>2</v>
      </c>
      <c r="H441" s="3">
        <v>0</v>
      </c>
      <c r="I441" s="3">
        <v>4.89835904971834E-4</v>
      </c>
      <c r="J441" s="3">
        <v>1</v>
      </c>
      <c r="K441" s="3">
        <v>1</v>
      </c>
      <c r="L441" s="3">
        <v>2.4148756339048501E-4</v>
      </c>
      <c r="M441" s="3">
        <v>2.4148756339048501E-4</v>
      </c>
      <c r="N441" s="3">
        <v>282</v>
      </c>
      <c r="O441">
        <f t="shared" si="35"/>
        <v>0</v>
      </c>
      <c r="P441">
        <f t="shared" si="36"/>
        <v>0</v>
      </c>
      <c r="Q441">
        <f t="shared" si="37"/>
        <v>0</v>
      </c>
      <c r="R441">
        <f t="shared" si="38"/>
        <v>0</v>
      </c>
      <c r="S441">
        <f t="shared" si="39"/>
        <v>0</v>
      </c>
      <c r="T441">
        <f t="shared" si="40"/>
        <v>0</v>
      </c>
      <c r="AK441">
        <v>286</v>
      </c>
      <c r="AL441" s="3" t="s">
        <v>449</v>
      </c>
      <c r="AM441" s="3">
        <v>3.72560374562559E-2</v>
      </c>
      <c r="AN441" s="42" t="s">
        <v>451</v>
      </c>
      <c r="AO441" s="42">
        <v>6.4372049461446396E-2</v>
      </c>
      <c r="AP441" s="42" t="s">
        <v>450</v>
      </c>
      <c r="AQ441" s="42">
        <v>0.19735265540796701</v>
      </c>
    </row>
    <row r="442" spans="1:43" x14ac:dyDescent="0.4">
      <c r="A442">
        <v>282</v>
      </c>
      <c r="B442" s="3">
        <v>1</v>
      </c>
      <c r="C442" s="3">
        <v>1</v>
      </c>
      <c r="D442" s="3">
        <v>2.5246149962130699E-4</v>
      </c>
      <c r="E442" s="3">
        <v>2.5246149962130699E-4</v>
      </c>
      <c r="F442" s="3">
        <v>1</v>
      </c>
      <c r="G442" s="3">
        <v>0</v>
      </c>
      <c r="H442" s="3">
        <v>2.44917952485917E-4</v>
      </c>
      <c r="I442" s="3">
        <v>0</v>
      </c>
      <c r="J442" s="3">
        <v>6</v>
      </c>
      <c r="K442" s="3">
        <v>2</v>
      </c>
      <c r="L442" s="3">
        <v>1.4489253803429099E-3</v>
      </c>
      <c r="M442" s="3">
        <v>4.8297512678097002E-4</v>
      </c>
      <c r="N442" s="3">
        <v>283</v>
      </c>
      <c r="O442">
        <f t="shared" si="35"/>
        <v>0</v>
      </c>
      <c r="P442">
        <f t="shared" si="36"/>
        <v>0</v>
      </c>
      <c r="Q442">
        <f t="shared" si="37"/>
        <v>0</v>
      </c>
      <c r="R442">
        <f t="shared" si="38"/>
        <v>0</v>
      </c>
      <c r="S442">
        <f t="shared" si="39"/>
        <v>0</v>
      </c>
      <c r="T442">
        <f t="shared" si="40"/>
        <v>0</v>
      </c>
      <c r="AK442">
        <v>287</v>
      </c>
      <c r="AL442" s="3" t="s">
        <v>449</v>
      </c>
      <c r="AM442" s="3">
        <v>3.72560374562559E-2</v>
      </c>
      <c r="AN442" s="42" t="s">
        <v>450</v>
      </c>
      <c r="AO442" s="42">
        <v>6.4372049461446396E-2</v>
      </c>
      <c r="AP442" s="42" t="s">
        <v>449</v>
      </c>
      <c r="AQ442" s="42">
        <v>0.20059198382176199</v>
      </c>
    </row>
    <row r="443" spans="1:43" x14ac:dyDescent="0.4">
      <c r="A443">
        <v>283</v>
      </c>
      <c r="B443" s="3">
        <v>0</v>
      </c>
      <c r="C443" s="3">
        <v>1</v>
      </c>
      <c r="D443" s="3">
        <v>0</v>
      </c>
      <c r="E443" s="3">
        <v>2.5246149962130699E-4</v>
      </c>
      <c r="F443" s="3">
        <v>0</v>
      </c>
      <c r="G443" s="3">
        <v>1</v>
      </c>
      <c r="H443" s="3">
        <v>0</v>
      </c>
      <c r="I443" s="3">
        <v>2.44917952485917E-4</v>
      </c>
      <c r="J443" s="3">
        <v>2</v>
      </c>
      <c r="K443" s="3">
        <v>1</v>
      </c>
      <c r="L443" s="3">
        <v>4.8297512678097002E-4</v>
      </c>
      <c r="M443" s="3">
        <v>2.4148756339048501E-4</v>
      </c>
      <c r="N443" s="3">
        <v>284</v>
      </c>
      <c r="O443">
        <f t="shared" si="35"/>
        <v>0</v>
      </c>
      <c r="P443">
        <f t="shared" si="36"/>
        <v>0</v>
      </c>
      <c r="Q443">
        <f t="shared" si="37"/>
        <v>0</v>
      </c>
      <c r="R443">
        <f t="shared" si="38"/>
        <v>0</v>
      </c>
      <c r="S443">
        <f t="shared" si="39"/>
        <v>0</v>
      </c>
      <c r="T443">
        <f t="shared" si="40"/>
        <v>0</v>
      </c>
      <c r="AK443">
        <v>288</v>
      </c>
      <c r="AL443" s="3" t="s">
        <v>452</v>
      </c>
      <c r="AM443" s="3">
        <v>4.6195718769782401E-2</v>
      </c>
      <c r="AN443" s="42" t="s">
        <v>450</v>
      </c>
      <c r="AO443" s="42">
        <v>7.6360958890170694E-2</v>
      </c>
      <c r="AP443" s="42" t="s">
        <v>451</v>
      </c>
      <c r="AQ443" s="42">
        <v>0.20934349808611999</v>
      </c>
    </row>
    <row r="444" spans="1:43" x14ac:dyDescent="0.4">
      <c r="A444">
        <v>284</v>
      </c>
      <c r="B444" s="3">
        <v>0</v>
      </c>
      <c r="C444" s="3">
        <v>1</v>
      </c>
      <c r="D444" s="3">
        <v>0</v>
      </c>
      <c r="E444" s="3">
        <v>2.5246149962130699E-4</v>
      </c>
      <c r="F444" s="3">
        <v>1</v>
      </c>
      <c r="G444" s="3">
        <v>0</v>
      </c>
      <c r="H444" s="3">
        <v>2.44917952485917E-4</v>
      </c>
      <c r="I444" s="3">
        <v>0</v>
      </c>
      <c r="J444" s="3">
        <v>2</v>
      </c>
      <c r="K444" s="3">
        <v>2</v>
      </c>
      <c r="L444" s="3">
        <v>4.8297512678097002E-4</v>
      </c>
      <c r="M444" s="3">
        <v>4.8297512678097002E-4</v>
      </c>
      <c r="N444" s="3">
        <v>285</v>
      </c>
      <c r="O444">
        <f t="shared" si="35"/>
        <v>0</v>
      </c>
      <c r="P444">
        <f t="shared" si="36"/>
        <v>0</v>
      </c>
      <c r="Q444">
        <f t="shared" si="37"/>
        <v>0</v>
      </c>
      <c r="R444">
        <f t="shared" si="38"/>
        <v>0</v>
      </c>
      <c r="S444">
        <f t="shared" si="39"/>
        <v>0</v>
      </c>
      <c r="T444">
        <f t="shared" si="40"/>
        <v>0</v>
      </c>
      <c r="AK444">
        <v>289</v>
      </c>
      <c r="AL444" s="3" t="s">
        <v>450</v>
      </c>
      <c r="AM444" s="3">
        <v>3.3875817039462998E-2</v>
      </c>
      <c r="AN444" s="42" t="s">
        <v>452</v>
      </c>
      <c r="AO444" s="42">
        <v>6.9376605036719496E-2</v>
      </c>
      <c r="AP444" s="42" t="s">
        <v>452</v>
      </c>
      <c r="AQ444" s="42">
        <v>0.20455825930108201</v>
      </c>
    </row>
    <row r="445" spans="1:43" x14ac:dyDescent="0.4">
      <c r="A445">
        <v>285</v>
      </c>
      <c r="B445" s="3">
        <v>3</v>
      </c>
      <c r="C445" s="3">
        <v>1</v>
      </c>
      <c r="D445" s="3">
        <v>7.5738449886392299E-4</v>
      </c>
      <c r="E445" s="3">
        <v>2.5246149962130699E-4</v>
      </c>
      <c r="F445" s="3">
        <v>1</v>
      </c>
      <c r="G445" s="3">
        <v>1</v>
      </c>
      <c r="H445" s="3">
        <v>2.44917952485917E-4</v>
      </c>
      <c r="I445" s="3">
        <v>2.44917952485917E-4</v>
      </c>
      <c r="J445" s="3">
        <v>2</v>
      </c>
      <c r="K445" s="3">
        <v>2</v>
      </c>
      <c r="L445" s="3">
        <v>4.8297512678097002E-4</v>
      </c>
      <c r="M445" s="3">
        <v>4.8297512678097002E-4</v>
      </c>
      <c r="N445" s="3">
        <v>286</v>
      </c>
      <c r="O445">
        <f t="shared" si="35"/>
        <v>0</v>
      </c>
      <c r="P445">
        <f t="shared" si="36"/>
        <v>0</v>
      </c>
      <c r="Q445">
        <f t="shared" si="37"/>
        <v>0</v>
      </c>
      <c r="R445">
        <f t="shared" si="38"/>
        <v>0</v>
      </c>
      <c r="S445">
        <f t="shared" si="39"/>
        <v>0</v>
      </c>
      <c r="T445">
        <f t="shared" si="40"/>
        <v>0</v>
      </c>
      <c r="AK445">
        <v>290</v>
      </c>
      <c r="AL445" s="3" t="s">
        <v>452</v>
      </c>
      <c r="AM445" s="3">
        <v>4.0636165570727897E-2</v>
      </c>
      <c r="AN445" s="42" t="s">
        <v>452</v>
      </c>
      <c r="AO445" s="42">
        <v>6.6088194718475601E-2</v>
      </c>
      <c r="AP445" s="42" t="s">
        <v>449</v>
      </c>
      <c r="AQ445" s="42">
        <v>0.19856283794038301</v>
      </c>
    </row>
    <row r="446" spans="1:43" x14ac:dyDescent="0.4">
      <c r="A446">
        <v>286</v>
      </c>
      <c r="B446" s="3">
        <v>0</v>
      </c>
      <c r="C446" s="3">
        <v>0</v>
      </c>
      <c r="D446" s="3">
        <v>0</v>
      </c>
      <c r="E446" s="3">
        <v>0</v>
      </c>
      <c r="F446" s="3">
        <v>1</v>
      </c>
      <c r="G446" s="3">
        <v>0</v>
      </c>
      <c r="H446" s="3">
        <v>2.44917952485917E-4</v>
      </c>
      <c r="I446" s="3">
        <v>0</v>
      </c>
      <c r="J446" s="3">
        <v>3</v>
      </c>
      <c r="K446" s="3">
        <v>1</v>
      </c>
      <c r="L446" s="3">
        <v>7.2446269017145595E-4</v>
      </c>
      <c r="M446" s="3">
        <v>2.4148756339048501E-4</v>
      </c>
      <c r="N446" s="3">
        <v>287</v>
      </c>
      <c r="O446">
        <f t="shared" si="35"/>
        <v>0</v>
      </c>
      <c r="P446">
        <f t="shared" si="36"/>
        <v>0</v>
      </c>
      <c r="Q446">
        <f t="shared" si="37"/>
        <v>0</v>
      </c>
      <c r="R446">
        <f t="shared" si="38"/>
        <v>0</v>
      </c>
      <c r="S446">
        <f t="shared" si="39"/>
        <v>0</v>
      </c>
      <c r="T446">
        <f t="shared" si="40"/>
        <v>0</v>
      </c>
      <c r="AK446">
        <v>291</v>
      </c>
      <c r="AL446" s="3" t="s">
        <v>451</v>
      </c>
      <c r="AM446" s="3">
        <v>4.3511278360239498E-2</v>
      </c>
      <c r="AN446" s="42" t="s">
        <v>449</v>
      </c>
      <c r="AO446" s="42">
        <v>7.0459121416344E-2</v>
      </c>
      <c r="AP446" s="42" t="s">
        <v>451</v>
      </c>
      <c r="AQ446" s="42">
        <v>0.20131910445456599</v>
      </c>
    </row>
    <row r="447" spans="1:43" x14ac:dyDescent="0.4">
      <c r="A447">
        <v>287</v>
      </c>
      <c r="B447" s="3">
        <v>0</v>
      </c>
      <c r="C447" s="3">
        <v>2</v>
      </c>
      <c r="D447" s="3">
        <v>0</v>
      </c>
      <c r="E447" s="3">
        <v>5.0492299924261496E-4</v>
      </c>
      <c r="F447" s="3">
        <v>0</v>
      </c>
      <c r="G447" s="3">
        <v>1</v>
      </c>
      <c r="H447" s="3">
        <v>0</v>
      </c>
      <c r="I447" s="3">
        <v>2.44917952485917E-4</v>
      </c>
      <c r="J447" s="3">
        <v>2</v>
      </c>
      <c r="K447" s="3">
        <v>1</v>
      </c>
      <c r="L447" s="3">
        <v>4.8297512678097002E-4</v>
      </c>
      <c r="M447" s="3">
        <v>2.4148756339048501E-4</v>
      </c>
      <c r="N447" s="3">
        <v>288</v>
      </c>
      <c r="O447">
        <f t="shared" si="35"/>
        <v>0</v>
      </c>
      <c r="P447">
        <f t="shared" si="36"/>
        <v>0</v>
      </c>
      <c r="Q447">
        <f t="shared" si="37"/>
        <v>0</v>
      </c>
      <c r="R447">
        <f t="shared" si="38"/>
        <v>0</v>
      </c>
      <c r="S447">
        <f t="shared" si="39"/>
        <v>0</v>
      </c>
      <c r="T447">
        <f t="shared" si="40"/>
        <v>0</v>
      </c>
      <c r="AK447">
        <v>292</v>
      </c>
      <c r="AL447" s="3" t="s">
        <v>450</v>
      </c>
      <c r="AM447" s="3">
        <v>4.53764528021387E-2</v>
      </c>
      <c r="AN447" s="42" t="s">
        <v>450</v>
      </c>
      <c r="AO447" s="42">
        <v>7.6545844391557802E-2</v>
      </c>
      <c r="AP447" s="42" t="s">
        <v>450</v>
      </c>
      <c r="AQ447" s="42">
        <v>0.20131910445456599</v>
      </c>
    </row>
    <row r="448" spans="1:43" x14ac:dyDescent="0.4">
      <c r="A448">
        <v>288</v>
      </c>
      <c r="B448" s="3">
        <v>2</v>
      </c>
      <c r="C448" s="3">
        <v>1</v>
      </c>
      <c r="D448" s="3">
        <v>5.0492299924261496E-4</v>
      </c>
      <c r="E448" s="3">
        <v>2.5246149962130699E-4</v>
      </c>
      <c r="F448" s="3">
        <v>2</v>
      </c>
      <c r="G448" s="3">
        <v>0</v>
      </c>
      <c r="H448" s="3">
        <v>4.89835904971834E-4</v>
      </c>
      <c r="I448" s="3">
        <v>0</v>
      </c>
      <c r="J448" s="3">
        <v>4</v>
      </c>
      <c r="K448" s="3">
        <v>1</v>
      </c>
      <c r="L448" s="3">
        <v>9.6595025356194101E-4</v>
      </c>
      <c r="M448" s="3">
        <v>2.4148756339048501E-4</v>
      </c>
      <c r="N448" s="3">
        <v>289</v>
      </c>
      <c r="O448">
        <f t="shared" si="35"/>
        <v>0</v>
      </c>
      <c r="P448">
        <f t="shared" si="36"/>
        <v>0</v>
      </c>
      <c r="Q448">
        <f t="shared" si="37"/>
        <v>0</v>
      </c>
      <c r="R448">
        <f t="shared" si="38"/>
        <v>0</v>
      </c>
      <c r="S448">
        <f t="shared" si="39"/>
        <v>0</v>
      </c>
      <c r="T448">
        <f t="shared" si="40"/>
        <v>0</v>
      </c>
      <c r="AK448">
        <v>293</v>
      </c>
      <c r="AL448" s="3" t="s">
        <v>452</v>
      </c>
      <c r="AM448" s="3">
        <v>4.0636165570727897E-2</v>
      </c>
      <c r="AN448" s="42" t="s">
        <v>450</v>
      </c>
      <c r="AO448" s="42">
        <v>7.9159271504035303E-2</v>
      </c>
      <c r="AP448" s="42" t="s">
        <v>452</v>
      </c>
      <c r="AQ448" s="42">
        <v>0.20837754783255799</v>
      </c>
    </row>
    <row r="449" spans="1:43" x14ac:dyDescent="0.4">
      <c r="A449">
        <v>289</v>
      </c>
      <c r="B449" s="3">
        <v>4</v>
      </c>
      <c r="C449" s="3">
        <v>0</v>
      </c>
      <c r="D449" s="3">
        <v>1.0098459984852299E-3</v>
      </c>
      <c r="E449" s="3">
        <v>0</v>
      </c>
      <c r="F449" s="3">
        <v>2</v>
      </c>
      <c r="G449" s="3">
        <v>0</v>
      </c>
      <c r="H449" s="3">
        <v>4.89835904971834E-4</v>
      </c>
      <c r="I449" s="3">
        <v>0</v>
      </c>
      <c r="J449" s="3">
        <v>2</v>
      </c>
      <c r="K449" s="3">
        <v>1</v>
      </c>
      <c r="L449" s="3">
        <v>4.8297512678097002E-4</v>
      </c>
      <c r="M449" s="3">
        <v>2.4148756339048501E-4</v>
      </c>
      <c r="N449" s="3">
        <v>290</v>
      </c>
      <c r="O449">
        <f t="shared" si="35"/>
        <v>0</v>
      </c>
      <c r="P449">
        <f t="shared" si="36"/>
        <v>0</v>
      </c>
      <c r="Q449">
        <f t="shared" si="37"/>
        <v>0</v>
      </c>
      <c r="R449">
        <f t="shared" si="38"/>
        <v>0</v>
      </c>
      <c r="S449">
        <f t="shared" si="39"/>
        <v>0</v>
      </c>
      <c r="T449">
        <f t="shared" si="40"/>
        <v>0</v>
      </c>
      <c r="AK449">
        <v>294</v>
      </c>
      <c r="AL449" s="3" t="s">
        <v>452</v>
      </c>
      <c r="AM449" s="3">
        <v>4.3511278360239498E-2</v>
      </c>
      <c r="AN449" s="42" t="s">
        <v>449</v>
      </c>
      <c r="AO449" s="42">
        <v>6.4372049461446396E-2</v>
      </c>
      <c r="AP449" s="42" t="s">
        <v>450</v>
      </c>
      <c r="AQ449" s="42">
        <v>0.202682979265632</v>
      </c>
    </row>
    <row r="450" spans="1:43" x14ac:dyDescent="0.4">
      <c r="A450">
        <v>290</v>
      </c>
      <c r="B450" s="3">
        <v>1</v>
      </c>
      <c r="C450" s="3">
        <v>1</v>
      </c>
      <c r="D450" s="3">
        <v>2.5246149962130699E-4</v>
      </c>
      <c r="E450" s="3">
        <v>2.5246149962130699E-4</v>
      </c>
      <c r="F450" s="3">
        <v>2</v>
      </c>
      <c r="G450" s="3">
        <v>0</v>
      </c>
      <c r="H450" s="3">
        <v>4.89835904971834E-4</v>
      </c>
      <c r="I450" s="3">
        <v>0</v>
      </c>
      <c r="J450" s="3">
        <v>3</v>
      </c>
      <c r="K450" s="3">
        <v>2</v>
      </c>
      <c r="L450" s="3">
        <v>7.2446269017145595E-4</v>
      </c>
      <c r="M450" s="3">
        <v>4.8297512678097002E-4</v>
      </c>
      <c r="N450" s="3">
        <v>291</v>
      </c>
      <c r="O450">
        <f t="shared" si="35"/>
        <v>0</v>
      </c>
      <c r="P450">
        <f t="shared" si="36"/>
        <v>0</v>
      </c>
      <c r="Q450">
        <f t="shared" si="37"/>
        <v>0</v>
      </c>
      <c r="R450">
        <f t="shared" si="38"/>
        <v>0</v>
      </c>
      <c r="S450">
        <f t="shared" si="39"/>
        <v>0</v>
      </c>
      <c r="T450">
        <f t="shared" si="40"/>
        <v>0</v>
      </c>
      <c r="AK450">
        <v>295</v>
      </c>
      <c r="AL450" s="3" t="s">
        <v>452</v>
      </c>
      <c r="AM450" s="3">
        <v>3.72560374562559E-2</v>
      </c>
      <c r="AN450" s="42" t="s">
        <v>452</v>
      </c>
      <c r="AO450" s="42">
        <v>7.0459121416344E-2</v>
      </c>
      <c r="AP450" s="42" t="s">
        <v>452</v>
      </c>
      <c r="AQ450" s="42">
        <v>0.20634840195118001</v>
      </c>
    </row>
    <row r="451" spans="1:43" x14ac:dyDescent="0.4">
      <c r="A451">
        <v>291</v>
      </c>
      <c r="B451" s="3">
        <v>2</v>
      </c>
      <c r="C451" s="3">
        <v>1</v>
      </c>
      <c r="D451" s="3">
        <v>5.0492299924261496E-4</v>
      </c>
      <c r="E451" s="3">
        <v>2.5246149962130699E-4</v>
      </c>
      <c r="F451" s="3">
        <v>2</v>
      </c>
      <c r="G451" s="3">
        <v>0</v>
      </c>
      <c r="H451" s="3">
        <v>4.89835904971834E-4</v>
      </c>
      <c r="I451" s="3">
        <v>0</v>
      </c>
      <c r="J451" s="3">
        <v>0</v>
      </c>
      <c r="K451" s="3">
        <v>3</v>
      </c>
      <c r="L451" s="3">
        <v>0</v>
      </c>
      <c r="M451" s="3">
        <v>7.2446269017145595E-4</v>
      </c>
      <c r="N451" s="3">
        <v>292</v>
      </c>
      <c r="O451">
        <f t="shared" si="35"/>
        <v>0</v>
      </c>
      <c r="P451">
        <f t="shared" si="36"/>
        <v>0</v>
      </c>
      <c r="Q451">
        <f t="shared" si="37"/>
        <v>0</v>
      </c>
      <c r="R451">
        <f t="shared" si="38"/>
        <v>0</v>
      </c>
      <c r="S451">
        <f t="shared" si="39"/>
        <v>0</v>
      </c>
      <c r="T451">
        <f t="shared" si="40"/>
        <v>0</v>
      </c>
      <c r="AK451">
        <v>296</v>
      </c>
      <c r="AL451" s="3" t="s">
        <v>450</v>
      </c>
      <c r="AM451" s="3">
        <v>3.5187923217946303E-2</v>
      </c>
      <c r="AN451" s="42" t="s">
        <v>452</v>
      </c>
      <c r="AO451" s="42">
        <v>7.09489573213158E-2</v>
      </c>
      <c r="AP451" s="42" t="s">
        <v>449</v>
      </c>
      <c r="AQ451" s="42">
        <v>0.203009301373474</v>
      </c>
    </row>
    <row r="452" spans="1:43" x14ac:dyDescent="0.4">
      <c r="A452">
        <v>292</v>
      </c>
      <c r="B452" s="3">
        <v>0</v>
      </c>
      <c r="C452" s="3">
        <v>1</v>
      </c>
      <c r="D452" s="3">
        <v>0</v>
      </c>
      <c r="E452" s="3">
        <v>2.5246149962130699E-4</v>
      </c>
      <c r="F452" s="3">
        <v>2</v>
      </c>
      <c r="G452" s="3">
        <v>0</v>
      </c>
      <c r="H452" s="3">
        <v>4.89835904971834E-4</v>
      </c>
      <c r="I452" s="3">
        <v>0</v>
      </c>
      <c r="J452" s="3">
        <v>1</v>
      </c>
      <c r="K452" s="3">
        <v>3</v>
      </c>
      <c r="L452" s="3">
        <v>2.4148756339048501E-4</v>
      </c>
      <c r="M452" s="3">
        <v>7.2446269017145595E-4</v>
      </c>
      <c r="N452" s="3">
        <v>293</v>
      </c>
      <c r="O452">
        <f t="shared" si="35"/>
        <v>0</v>
      </c>
      <c r="P452">
        <f t="shared" si="36"/>
        <v>0</v>
      </c>
      <c r="Q452">
        <f t="shared" si="37"/>
        <v>0</v>
      </c>
      <c r="R452">
        <f t="shared" si="38"/>
        <v>0</v>
      </c>
      <c r="S452">
        <f t="shared" si="39"/>
        <v>0</v>
      </c>
      <c r="T452">
        <f t="shared" si="40"/>
        <v>0</v>
      </c>
      <c r="AK452">
        <v>297</v>
      </c>
      <c r="AL452" s="3" t="s">
        <v>449</v>
      </c>
      <c r="AM452" s="3">
        <v>4.1443348749968502E-2</v>
      </c>
      <c r="AN452" s="42" t="s">
        <v>452</v>
      </c>
      <c r="AO452" s="42">
        <v>6.7660547003072002E-2</v>
      </c>
      <c r="AP452" s="42" t="s">
        <v>452</v>
      </c>
      <c r="AQ452" s="42">
        <v>0.21195459419437701</v>
      </c>
    </row>
    <row r="453" spans="1:43" x14ac:dyDescent="0.4">
      <c r="A453">
        <v>293</v>
      </c>
      <c r="B453" s="3">
        <v>1</v>
      </c>
      <c r="C453" s="3">
        <v>0</v>
      </c>
      <c r="D453" s="3">
        <v>2.5246149962130699E-4</v>
      </c>
      <c r="E453" s="3">
        <v>0</v>
      </c>
      <c r="F453" s="3">
        <v>2</v>
      </c>
      <c r="G453" s="3">
        <v>0</v>
      </c>
      <c r="H453" s="3">
        <v>4.89835904971834E-4</v>
      </c>
      <c r="I453" s="3">
        <v>0</v>
      </c>
      <c r="J453" s="3">
        <v>1</v>
      </c>
      <c r="K453" s="3">
        <v>0</v>
      </c>
      <c r="L453" s="3">
        <v>2.4148756339048501E-4</v>
      </c>
      <c r="M453" s="3">
        <v>0</v>
      </c>
      <c r="N453" s="3">
        <v>294</v>
      </c>
      <c r="O453">
        <f t="shared" si="35"/>
        <v>0</v>
      </c>
      <c r="P453">
        <f t="shared" si="36"/>
        <v>0</v>
      </c>
      <c r="Q453">
        <f t="shared" si="37"/>
        <v>0</v>
      </c>
      <c r="R453">
        <f t="shared" si="38"/>
        <v>0</v>
      </c>
      <c r="S453">
        <f t="shared" si="39"/>
        <v>0</v>
      </c>
      <c r="T453">
        <f t="shared" si="40"/>
        <v>0</v>
      </c>
      <c r="AK453">
        <v>298</v>
      </c>
      <c r="AL453" s="3" t="s">
        <v>450</v>
      </c>
      <c r="AM453" s="3">
        <v>3.5187923217946303E-2</v>
      </c>
      <c r="AN453" s="42" t="s">
        <v>449</v>
      </c>
      <c r="AO453" s="42">
        <v>6.7660547003072002E-2</v>
      </c>
      <c r="AP453" s="42" t="s">
        <v>452</v>
      </c>
      <c r="AQ453" s="42">
        <v>0.20389298823077001</v>
      </c>
    </row>
    <row r="454" spans="1:43" x14ac:dyDescent="0.4">
      <c r="A454">
        <v>294</v>
      </c>
      <c r="B454" s="3">
        <v>1</v>
      </c>
      <c r="C454" s="3">
        <v>2</v>
      </c>
      <c r="D454" s="3">
        <v>2.5246149962130699E-4</v>
      </c>
      <c r="E454" s="3">
        <v>5.0492299924261496E-4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3">
        <v>0</v>
      </c>
      <c r="L454" s="3">
        <v>2.4148756339048501E-4</v>
      </c>
      <c r="M454" s="3">
        <v>0</v>
      </c>
      <c r="N454" s="3">
        <v>295</v>
      </c>
      <c r="O454">
        <f t="shared" si="35"/>
        <v>0</v>
      </c>
      <c r="P454">
        <f t="shared" si="36"/>
        <v>0</v>
      </c>
      <c r="Q454">
        <f t="shared" si="37"/>
        <v>0</v>
      </c>
      <c r="R454">
        <f t="shared" si="38"/>
        <v>0</v>
      </c>
      <c r="S454">
        <f t="shared" si="39"/>
        <v>0</v>
      </c>
      <c r="T454">
        <f t="shared" si="40"/>
        <v>0</v>
      </c>
      <c r="AK454">
        <v>299</v>
      </c>
      <c r="AL454" s="3" t="s">
        <v>449</v>
      </c>
      <c r="AM454" s="3">
        <v>3.72560374562559E-2</v>
      </c>
      <c r="AN454" s="42" t="s">
        <v>449</v>
      </c>
      <c r="AO454" s="42">
        <v>6.7660547003072002E-2</v>
      </c>
      <c r="AP454" s="42" t="s">
        <v>452</v>
      </c>
      <c r="AQ454" s="42">
        <v>0.24592979891018699</v>
      </c>
    </row>
    <row r="455" spans="1:43" x14ac:dyDescent="0.4">
      <c r="A455">
        <v>295</v>
      </c>
      <c r="B455" s="3">
        <v>1</v>
      </c>
      <c r="C455" s="3">
        <v>0</v>
      </c>
      <c r="D455" s="3">
        <v>2.5246149962130699E-4</v>
      </c>
      <c r="E455" s="3">
        <v>0</v>
      </c>
      <c r="F455" s="3">
        <v>2</v>
      </c>
      <c r="G455" s="3">
        <v>0</v>
      </c>
      <c r="H455" s="3">
        <v>4.89835904971834E-4</v>
      </c>
      <c r="I455" s="3">
        <v>0</v>
      </c>
      <c r="J455" s="3">
        <v>1</v>
      </c>
      <c r="K455" s="3">
        <v>2</v>
      </c>
      <c r="L455" s="3">
        <v>2.4148756339048501E-4</v>
      </c>
      <c r="M455" s="3">
        <v>4.8297512678097002E-4</v>
      </c>
      <c r="N455" s="3">
        <v>296</v>
      </c>
      <c r="O455">
        <f t="shared" si="35"/>
        <v>0</v>
      </c>
      <c r="P455">
        <f t="shared" si="36"/>
        <v>0</v>
      </c>
      <c r="Q455">
        <f t="shared" si="37"/>
        <v>0</v>
      </c>
      <c r="R455">
        <f t="shared" si="38"/>
        <v>0</v>
      </c>
      <c r="S455">
        <f t="shared" si="39"/>
        <v>0</v>
      </c>
      <c r="T455">
        <f t="shared" si="40"/>
        <v>0</v>
      </c>
      <c r="AK455">
        <v>300</v>
      </c>
      <c r="AL455" s="3" t="s">
        <v>451</v>
      </c>
      <c r="AM455" s="3">
        <v>4.0131242571485301E-2</v>
      </c>
      <c r="AN455" s="42" t="s">
        <v>452</v>
      </c>
      <c r="AO455" s="42">
        <v>6.9221499183757099E-2</v>
      </c>
      <c r="AP455" s="42" t="s">
        <v>450</v>
      </c>
      <c r="AQ455" s="42">
        <v>0.20713205626121001</v>
      </c>
    </row>
    <row r="456" spans="1:43" x14ac:dyDescent="0.4">
      <c r="A456">
        <v>296</v>
      </c>
      <c r="B456" s="3">
        <v>1</v>
      </c>
      <c r="C456" s="3">
        <v>0</v>
      </c>
      <c r="D456" s="3">
        <v>2.5246149962130699E-4</v>
      </c>
      <c r="E456" s="3">
        <v>0</v>
      </c>
      <c r="F456" s="3">
        <v>1</v>
      </c>
      <c r="G456" s="3">
        <v>0</v>
      </c>
      <c r="H456" s="3">
        <v>2.44917952485917E-4</v>
      </c>
      <c r="I456" s="3">
        <v>0</v>
      </c>
      <c r="J456" s="3">
        <v>1</v>
      </c>
      <c r="K456" s="3">
        <v>2</v>
      </c>
      <c r="L456" s="3">
        <v>2.4148756339048501E-4</v>
      </c>
      <c r="M456" s="3">
        <v>4.8297512678097002E-4</v>
      </c>
      <c r="N456" s="3">
        <v>297</v>
      </c>
      <c r="O456">
        <f t="shared" si="35"/>
        <v>0</v>
      </c>
      <c r="P456">
        <f t="shared" si="36"/>
        <v>0</v>
      </c>
      <c r="Q456">
        <f t="shared" si="37"/>
        <v>0</v>
      </c>
      <c r="R456">
        <f t="shared" si="38"/>
        <v>0</v>
      </c>
      <c r="S456">
        <f t="shared" si="39"/>
        <v>0</v>
      </c>
      <c r="T456">
        <f t="shared" si="40"/>
        <v>0</v>
      </c>
      <c r="AK456">
        <v>301</v>
      </c>
      <c r="AL456" s="3" t="s">
        <v>452</v>
      </c>
      <c r="AM456" s="3">
        <v>4.0131242571485301E-2</v>
      </c>
      <c r="AN456" s="42" t="s">
        <v>450</v>
      </c>
      <c r="AO456" s="42">
        <v>6.5933001642131603E-2</v>
      </c>
      <c r="AP456" s="42" t="s">
        <v>451</v>
      </c>
      <c r="AQ456" s="42">
        <v>0.195323509526589</v>
      </c>
    </row>
    <row r="457" spans="1:43" x14ac:dyDescent="0.4">
      <c r="A457">
        <v>297</v>
      </c>
      <c r="B457" s="3">
        <v>2</v>
      </c>
      <c r="C457" s="3">
        <v>0</v>
      </c>
      <c r="D457" s="3">
        <v>5.0492299924261496E-4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3">
        <v>2</v>
      </c>
      <c r="L457" s="3">
        <v>2.4148756339048501E-4</v>
      </c>
      <c r="M457" s="3">
        <v>4.8297512678097002E-4</v>
      </c>
      <c r="N457" s="3">
        <v>298</v>
      </c>
      <c r="O457">
        <f t="shared" si="35"/>
        <v>0</v>
      </c>
      <c r="P457">
        <f t="shared" si="36"/>
        <v>0</v>
      </c>
      <c r="Q457">
        <f t="shared" si="37"/>
        <v>0</v>
      </c>
      <c r="R457">
        <f t="shared" si="38"/>
        <v>0</v>
      </c>
      <c r="S457">
        <f t="shared" si="39"/>
        <v>0</v>
      </c>
      <c r="T457">
        <f t="shared" si="40"/>
        <v>0</v>
      </c>
      <c r="AK457">
        <v>302</v>
      </c>
      <c r="AL457" s="3" t="s">
        <v>451</v>
      </c>
      <c r="AM457" s="3">
        <v>4.0131242571485301E-2</v>
      </c>
      <c r="AN457" s="42" t="s">
        <v>452</v>
      </c>
      <c r="AO457" s="42">
        <v>6.5933001642131603E-2</v>
      </c>
      <c r="AP457" s="42" t="s">
        <v>450</v>
      </c>
      <c r="AQ457" s="42">
        <v>0.20131910445456599</v>
      </c>
    </row>
    <row r="458" spans="1:43" x14ac:dyDescent="0.4">
      <c r="A458">
        <v>298</v>
      </c>
      <c r="B458" s="3">
        <v>0</v>
      </c>
      <c r="C458" s="3">
        <v>2</v>
      </c>
      <c r="D458" s="3">
        <v>0</v>
      </c>
      <c r="E458" s="3">
        <v>5.0492299924261496E-4</v>
      </c>
      <c r="F458" s="3">
        <v>0</v>
      </c>
      <c r="G458" s="3">
        <v>0</v>
      </c>
      <c r="H458" s="3">
        <v>0</v>
      </c>
      <c r="I458" s="3">
        <v>0</v>
      </c>
      <c r="J458" s="3">
        <v>2</v>
      </c>
      <c r="K458" s="3">
        <v>1</v>
      </c>
      <c r="L458" s="3">
        <v>4.8297512678097002E-4</v>
      </c>
      <c r="M458" s="3">
        <v>2.4148756339048501E-4</v>
      </c>
      <c r="N458" s="3">
        <v>299</v>
      </c>
      <c r="O458">
        <f t="shared" si="35"/>
        <v>0</v>
      </c>
      <c r="P458">
        <f t="shared" si="36"/>
        <v>0</v>
      </c>
      <c r="Q458">
        <f t="shared" si="37"/>
        <v>0</v>
      </c>
      <c r="R458">
        <f t="shared" si="38"/>
        <v>0</v>
      </c>
      <c r="S458">
        <f t="shared" si="39"/>
        <v>0</v>
      </c>
      <c r="T458">
        <f t="shared" si="40"/>
        <v>0</v>
      </c>
      <c r="AK458">
        <v>303</v>
      </c>
      <c r="AL458" s="3" t="s">
        <v>452</v>
      </c>
      <c r="AM458" s="3">
        <v>4.2815775330155299E-2</v>
      </c>
      <c r="AN458" s="42" t="s">
        <v>451</v>
      </c>
      <c r="AO458" s="42">
        <v>6.8731663278785299E-2</v>
      </c>
      <c r="AP458" s="42" t="s">
        <v>450</v>
      </c>
      <c r="AQ458" s="42">
        <v>0.20592213411214899</v>
      </c>
    </row>
    <row r="459" spans="1:43" x14ac:dyDescent="0.4">
      <c r="A459">
        <v>299</v>
      </c>
      <c r="B459" s="3">
        <v>0</v>
      </c>
      <c r="C459" s="3">
        <v>2</v>
      </c>
      <c r="D459" s="3">
        <v>0</v>
      </c>
      <c r="E459" s="3">
        <v>5.0492299924261496E-4</v>
      </c>
      <c r="F459" s="3">
        <v>1</v>
      </c>
      <c r="G459" s="3">
        <v>1</v>
      </c>
      <c r="H459" s="3">
        <v>2.44917952485917E-4</v>
      </c>
      <c r="I459" s="3">
        <v>2.44917952485917E-4</v>
      </c>
      <c r="J459" s="3">
        <v>0</v>
      </c>
      <c r="K459" s="3">
        <v>0</v>
      </c>
      <c r="L459" s="3">
        <v>0</v>
      </c>
      <c r="M459" s="3">
        <v>0</v>
      </c>
      <c r="N459" s="3">
        <v>300</v>
      </c>
      <c r="O459">
        <f t="shared" si="35"/>
        <v>0</v>
      </c>
      <c r="P459">
        <f t="shared" si="36"/>
        <v>0</v>
      </c>
      <c r="Q459">
        <f t="shared" si="37"/>
        <v>0</v>
      </c>
      <c r="R459">
        <f t="shared" si="38"/>
        <v>0</v>
      </c>
      <c r="S459">
        <f t="shared" si="39"/>
        <v>0</v>
      </c>
      <c r="T459">
        <f t="shared" si="40"/>
        <v>0</v>
      </c>
      <c r="AK459">
        <v>304</v>
      </c>
      <c r="AL459" s="3" t="s">
        <v>450</v>
      </c>
      <c r="AM459" s="3">
        <v>4.2815775330155299E-2</v>
      </c>
      <c r="AN459" s="42" t="s">
        <v>450</v>
      </c>
      <c r="AO459" s="42">
        <v>6.8731663278785299E-2</v>
      </c>
      <c r="AP459" s="42" t="s">
        <v>452</v>
      </c>
      <c r="AQ459" s="42">
        <v>0.20010900869498099</v>
      </c>
    </row>
    <row r="460" spans="1:43" x14ac:dyDescent="0.4">
      <c r="A460">
        <v>300</v>
      </c>
      <c r="B460" s="3">
        <v>3</v>
      </c>
      <c r="C460" s="3">
        <v>0</v>
      </c>
      <c r="D460" s="3">
        <v>7.5738449886392299E-4</v>
      </c>
      <c r="E460" s="3">
        <v>0</v>
      </c>
      <c r="F460" s="3">
        <v>1</v>
      </c>
      <c r="G460" s="3">
        <v>1</v>
      </c>
      <c r="H460" s="3">
        <v>2.44917952485917E-4</v>
      </c>
      <c r="I460" s="3">
        <v>2.44917952485917E-4</v>
      </c>
      <c r="J460" s="3">
        <v>3</v>
      </c>
      <c r="K460" s="3">
        <v>0</v>
      </c>
      <c r="L460" s="3">
        <v>7.2446269017145595E-4</v>
      </c>
      <c r="M460" s="3">
        <v>0</v>
      </c>
      <c r="N460" s="3">
        <v>301</v>
      </c>
      <c r="O460">
        <f t="shared" si="35"/>
        <v>0</v>
      </c>
      <c r="P460">
        <f t="shared" si="36"/>
        <v>0</v>
      </c>
      <c r="Q460">
        <f t="shared" si="37"/>
        <v>0</v>
      </c>
      <c r="R460">
        <f t="shared" si="38"/>
        <v>0</v>
      </c>
      <c r="S460">
        <f t="shared" si="39"/>
        <v>0</v>
      </c>
      <c r="T460">
        <f t="shared" si="40"/>
        <v>0</v>
      </c>
      <c r="AK460">
        <v>305</v>
      </c>
      <c r="AL460" s="3" t="s">
        <v>449</v>
      </c>
      <c r="AM460" s="3">
        <v>3.72560374562559E-2</v>
      </c>
      <c r="AN460" s="42" t="s">
        <v>452</v>
      </c>
      <c r="AO460" s="42">
        <v>6.8731663278785299E-2</v>
      </c>
      <c r="AP460" s="42" t="s">
        <v>452</v>
      </c>
      <c r="AQ460" s="42">
        <v>0.20610443005567999</v>
      </c>
    </row>
    <row r="461" spans="1:43" x14ac:dyDescent="0.4">
      <c r="A461">
        <v>301</v>
      </c>
      <c r="B461" s="3">
        <v>3</v>
      </c>
      <c r="C461" s="3">
        <v>0</v>
      </c>
      <c r="D461" s="3">
        <v>7.5738449886392299E-4</v>
      </c>
      <c r="E461" s="3">
        <v>0</v>
      </c>
      <c r="F461" s="3">
        <v>3</v>
      </c>
      <c r="G461" s="3">
        <v>0</v>
      </c>
      <c r="H461" s="3">
        <v>7.3475385745775095E-4</v>
      </c>
      <c r="I461" s="3">
        <v>0</v>
      </c>
      <c r="J461" s="3">
        <v>4</v>
      </c>
      <c r="K461" s="3">
        <v>2</v>
      </c>
      <c r="L461" s="3">
        <v>9.6595025356194101E-4</v>
      </c>
      <c r="M461" s="3">
        <v>4.8297512678097002E-4</v>
      </c>
      <c r="N461" s="3">
        <v>302</v>
      </c>
      <c r="O461">
        <f t="shared" si="35"/>
        <v>0</v>
      </c>
      <c r="P461">
        <f t="shared" si="36"/>
        <v>0</v>
      </c>
      <c r="Q461">
        <f t="shared" si="37"/>
        <v>0</v>
      </c>
      <c r="R461">
        <f t="shared" si="38"/>
        <v>0</v>
      </c>
      <c r="S461">
        <f t="shared" si="39"/>
        <v>0</v>
      </c>
      <c r="T461">
        <f t="shared" si="40"/>
        <v>0</v>
      </c>
      <c r="AK461">
        <v>306</v>
      </c>
      <c r="AL461" s="3" t="s">
        <v>453</v>
      </c>
      <c r="AM461" s="3">
        <v>3.3815101991894699E-3</v>
      </c>
      <c r="AN461" s="42" t="s">
        <v>452</v>
      </c>
      <c r="AO461" s="42">
        <v>7.0459121416344E-2</v>
      </c>
      <c r="AP461" s="42" t="s">
        <v>449</v>
      </c>
      <c r="AQ461" s="42">
        <v>0.20131910445456599</v>
      </c>
    </row>
    <row r="462" spans="1:43" x14ac:dyDescent="0.4">
      <c r="A462">
        <v>302</v>
      </c>
      <c r="B462" s="3">
        <v>1</v>
      </c>
      <c r="C462" s="3">
        <v>0</v>
      </c>
      <c r="D462" s="3">
        <v>2.5246149962130699E-4</v>
      </c>
      <c r="E462" s="3">
        <v>0</v>
      </c>
      <c r="F462" s="3">
        <v>1</v>
      </c>
      <c r="G462" s="3">
        <v>0</v>
      </c>
      <c r="H462" s="3">
        <v>2.44917952485917E-4</v>
      </c>
      <c r="I462" s="3">
        <v>0</v>
      </c>
      <c r="J462" s="3">
        <v>0</v>
      </c>
      <c r="K462" s="3">
        <v>1</v>
      </c>
      <c r="L462" s="3">
        <v>0</v>
      </c>
      <c r="M462" s="3">
        <v>2.4148756339048501E-4</v>
      </c>
      <c r="N462" s="3">
        <v>303</v>
      </c>
      <c r="O462">
        <f t="shared" si="35"/>
        <v>0</v>
      </c>
      <c r="P462">
        <f t="shared" si="36"/>
        <v>0</v>
      </c>
      <c r="Q462">
        <f t="shared" si="37"/>
        <v>0</v>
      </c>
      <c r="R462">
        <f t="shared" si="38"/>
        <v>0</v>
      </c>
      <c r="S462">
        <f t="shared" si="39"/>
        <v>0</v>
      </c>
      <c r="T462">
        <f t="shared" si="40"/>
        <v>0</v>
      </c>
      <c r="AK462">
        <v>307</v>
      </c>
      <c r="AL462" s="3" t="s">
        <v>453</v>
      </c>
      <c r="AM462" s="3">
        <v>3.3815101991894699E-3</v>
      </c>
      <c r="AN462" s="42" t="s">
        <v>452</v>
      </c>
      <c r="AO462" s="42">
        <v>6.6992337671902796E-2</v>
      </c>
      <c r="AP462" s="42" t="s">
        <v>450</v>
      </c>
      <c r="AQ462" s="42">
        <v>0.21579773841679001</v>
      </c>
    </row>
    <row r="463" spans="1:43" x14ac:dyDescent="0.4">
      <c r="A463">
        <v>303</v>
      </c>
      <c r="B463" s="3">
        <v>1</v>
      </c>
      <c r="C463" s="3">
        <v>0</v>
      </c>
      <c r="D463" s="3">
        <v>2.5246149962130699E-4</v>
      </c>
      <c r="E463" s="3">
        <v>0</v>
      </c>
      <c r="F463" s="3">
        <v>1</v>
      </c>
      <c r="G463" s="3">
        <v>1</v>
      </c>
      <c r="H463" s="3">
        <v>2.44917952485917E-4</v>
      </c>
      <c r="I463" s="3">
        <v>2.44917952485917E-4</v>
      </c>
      <c r="J463" s="3">
        <v>0</v>
      </c>
      <c r="K463" s="3">
        <v>2</v>
      </c>
      <c r="L463" s="3">
        <v>0</v>
      </c>
      <c r="M463" s="3">
        <v>4.8297512678097002E-4</v>
      </c>
      <c r="N463" s="3">
        <v>304</v>
      </c>
      <c r="O463">
        <f t="shared" si="35"/>
        <v>0</v>
      </c>
      <c r="P463">
        <f t="shared" si="36"/>
        <v>0</v>
      </c>
      <c r="Q463">
        <f t="shared" si="37"/>
        <v>0</v>
      </c>
      <c r="R463">
        <f t="shared" si="38"/>
        <v>0</v>
      </c>
      <c r="S463">
        <f t="shared" si="39"/>
        <v>0</v>
      </c>
      <c r="T463">
        <f t="shared" si="40"/>
        <v>0</v>
      </c>
      <c r="AK463">
        <v>308</v>
      </c>
      <c r="AL463" s="3" t="s">
        <v>453</v>
      </c>
      <c r="AM463" s="3">
        <v>3.3815101991894699E-3</v>
      </c>
      <c r="AN463" s="42" t="s">
        <v>450</v>
      </c>
      <c r="AO463" s="42">
        <v>6.6992337671902796E-2</v>
      </c>
      <c r="AP463" s="42" t="s">
        <v>450</v>
      </c>
      <c r="AQ463" s="42">
        <v>0.200254249178346</v>
      </c>
    </row>
    <row r="464" spans="1:43" x14ac:dyDescent="0.4">
      <c r="A464">
        <v>304</v>
      </c>
      <c r="B464" s="3">
        <v>0</v>
      </c>
      <c r="C464" s="3">
        <v>0</v>
      </c>
      <c r="D464" s="3">
        <v>0</v>
      </c>
      <c r="E464" s="3">
        <v>0</v>
      </c>
      <c r="F464" s="3">
        <v>2</v>
      </c>
      <c r="G464" s="3">
        <v>0</v>
      </c>
      <c r="H464" s="3">
        <v>4.89835904971834E-4</v>
      </c>
      <c r="I464" s="3">
        <v>0</v>
      </c>
      <c r="J464" s="3">
        <v>12</v>
      </c>
      <c r="K464" s="3">
        <v>2</v>
      </c>
      <c r="L464" s="3">
        <v>2.8978507606858199E-3</v>
      </c>
      <c r="M464" s="3">
        <v>4.8297512678097002E-4</v>
      </c>
      <c r="N464" s="3">
        <v>305</v>
      </c>
      <c r="O464">
        <f t="shared" si="35"/>
        <v>0</v>
      </c>
      <c r="P464">
        <f t="shared" si="36"/>
        <v>0</v>
      </c>
      <c r="Q464">
        <f t="shared" si="37"/>
        <v>0</v>
      </c>
      <c r="R464">
        <f t="shared" si="38"/>
        <v>0</v>
      </c>
      <c r="S464">
        <f t="shared" si="39"/>
        <v>0</v>
      </c>
      <c r="T464">
        <f t="shared" si="40"/>
        <v>0</v>
      </c>
      <c r="AK464">
        <v>309</v>
      </c>
      <c r="AL464" s="3" t="s">
        <v>451</v>
      </c>
      <c r="AM464" s="3">
        <v>3.9298021156357402E-2</v>
      </c>
      <c r="AN464" s="42" t="s">
        <v>449</v>
      </c>
      <c r="AO464" s="42">
        <v>6.0904916909571997E-2</v>
      </c>
      <c r="AP464" s="42" t="s">
        <v>449</v>
      </c>
      <c r="AQ464" s="42">
        <v>0.194923578315775</v>
      </c>
    </row>
    <row r="465" spans="1:43" x14ac:dyDescent="0.4">
      <c r="A465">
        <v>305</v>
      </c>
      <c r="B465" s="3">
        <v>2</v>
      </c>
      <c r="C465" s="3">
        <v>2</v>
      </c>
      <c r="D465" s="3">
        <v>5.0492299924261496E-4</v>
      </c>
      <c r="E465" s="3">
        <v>5.0492299924261496E-4</v>
      </c>
      <c r="F465" s="3">
        <v>0</v>
      </c>
      <c r="G465" s="3">
        <v>3</v>
      </c>
      <c r="H465" s="3">
        <v>0</v>
      </c>
      <c r="I465" s="3">
        <v>7.3475385745775095E-4</v>
      </c>
      <c r="J465" s="3">
        <v>1</v>
      </c>
      <c r="K465" s="3">
        <v>1</v>
      </c>
      <c r="L465" s="3">
        <v>2.4148756339048501E-4</v>
      </c>
      <c r="M465" s="3">
        <v>2.4148756339048501E-4</v>
      </c>
      <c r="N465" s="3">
        <v>306</v>
      </c>
      <c r="O465">
        <f t="shared" si="35"/>
        <v>0</v>
      </c>
      <c r="P465">
        <f t="shared" si="36"/>
        <v>0</v>
      </c>
      <c r="Q465">
        <f t="shared" si="37"/>
        <v>0</v>
      </c>
      <c r="R465">
        <f t="shared" si="38"/>
        <v>0</v>
      </c>
      <c r="S465">
        <f t="shared" si="39"/>
        <v>0</v>
      </c>
      <c r="T465">
        <f t="shared" si="40"/>
        <v>0</v>
      </c>
      <c r="AK465">
        <v>310</v>
      </c>
      <c r="AL465" s="3" t="s">
        <v>452</v>
      </c>
      <c r="AM465" s="3">
        <v>3.5917893041885397E-2</v>
      </c>
      <c r="AN465" s="42" t="s">
        <v>450</v>
      </c>
      <c r="AO465" s="42">
        <v>6.6992337671902796E-2</v>
      </c>
      <c r="AP465" s="42" t="s">
        <v>452</v>
      </c>
      <c r="AQ465" s="42">
        <v>0.216788897298063</v>
      </c>
    </row>
    <row r="466" spans="1:43" x14ac:dyDescent="0.4">
      <c r="A466">
        <v>306</v>
      </c>
      <c r="B466" s="3">
        <v>2</v>
      </c>
      <c r="C466" s="3">
        <v>0</v>
      </c>
      <c r="D466" s="3">
        <v>5.0492299924261496E-4</v>
      </c>
      <c r="E466" s="3">
        <v>0</v>
      </c>
      <c r="F466" s="3">
        <v>0</v>
      </c>
      <c r="G466" s="3">
        <v>1</v>
      </c>
      <c r="H466" s="3">
        <v>0</v>
      </c>
      <c r="I466" s="3">
        <v>2.44917952485917E-4</v>
      </c>
      <c r="J466" s="3">
        <v>1</v>
      </c>
      <c r="K466" s="3">
        <v>1</v>
      </c>
      <c r="L466" s="3">
        <v>2.4148756339048501E-4</v>
      </c>
      <c r="M466" s="3">
        <v>2.4148756339048501E-4</v>
      </c>
      <c r="N466" s="3">
        <v>307</v>
      </c>
      <c r="O466">
        <f t="shared" si="35"/>
        <v>0</v>
      </c>
      <c r="P466">
        <f t="shared" si="36"/>
        <v>0</v>
      </c>
      <c r="Q466">
        <f t="shared" si="37"/>
        <v>0</v>
      </c>
      <c r="R466">
        <f t="shared" si="38"/>
        <v>0</v>
      </c>
      <c r="S466">
        <f t="shared" si="39"/>
        <v>0</v>
      </c>
      <c r="T466">
        <f t="shared" si="40"/>
        <v>0</v>
      </c>
      <c r="AK466">
        <v>311</v>
      </c>
      <c r="AL466" s="3" t="s">
        <v>452</v>
      </c>
      <c r="AM466" s="3">
        <v>4.8428005453332403E-2</v>
      </c>
      <c r="AN466" s="42" t="s">
        <v>449</v>
      </c>
      <c r="AO466" s="42">
        <v>6.4193588833393503E-2</v>
      </c>
      <c r="AP466" s="42" t="s">
        <v>452</v>
      </c>
      <c r="AQ466" s="42">
        <v>0.19694422634099801</v>
      </c>
    </row>
    <row r="467" spans="1:43" x14ac:dyDescent="0.4">
      <c r="A467">
        <v>307</v>
      </c>
      <c r="B467" s="3">
        <v>1</v>
      </c>
      <c r="C467" s="3">
        <v>2</v>
      </c>
      <c r="D467" s="3">
        <v>2.5246149962130699E-4</v>
      </c>
      <c r="E467" s="3">
        <v>5.0492299924261496E-4</v>
      </c>
      <c r="F467" s="3">
        <v>2</v>
      </c>
      <c r="G467" s="3">
        <v>1</v>
      </c>
      <c r="H467" s="3">
        <v>4.89835904971834E-4</v>
      </c>
      <c r="I467" s="3">
        <v>2.44917952485917E-4</v>
      </c>
      <c r="J467" s="3">
        <v>2</v>
      </c>
      <c r="K467" s="3">
        <v>0</v>
      </c>
      <c r="L467" s="3">
        <v>4.8297512678097002E-4</v>
      </c>
      <c r="M467" s="3">
        <v>0</v>
      </c>
      <c r="N467" s="3">
        <v>308</v>
      </c>
      <c r="O467">
        <f t="shared" si="35"/>
        <v>0</v>
      </c>
      <c r="P467">
        <f t="shared" si="36"/>
        <v>0</v>
      </c>
      <c r="Q467">
        <f t="shared" si="37"/>
        <v>0</v>
      </c>
      <c r="R467">
        <f t="shared" si="38"/>
        <v>0</v>
      </c>
      <c r="S467">
        <f t="shared" si="39"/>
        <v>0</v>
      </c>
      <c r="T467">
        <f t="shared" si="40"/>
        <v>0</v>
      </c>
      <c r="AK467">
        <v>312</v>
      </c>
      <c r="AL467" s="3" t="s">
        <v>452</v>
      </c>
      <c r="AM467" s="3">
        <v>4.2173133945869003E-2</v>
      </c>
      <c r="AN467" s="42" t="s">
        <v>451</v>
      </c>
      <c r="AO467" s="42">
        <v>6.0904916909571997E-2</v>
      </c>
      <c r="AP467" s="42" t="s">
        <v>452</v>
      </c>
      <c r="AQ467" s="42">
        <v>0.21336987659856799</v>
      </c>
    </row>
    <row r="468" spans="1:43" x14ac:dyDescent="0.4">
      <c r="A468">
        <v>308</v>
      </c>
      <c r="B468" s="3">
        <v>2</v>
      </c>
      <c r="C468" s="3">
        <v>1</v>
      </c>
      <c r="D468" s="3">
        <v>5.0492299924261496E-4</v>
      </c>
      <c r="E468" s="3">
        <v>2.5246149962130699E-4</v>
      </c>
      <c r="F468" s="3">
        <v>0</v>
      </c>
      <c r="G468" s="3">
        <v>1</v>
      </c>
      <c r="H468" s="3">
        <v>0</v>
      </c>
      <c r="I468" s="3">
        <v>2.44917952485917E-4</v>
      </c>
      <c r="J468" s="3">
        <v>0</v>
      </c>
      <c r="K468" s="3">
        <v>2</v>
      </c>
      <c r="L468" s="3">
        <v>0</v>
      </c>
      <c r="M468" s="3">
        <v>4.8297512678097002E-4</v>
      </c>
      <c r="N468" s="3">
        <v>309</v>
      </c>
      <c r="O468">
        <f t="shared" si="35"/>
        <v>0</v>
      </c>
      <c r="P468">
        <f t="shared" si="36"/>
        <v>0</v>
      </c>
      <c r="Q468">
        <f t="shared" si="37"/>
        <v>0</v>
      </c>
      <c r="R468">
        <f t="shared" si="38"/>
        <v>0</v>
      </c>
      <c r="S468">
        <f t="shared" si="39"/>
        <v>0</v>
      </c>
      <c r="T468">
        <f t="shared" si="40"/>
        <v>0</v>
      </c>
      <c r="AK468">
        <v>313</v>
      </c>
      <c r="AL468" s="3" t="s">
        <v>450</v>
      </c>
      <c r="AM468" s="3">
        <v>4.6058000384738701E-2</v>
      </c>
      <c r="AN468" s="42" t="s">
        <v>452</v>
      </c>
      <c r="AO468" s="42">
        <v>6.0904916909571997E-2</v>
      </c>
      <c r="AP468" s="42" t="s">
        <v>449</v>
      </c>
      <c r="AQ468" s="42">
        <v>0.200919520248658</v>
      </c>
    </row>
    <row r="469" spans="1:43" x14ac:dyDescent="0.4">
      <c r="A469">
        <v>309</v>
      </c>
      <c r="B469" s="3">
        <v>3</v>
      </c>
      <c r="C469" s="3">
        <v>0</v>
      </c>
      <c r="D469" s="3">
        <v>7.5738449886392299E-4</v>
      </c>
      <c r="E469" s="3">
        <v>0</v>
      </c>
      <c r="F469" s="3">
        <v>4</v>
      </c>
      <c r="G469" s="3">
        <v>0</v>
      </c>
      <c r="H469" s="3">
        <v>9.7967180994366801E-4</v>
      </c>
      <c r="I469" s="3">
        <v>0</v>
      </c>
      <c r="J469" s="3">
        <v>1</v>
      </c>
      <c r="K469" s="3">
        <v>1</v>
      </c>
      <c r="L469" s="3">
        <v>2.4148756339048501E-4</v>
      </c>
      <c r="M469" s="3">
        <v>2.4148756339048501E-4</v>
      </c>
      <c r="N469" s="3">
        <v>310</v>
      </c>
      <c r="O469">
        <f t="shared" si="35"/>
        <v>0</v>
      </c>
      <c r="P469">
        <f t="shared" si="36"/>
        <v>0</v>
      </c>
      <c r="Q469">
        <f t="shared" si="37"/>
        <v>0</v>
      </c>
      <c r="R469">
        <f t="shared" si="38"/>
        <v>0</v>
      </c>
      <c r="S469">
        <f t="shared" si="39"/>
        <v>0</v>
      </c>
      <c r="T469">
        <f t="shared" si="40"/>
        <v>0</v>
      </c>
      <c r="AK469">
        <v>314</v>
      </c>
      <c r="AL469" s="3" t="s">
        <v>452</v>
      </c>
      <c r="AM469" s="3">
        <v>4.3511278360239498E-2</v>
      </c>
      <c r="AN469" s="42" t="s">
        <v>451</v>
      </c>
      <c r="AO469" s="42">
        <v>6.7482173576874693E-2</v>
      </c>
      <c r="AP469" s="42" t="s">
        <v>449</v>
      </c>
      <c r="AQ469" s="42">
        <v>0.20415884866245201</v>
      </c>
    </row>
    <row r="470" spans="1:43" x14ac:dyDescent="0.4">
      <c r="A470">
        <v>310</v>
      </c>
      <c r="B470" s="3">
        <v>0</v>
      </c>
      <c r="C470" s="3">
        <v>1</v>
      </c>
      <c r="D470" s="3">
        <v>0</v>
      </c>
      <c r="E470" s="3">
        <v>2.5246149962130699E-4</v>
      </c>
      <c r="F470" s="3">
        <v>1</v>
      </c>
      <c r="G470" s="3">
        <v>0</v>
      </c>
      <c r="H470" s="3">
        <v>2.44917952485917E-4</v>
      </c>
      <c r="I470" s="3">
        <v>0</v>
      </c>
      <c r="J470" s="3">
        <v>5</v>
      </c>
      <c r="K470" s="3">
        <v>0</v>
      </c>
      <c r="L470" s="3">
        <v>1.20743781695242E-3</v>
      </c>
      <c r="M470" s="3">
        <v>0</v>
      </c>
      <c r="N470" s="3">
        <v>311</v>
      </c>
      <c r="O470">
        <f t="shared" si="35"/>
        <v>0</v>
      </c>
      <c r="P470">
        <f t="shared" si="36"/>
        <v>0</v>
      </c>
      <c r="Q470">
        <f t="shared" si="37"/>
        <v>0</v>
      </c>
      <c r="R470">
        <f t="shared" si="38"/>
        <v>0</v>
      </c>
      <c r="S470">
        <f t="shared" si="39"/>
        <v>0</v>
      </c>
      <c r="T470">
        <f t="shared" si="40"/>
        <v>0</v>
      </c>
      <c r="AK470">
        <v>315</v>
      </c>
      <c r="AL470" s="3" t="s">
        <v>450</v>
      </c>
      <c r="AM470" s="3">
        <v>4.2815775330155299E-2</v>
      </c>
      <c r="AN470" s="42" t="s">
        <v>452</v>
      </c>
      <c r="AO470" s="42">
        <v>6.7482173576874693E-2</v>
      </c>
      <c r="AP470" s="42" t="s">
        <v>452</v>
      </c>
      <c r="AQ470" s="42">
        <v>0.20537458656662499</v>
      </c>
    </row>
    <row r="471" spans="1:43" x14ac:dyDescent="0.4">
      <c r="A471">
        <v>311</v>
      </c>
      <c r="B471" s="3">
        <v>0</v>
      </c>
      <c r="C471" s="3">
        <v>0</v>
      </c>
      <c r="D471" s="3">
        <v>0</v>
      </c>
      <c r="E471" s="3">
        <v>0</v>
      </c>
      <c r="F471" s="3">
        <v>1</v>
      </c>
      <c r="G471" s="3">
        <v>1</v>
      </c>
      <c r="H471" s="3">
        <v>2.44917952485917E-4</v>
      </c>
      <c r="I471" s="3">
        <v>2.44917952485917E-4</v>
      </c>
      <c r="J471" s="3">
        <v>4</v>
      </c>
      <c r="K471" s="3">
        <v>0</v>
      </c>
      <c r="L471" s="3">
        <v>9.6595025356194101E-4</v>
      </c>
      <c r="M471" s="3">
        <v>0</v>
      </c>
      <c r="N471" s="3">
        <v>312</v>
      </c>
      <c r="O471">
        <f t="shared" si="35"/>
        <v>0</v>
      </c>
      <c r="P471">
        <f t="shared" si="36"/>
        <v>0</v>
      </c>
      <c r="Q471">
        <f t="shared" si="37"/>
        <v>0</v>
      </c>
      <c r="R471">
        <f t="shared" si="38"/>
        <v>0</v>
      </c>
      <c r="S471">
        <f t="shared" si="39"/>
        <v>0</v>
      </c>
      <c r="T471">
        <f t="shared" si="40"/>
        <v>0</v>
      </c>
      <c r="AK471">
        <v>316</v>
      </c>
      <c r="AL471" s="3" t="s">
        <v>449</v>
      </c>
      <c r="AM471" s="3">
        <v>3.72560374562559E-2</v>
      </c>
      <c r="AN471" s="42" t="s">
        <v>450</v>
      </c>
      <c r="AO471" s="42">
        <v>6.9606113807169495E-2</v>
      </c>
      <c r="AP471" s="42" t="s">
        <v>450</v>
      </c>
      <c r="AQ471" s="42">
        <v>0.20349357759214001</v>
      </c>
    </row>
    <row r="472" spans="1:43" x14ac:dyDescent="0.4">
      <c r="A472">
        <v>312</v>
      </c>
      <c r="B472" s="3">
        <v>1</v>
      </c>
      <c r="C472" s="3">
        <v>1</v>
      </c>
      <c r="D472" s="3">
        <v>2.5246149962130699E-4</v>
      </c>
      <c r="E472" s="3">
        <v>2.5246149962130699E-4</v>
      </c>
      <c r="F472" s="3">
        <v>1</v>
      </c>
      <c r="G472" s="3">
        <v>0</v>
      </c>
      <c r="H472" s="3">
        <v>2.44917952485917E-4</v>
      </c>
      <c r="I472" s="3">
        <v>0</v>
      </c>
      <c r="J472" s="3">
        <v>3</v>
      </c>
      <c r="K472" s="3">
        <v>0</v>
      </c>
      <c r="L472" s="3">
        <v>7.2446269017145595E-4</v>
      </c>
      <c r="M472" s="3">
        <v>0</v>
      </c>
      <c r="N472" s="3">
        <v>313</v>
      </c>
      <c r="O472">
        <f t="shared" si="35"/>
        <v>0</v>
      </c>
      <c r="P472">
        <f t="shared" si="36"/>
        <v>0</v>
      </c>
      <c r="Q472">
        <f t="shared" si="37"/>
        <v>0</v>
      </c>
      <c r="R472">
        <f t="shared" si="38"/>
        <v>0</v>
      </c>
      <c r="S472">
        <f t="shared" si="39"/>
        <v>0</v>
      </c>
      <c r="T472">
        <f t="shared" si="40"/>
        <v>0</v>
      </c>
      <c r="AK472">
        <v>317</v>
      </c>
      <c r="AL472" s="3" t="s">
        <v>449</v>
      </c>
      <c r="AM472" s="3">
        <v>3.1807610522218199E-2</v>
      </c>
      <c r="AN472" s="42" t="s">
        <v>449</v>
      </c>
      <c r="AO472" s="42">
        <v>6.4193588833393503E-2</v>
      </c>
      <c r="AP472" s="42" t="s">
        <v>452</v>
      </c>
      <c r="AQ472" s="42">
        <v>0.200919520248658</v>
      </c>
    </row>
    <row r="473" spans="1:43" x14ac:dyDescent="0.4">
      <c r="A473">
        <v>313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1</v>
      </c>
      <c r="H473" s="3">
        <v>2.44917952485917E-4</v>
      </c>
      <c r="I473" s="3">
        <v>2.44917952485917E-4</v>
      </c>
      <c r="J473" s="3">
        <v>0</v>
      </c>
      <c r="K473" s="3">
        <v>1</v>
      </c>
      <c r="L473" s="3">
        <v>0</v>
      </c>
      <c r="M473" s="3">
        <v>2.4148756339048501E-4</v>
      </c>
      <c r="N473" s="3">
        <v>314</v>
      </c>
      <c r="O473">
        <f t="shared" si="35"/>
        <v>0</v>
      </c>
      <c r="P473">
        <f t="shared" si="36"/>
        <v>0</v>
      </c>
      <c r="Q473">
        <f t="shared" si="37"/>
        <v>0</v>
      </c>
      <c r="R473">
        <f t="shared" si="38"/>
        <v>0</v>
      </c>
      <c r="S473">
        <f t="shared" si="39"/>
        <v>0</v>
      </c>
      <c r="T473">
        <f t="shared" si="40"/>
        <v>0</v>
      </c>
      <c r="AK473">
        <v>318</v>
      </c>
      <c r="AL473" s="3" t="s">
        <v>449</v>
      </c>
      <c r="AM473" s="3">
        <v>3.8568143634739101E-2</v>
      </c>
      <c r="AN473" s="42" t="s">
        <v>453</v>
      </c>
      <c r="AO473" s="42">
        <v>3.2911908419621301E-3</v>
      </c>
      <c r="AP473" s="42" t="s">
        <v>451</v>
      </c>
      <c r="AQ473" s="42">
        <v>0.20350901160573301</v>
      </c>
    </row>
    <row r="474" spans="1:43" x14ac:dyDescent="0.4">
      <c r="A474">
        <v>314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2</v>
      </c>
      <c r="K474" s="3">
        <v>1</v>
      </c>
      <c r="L474" s="3">
        <v>4.8297512678097002E-4</v>
      </c>
      <c r="M474" s="3">
        <v>2.4148756339048501E-4</v>
      </c>
      <c r="N474" s="3">
        <v>315</v>
      </c>
      <c r="O474">
        <f t="shared" si="35"/>
        <v>0</v>
      </c>
      <c r="P474">
        <f t="shared" si="36"/>
        <v>0</v>
      </c>
      <c r="Q474">
        <f t="shared" si="37"/>
        <v>0</v>
      </c>
      <c r="R474">
        <f t="shared" si="38"/>
        <v>0</v>
      </c>
      <c r="S474">
        <f t="shared" si="39"/>
        <v>0</v>
      </c>
      <c r="T474">
        <f t="shared" si="40"/>
        <v>0</v>
      </c>
      <c r="AK474">
        <v>319</v>
      </c>
      <c r="AL474" s="3" t="s">
        <v>451</v>
      </c>
      <c r="AM474" s="3">
        <v>2.7584443436876702E-2</v>
      </c>
      <c r="AN474" s="42" t="s">
        <v>451</v>
      </c>
      <c r="AO474" s="42">
        <v>6.7482173576874693E-2</v>
      </c>
      <c r="AP474" s="42" t="s">
        <v>450</v>
      </c>
      <c r="AQ474" s="42">
        <v>0.19847901992641301</v>
      </c>
    </row>
    <row r="475" spans="1:43" x14ac:dyDescent="0.4">
      <c r="A475">
        <v>315</v>
      </c>
      <c r="B475" s="3">
        <v>0</v>
      </c>
      <c r="C475" s="3">
        <v>0</v>
      </c>
      <c r="D475" s="3">
        <v>0</v>
      </c>
      <c r="E475" s="3">
        <v>0</v>
      </c>
      <c r="F475" s="3">
        <v>2</v>
      </c>
      <c r="G475" s="3">
        <v>0</v>
      </c>
      <c r="H475" s="3">
        <v>4.89835904971834E-4</v>
      </c>
      <c r="I475" s="3">
        <v>0</v>
      </c>
      <c r="J475" s="3">
        <v>0</v>
      </c>
      <c r="K475" s="3">
        <v>1</v>
      </c>
      <c r="L475" s="3">
        <v>0</v>
      </c>
      <c r="M475" s="3">
        <v>2.4148756339048501E-4</v>
      </c>
      <c r="N475" s="3">
        <v>316</v>
      </c>
      <c r="O475">
        <f t="shared" si="35"/>
        <v>0</v>
      </c>
      <c r="P475">
        <f t="shared" si="36"/>
        <v>0</v>
      </c>
      <c r="Q475">
        <f t="shared" si="37"/>
        <v>0</v>
      </c>
      <c r="R475">
        <f t="shared" si="38"/>
        <v>0</v>
      </c>
      <c r="S475">
        <f t="shared" si="39"/>
        <v>0</v>
      </c>
      <c r="T475">
        <f t="shared" si="40"/>
        <v>0</v>
      </c>
      <c r="AK475">
        <v>320</v>
      </c>
      <c r="AL475" s="3" t="s">
        <v>451</v>
      </c>
      <c r="AM475" s="3">
        <v>2.7584443436876702E-2</v>
      </c>
      <c r="AN475" s="42" t="s">
        <v>452</v>
      </c>
      <c r="AO475" s="42">
        <v>6.6992337671902796E-2</v>
      </c>
      <c r="AP475" s="42" t="s">
        <v>452</v>
      </c>
      <c r="AQ475" s="42">
        <v>0.20503125049058099</v>
      </c>
    </row>
    <row r="476" spans="1:43" x14ac:dyDescent="0.4">
      <c r="A476">
        <v>316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2</v>
      </c>
      <c r="H476" s="3">
        <v>0</v>
      </c>
      <c r="I476" s="3">
        <v>4.89835904971834E-4</v>
      </c>
      <c r="J476" s="3">
        <v>3</v>
      </c>
      <c r="K476" s="3">
        <v>0</v>
      </c>
      <c r="L476" s="3">
        <v>7.2446269017145595E-4</v>
      </c>
      <c r="M476" s="3">
        <v>0</v>
      </c>
      <c r="N476" s="3">
        <v>317</v>
      </c>
      <c r="O476">
        <f t="shared" si="35"/>
        <v>0</v>
      </c>
      <c r="P476">
        <f t="shared" si="36"/>
        <v>0</v>
      </c>
      <c r="Q476">
        <f t="shared" si="37"/>
        <v>0</v>
      </c>
      <c r="R476">
        <f t="shared" si="38"/>
        <v>0</v>
      </c>
      <c r="S476">
        <f t="shared" si="39"/>
        <v>0</v>
      </c>
      <c r="T476">
        <f t="shared" si="40"/>
        <v>0</v>
      </c>
      <c r="AK476">
        <v>321</v>
      </c>
      <c r="AL476" s="3" t="s">
        <v>449</v>
      </c>
      <c r="AM476" s="3">
        <v>2.7584443436876702E-2</v>
      </c>
      <c r="AN476" s="42" t="s">
        <v>452</v>
      </c>
      <c r="AO476" s="42">
        <v>6.9606113807169495E-2</v>
      </c>
      <c r="AP476" s="42" t="s">
        <v>452</v>
      </c>
      <c r="AQ476" s="42">
        <v>0.19658902565775399</v>
      </c>
    </row>
    <row r="477" spans="1:43" x14ac:dyDescent="0.4">
      <c r="A477">
        <v>317</v>
      </c>
      <c r="B477" s="3">
        <v>1</v>
      </c>
      <c r="C477" s="3">
        <v>0</v>
      </c>
      <c r="D477" s="3">
        <v>2.5246149962130699E-4</v>
      </c>
      <c r="E477" s="3">
        <v>0</v>
      </c>
      <c r="F477" s="3">
        <v>0</v>
      </c>
      <c r="G477" s="3">
        <v>1</v>
      </c>
      <c r="H477" s="3">
        <v>0</v>
      </c>
      <c r="I477" s="3">
        <v>2.44917952485917E-4</v>
      </c>
      <c r="J477" s="3">
        <v>2</v>
      </c>
      <c r="K477" s="3">
        <v>2</v>
      </c>
      <c r="L477" s="3">
        <v>4.8297512678097002E-4</v>
      </c>
      <c r="M477" s="3">
        <v>4.8297512678097002E-4</v>
      </c>
      <c r="N477" s="3">
        <v>318</v>
      </c>
      <c r="O477">
        <f t="shared" si="35"/>
        <v>0</v>
      </c>
      <c r="P477">
        <f t="shared" si="36"/>
        <v>0</v>
      </c>
      <c r="Q477">
        <f t="shared" si="37"/>
        <v>0</v>
      </c>
      <c r="R477">
        <f t="shared" si="38"/>
        <v>0</v>
      </c>
      <c r="S477">
        <f t="shared" si="39"/>
        <v>0</v>
      </c>
      <c r="T477">
        <f t="shared" si="40"/>
        <v>0</v>
      </c>
      <c r="AK477">
        <v>322</v>
      </c>
      <c r="AL477" s="3" t="s">
        <v>449</v>
      </c>
      <c r="AM477" s="3">
        <v>2.7584443436876702E-2</v>
      </c>
      <c r="AN477" s="42" t="s">
        <v>452</v>
      </c>
      <c r="AO477" s="42">
        <v>6.4193588833393503E-2</v>
      </c>
      <c r="AP477" s="42" t="s">
        <v>452</v>
      </c>
      <c r="AQ477" s="42">
        <v>0.20049388533075399</v>
      </c>
    </row>
    <row r="478" spans="1:43" x14ac:dyDescent="0.4">
      <c r="A478">
        <v>318</v>
      </c>
      <c r="B478" s="3">
        <v>2</v>
      </c>
      <c r="C478" s="3">
        <v>0</v>
      </c>
      <c r="D478" s="3">
        <v>5.0492299924261496E-4</v>
      </c>
      <c r="E478" s="3">
        <v>0</v>
      </c>
      <c r="F478" s="3">
        <v>1</v>
      </c>
      <c r="G478" s="3">
        <v>0</v>
      </c>
      <c r="H478" s="3">
        <v>2.44917952485917E-4</v>
      </c>
      <c r="I478" s="3">
        <v>0</v>
      </c>
      <c r="J478" s="3">
        <v>2</v>
      </c>
      <c r="K478" s="3">
        <v>2</v>
      </c>
      <c r="L478" s="3">
        <v>4.8297512678097002E-4</v>
      </c>
      <c r="M478" s="3">
        <v>4.8297512678097002E-4</v>
      </c>
      <c r="N478" s="3">
        <v>319</v>
      </c>
      <c r="O478">
        <f t="shared" si="35"/>
        <v>0</v>
      </c>
      <c r="P478">
        <f t="shared" si="36"/>
        <v>0</v>
      </c>
      <c r="Q478">
        <f t="shared" si="37"/>
        <v>0</v>
      </c>
      <c r="R478">
        <f t="shared" si="38"/>
        <v>0</v>
      </c>
      <c r="S478">
        <f t="shared" si="39"/>
        <v>0</v>
      </c>
      <c r="T478">
        <f t="shared" si="40"/>
        <v>0</v>
      </c>
      <c r="AK478">
        <v>323</v>
      </c>
      <c r="AL478" s="3" t="s">
        <v>451</v>
      </c>
      <c r="AM478" s="3">
        <v>3.09649406203664E-2</v>
      </c>
      <c r="AN478" s="42" t="s">
        <v>450</v>
      </c>
      <c r="AO478" s="42">
        <v>6.8529322986888505E-2</v>
      </c>
      <c r="AP478" s="42" t="s">
        <v>450</v>
      </c>
      <c r="AQ478" s="42">
        <v>0.19125783461163201</v>
      </c>
    </row>
    <row r="479" spans="1:43" x14ac:dyDescent="0.4">
      <c r="A479">
        <v>319</v>
      </c>
      <c r="B479" s="3">
        <v>2</v>
      </c>
      <c r="C479" s="3">
        <v>1</v>
      </c>
      <c r="D479" s="3">
        <v>5.0492299924261496E-4</v>
      </c>
      <c r="E479" s="3">
        <v>2.5246149962130699E-4</v>
      </c>
      <c r="F479" s="3">
        <v>10</v>
      </c>
      <c r="G479" s="3">
        <v>1</v>
      </c>
      <c r="H479" s="3">
        <v>2.4491795248591701E-3</v>
      </c>
      <c r="I479" s="3">
        <v>2.44917952485917E-4</v>
      </c>
      <c r="J479" s="3">
        <v>6</v>
      </c>
      <c r="K479" s="3">
        <v>4</v>
      </c>
      <c r="L479" s="3">
        <v>1.4489253803429099E-3</v>
      </c>
      <c r="M479" s="3">
        <v>9.6595025356194101E-4</v>
      </c>
      <c r="N479" s="3">
        <v>320</v>
      </c>
      <c r="O479">
        <f t="shared" si="35"/>
        <v>0</v>
      </c>
      <c r="P479">
        <f t="shared" si="36"/>
        <v>0</v>
      </c>
      <c r="Q479">
        <f t="shared" si="37"/>
        <v>0</v>
      </c>
      <c r="R479">
        <f t="shared" si="38"/>
        <v>0</v>
      </c>
      <c r="S479">
        <f t="shared" si="39"/>
        <v>0</v>
      </c>
      <c r="T479">
        <f t="shared" si="40"/>
        <v>0</v>
      </c>
      <c r="AK479">
        <v>324</v>
      </c>
      <c r="AL479" s="3" t="s">
        <v>449</v>
      </c>
      <c r="AM479" s="3">
        <v>3.5967061396987E-2</v>
      </c>
      <c r="AN479" s="42" t="s">
        <v>452</v>
      </c>
      <c r="AO479" s="42">
        <v>6.2441902224557699E-2</v>
      </c>
      <c r="AP479" s="42" t="s">
        <v>449</v>
      </c>
      <c r="AQ479" s="42">
        <v>0.19125783461163201</v>
      </c>
    </row>
    <row r="480" spans="1:43" x14ac:dyDescent="0.4">
      <c r="A480">
        <v>320</v>
      </c>
      <c r="B480" s="3">
        <v>3</v>
      </c>
      <c r="C480" s="3">
        <v>0</v>
      </c>
      <c r="D480" s="3">
        <v>7.5738449886392299E-4</v>
      </c>
      <c r="E480" s="3">
        <v>0</v>
      </c>
      <c r="F480" s="3">
        <v>4</v>
      </c>
      <c r="G480" s="3">
        <v>0</v>
      </c>
      <c r="H480" s="3">
        <v>9.7967180994366801E-4</v>
      </c>
      <c r="I480" s="3">
        <v>0</v>
      </c>
      <c r="J480" s="3">
        <v>2</v>
      </c>
      <c r="K480" s="3">
        <v>0</v>
      </c>
      <c r="L480" s="3">
        <v>4.8297512678097002E-4</v>
      </c>
      <c r="M480" s="3">
        <v>0</v>
      </c>
      <c r="N480" s="3">
        <v>321</v>
      </c>
      <c r="O480">
        <f t="shared" si="35"/>
        <v>0</v>
      </c>
      <c r="P480">
        <f t="shared" si="36"/>
        <v>0</v>
      </c>
      <c r="Q480">
        <f t="shared" si="37"/>
        <v>0</v>
      </c>
      <c r="R480">
        <f t="shared" si="38"/>
        <v>0</v>
      </c>
      <c r="S480">
        <f t="shared" si="39"/>
        <v>0</v>
      </c>
      <c r="T480">
        <f t="shared" si="40"/>
        <v>0</v>
      </c>
      <c r="AK480">
        <v>325</v>
      </c>
      <c r="AL480" s="3" t="s">
        <v>452</v>
      </c>
      <c r="AM480" s="3">
        <v>3.9347281813779902E-2</v>
      </c>
      <c r="AN480" s="42" t="s">
        <v>450</v>
      </c>
      <c r="AO480" s="42">
        <v>6.8584178548779101E-2</v>
      </c>
      <c r="AP480" s="42" t="s">
        <v>450</v>
      </c>
      <c r="AQ480" s="42">
        <v>0.19725429672806599</v>
      </c>
    </row>
    <row r="481" spans="1:43" x14ac:dyDescent="0.4">
      <c r="A481">
        <v>321</v>
      </c>
      <c r="B481" s="3">
        <v>1</v>
      </c>
      <c r="C481" s="3">
        <v>0</v>
      </c>
      <c r="D481" s="3">
        <v>2.5246149962130699E-4</v>
      </c>
      <c r="E481" s="3">
        <v>0</v>
      </c>
      <c r="F481" s="3">
        <v>1</v>
      </c>
      <c r="G481" s="3">
        <v>0</v>
      </c>
      <c r="H481" s="3">
        <v>2.44917952485917E-4</v>
      </c>
      <c r="I481" s="3">
        <v>0</v>
      </c>
      <c r="J481" s="3">
        <v>2</v>
      </c>
      <c r="K481" s="3">
        <v>0</v>
      </c>
      <c r="L481" s="3">
        <v>4.8297512678097002E-4</v>
      </c>
      <c r="M481" s="3">
        <v>0</v>
      </c>
      <c r="N481" s="3">
        <v>322</v>
      </c>
      <c r="O481">
        <f t="shared" ref="O481:O544" si="41">IF(OR($D481*100&gt;0.5,$E481*100&gt;0.5),(D481/($D481+$E481)), 0)</f>
        <v>0</v>
      </c>
      <c r="P481">
        <f t="shared" ref="P481:P544" si="42">IF(OR($D481*100&gt;0.5,$E481*100&gt;0.5),(E481/($D481+$E481)), 0)</f>
        <v>0</v>
      </c>
      <c r="Q481">
        <f t="shared" ref="Q481:Q544" si="43">IF(OR($H481*100&gt;0.5,$I481*100&gt;0.5),(H481/($H481+$I481)), 0)</f>
        <v>0</v>
      </c>
      <c r="R481">
        <f t="shared" ref="R481:R544" si="44">IF(OR($H481*100&gt;0.5,$I481*100&gt;0.5),(I481/($H481+$I481)), 0)</f>
        <v>0</v>
      </c>
      <c r="S481">
        <f t="shared" ref="S481:S544" si="45">IF(OR($L481*100&gt;0.5,$M481*100&gt;0.5),(L481/($L481+$M481)), 0)</f>
        <v>0</v>
      </c>
      <c r="T481">
        <f t="shared" ref="T481:T544" si="46">IF(OR($L481*100&gt;0.5,$M481*100&gt;0.5),(M481/($L481+$M481)), 0)</f>
        <v>0</v>
      </c>
      <c r="AK481">
        <v>326</v>
      </c>
      <c r="AL481" s="3" t="s">
        <v>450</v>
      </c>
      <c r="AM481" s="3">
        <v>3.8651778783695703E-2</v>
      </c>
      <c r="AN481" s="42" t="s">
        <v>453</v>
      </c>
      <c r="AO481" s="42">
        <v>3.2911908419621301E-3</v>
      </c>
      <c r="AP481" s="42" t="s">
        <v>449</v>
      </c>
      <c r="AQ481" s="42">
        <v>0.19725429672806599</v>
      </c>
    </row>
    <row r="482" spans="1:43" x14ac:dyDescent="0.4">
      <c r="A482">
        <v>322</v>
      </c>
      <c r="B482" s="3">
        <v>0</v>
      </c>
      <c r="C482" s="3">
        <v>1</v>
      </c>
      <c r="D482" s="3">
        <v>0</v>
      </c>
      <c r="E482" s="3">
        <v>2.5246149962130699E-4</v>
      </c>
      <c r="F482" s="3">
        <v>1</v>
      </c>
      <c r="G482" s="3">
        <v>0</v>
      </c>
      <c r="H482" s="3">
        <v>2.44917952485917E-4</v>
      </c>
      <c r="I482" s="3">
        <v>0</v>
      </c>
      <c r="J482" s="3">
        <v>1</v>
      </c>
      <c r="K482" s="3">
        <v>0</v>
      </c>
      <c r="L482" s="3">
        <v>2.4148756339048501E-4</v>
      </c>
      <c r="M482" s="3">
        <v>0</v>
      </c>
      <c r="N482" s="3">
        <v>323</v>
      </c>
      <c r="O482">
        <f t="shared" si="41"/>
        <v>0</v>
      </c>
      <c r="P482">
        <f t="shared" si="42"/>
        <v>0</v>
      </c>
      <c r="Q482">
        <f t="shared" si="43"/>
        <v>0</v>
      </c>
      <c r="R482">
        <f t="shared" si="44"/>
        <v>0</v>
      </c>
      <c r="S482">
        <f t="shared" si="45"/>
        <v>0</v>
      </c>
      <c r="T482">
        <f t="shared" si="46"/>
        <v>0</v>
      </c>
      <c r="AK482">
        <v>327</v>
      </c>
      <c r="AL482" s="3" t="s">
        <v>449</v>
      </c>
      <c r="AM482" s="3">
        <v>3.30916717005015E-2</v>
      </c>
      <c r="AN482" s="42" t="s">
        <v>449</v>
      </c>
      <c r="AO482" s="42">
        <v>5.7108680527816202E-2</v>
      </c>
      <c r="AP482" s="42" t="s">
        <v>451</v>
      </c>
      <c r="AQ482" s="42">
        <v>0.19847901992641301</v>
      </c>
    </row>
    <row r="483" spans="1:43" x14ac:dyDescent="0.4">
      <c r="A483">
        <v>323</v>
      </c>
      <c r="B483" s="3">
        <v>1</v>
      </c>
      <c r="C483" s="3">
        <v>0</v>
      </c>
      <c r="D483" s="3">
        <v>2.5246149962130699E-4</v>
      </c>
      <c r="E483" s="3">
        <v>0</v>
      </c>
      <c r="F483" s="3">
        <v>1</v>
      </c>
      <c r="G483" s="3">
        <v>2</v>
      </c>
      <c r="H483" s="3">
        <v>2.44917952485917E-4</v>
      </c>
      <c r="I483" s="3">
        <v>4.89835904971834E-4</v>
      </c>
      <c r="J483" s="3">
        <v>3</v>
      </c>
      <c r="K483" s="3">
        <v>0</v>
      </c>
      <c r="L483" s="3">
        <v>7.2446269017145595E-4</v>
      </c>
      <c r="M483" s="3">
        <v>0</v>
      </c>
      <c r="N483" s="3">
        <v>324</v>
      </c>
      <c r="O483">
        <f t="shared" si="41"/>
        <v>0</v>
      </c>
      <c r="P483">
        <f t="shared" si="42"/>
        <v>0</v>
      </c>
      <c r="Q483">
        <f t="shared" si="43"/>
        <v>0</v>
      </c>
      <c r="R483">
        <f t="shared" si="44"/>
        <v>0</v>
      </c>
      <c r="S483">
        <f t="shared" si="45"/>
        <v>0</v>
      </c>
      <c r="T483">
        <f t="shared" si="46"/>
        <v>0</v>
      </c>
      <c r="AK483">
        <v>328</v>
      </c>
      <c r="AL483" s="3" t="s">
        <v>452</v>
      </c>
      <c r="AM483" s="3">
        <v>3.30916717005015E-2</v>
      </c>
      <c r="AN483" s="42" t="s">
        <v>449</v>
      </c>
      <c r="AO483" s="42">
        <v>6.0397613863672199E-2</v>
      </c>
      <c r="AP483" s="42" t="s">
        <v>452</v>
      </c>
      <c r="AQ483" s="42">
        <v>0.19725429672806599</v>
      </c>
    </row>
    <row r="484" spans="1:43" x14ac:dyDescent="0.4">
      <c r="A484">
        <v>324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3</v>
      </c>
      <c r="H484" s="3">
        <v>0</v>
      </c>
      <c r="I484" s="3">
        <v>7.3475385745775095E-4</v>
      </c>
      <c r="J484" s="3">
        <v>3</v>
      </c>
      <c r="K484" s="3">
        <v>1</v>
      </c>
      <c r="L484" s="3">
        <v>7.2446269017145595E-4</v>
      </c>
      <c r="M484" s="3">
        <v>2.4148756339048501E-4</v>
      </c>
      <c r="N484" s="3">
        <v>325</v>
      </c>
      <c r="O484">
        <f t="shared" si="41"/>
        <v>0</v>
      </c>
      <c r="P484">
        <f t="shared" si="42"/>
        <v>0</v>
      </c>
      <c r="Q484">
        <f t="shared" si="43"/>
        <v>0</v>
      </c>
      <c r="R484">
        <f t="shared" si="44"/>
        <v>0</v>
      </c>
      <c r="S484">
        <f t="shared" si="45"/>
        <v>0</v>
      </c>
      <c r="T484">
        <f t="shared" si="46"/>
        <v>0</v>
      </c>
      <c r="AK484">
        <v>329</v>
      </c>
      <c r="AL484" s="3" t="s">
        <v>451</v>
      </c>
      <c r="AM484" s="3">
        <v>3.30916717005015E-2</v>
      </c>
      <c r="AN484" s="42" t="s">
        <v>449</v>
      </c>
      <c r="AO484" s="42">
        <v>5.7108680527816202E-2</v>
      </c>
      <c r="AP484" s="42" t="s">
        <v>451</v>
      </c>
      <c r="AQ484" s="42">
        <v>0.189242969207291</v>
      </c>
    </row>
    <row r="485" spans="1:43" x14ac:dyDescent="0.4">
      <c r="A485">
        <v>325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3">
        <v>2</v>
      </c>
      <c r="L485" s="3">
        <v>2.4148756339048501E-4</v>
      </c>
      <c r="M485" s="3">
        <v>4.8297512678097002E-4</v>
      </c>
      <c r="N485" s="3">
        <v>326</v>
      </c>
      <c r="O485">
        <f t="shared" si="41"/>
        <v>0</v>
      </c>
      <c r="P485">
        <f t="shared" si="42"/>
        <v>0</v>
      </c>
      <c r="Q485">
        <f t="shared" si="43"/>
        <v>0</v>
      </c>
      <c r="R485">
        <f t="shared" si="44"/>
        <v>0</v>
      </c>
      <c r="S485">
        <f t="shared" si="45"/>
        <v>0</v>
      </c>
      <c r="T485">
        <f t="shared" si="46"/>
        <v>0</v>
      </c>
      <c r="AK485">
        <v>330</v>
      </c>
      <c r="AL485" s="3" t="s">
        <v>452</v>
      </c>
      <c r="AM485" s="3">
        <v>2.97112667492117E-2</v>
      </c>
      <c r="AN485" s="42" t="s">
        <v>451</v>
      </c>
      <c r="AO485" s="42">
        <v>5.6772018597466903E-2</v>
      </c>
      <c r="AP485" s="42" t="s">
        <v>452</v>
      </c>
      <c r="AQ485" s="42">
        <v>0.19781374885610001</v>
      </c>
    </row>
    <row r="486" spans="1:43" x14ac:dyDescent="0.4">
      <c r="A486">
        <v>326</v>
      </c>
      <c r="B486" s="3">
        <v>2</v>
      </c>
      <c r="C486" s="3">
        <v>0</v>
      </c>
      <c r="D486" s="3">
        <v>5.0492299924261496E-4</v>
      </c>
      <c r="E486" s="3">
        <v>0</v>
      </c>
      <c r="F486" s="3">
        <v>2</v>
      </c>
      <c r="G486" s="3">
        <v>1</v>
      </c>
      <c r="H486" s="3">
        <v>4.89835904971834E-4</v>
      </c>
      <c r="I486" s="3">
        <v>2.44917952485917E-4</v>
      </c>
      <c r="J486" s="3">
        <v>3</v>
      </c>
      <c r="K486" s="3">
        <v>1</v>
      </c>
      <c r="L486" s="3">
        <v>7.2446269017145595E-4</v>
      </c>
      <c r="M486" s="3">
        <v>2.4148756339048501E-4</v>
      </c>
      <c r="N486" s="3">
        <v>327</v>
      </c>
      <c r="O486">
        <f t="shared" si="41"/>
        <v>0</v>
      </c>
      <c r="P486">
        <f t="shared" si="42"/>
        <v>0</v>
      </c>
      <c r="Q486">
        <f t="shared" si="43"/>
        <v>0</v>
      </c>
      <c r="R486">
        <f t="shared" si="44"/>
        <v>0</v>
      </c>
      <c r="S486">
        <f t="shared" si="45"/>
        <v>0</v>
      </c>
      <c r="T486">
        <f t="shared" si="46"/>
        <v>0</v>
      </c>
      <c r="AK486">
        <v>331</v>
      </c>
      <c r="AL486" s="3" t="s">
        <v>449</v>
      </c>
      <c r="AM486" s="3">
        <v>2.97112667492117E-2</v>
      </c>
      <c r="AN486" s="42" t="s">
        <v>451</v>
      </c>
      <c r="AO486" s="42">
        <v>5.0193716539670002E-2</v>
      </c>
      <c r="AP486" s="42" t="s">
        <v>450</v>
      </c>
      <c r="AQ486" s="42">
        <v>0.20504090188329399</v>
      </c>
    </row>
    <row r="487" spans="1:43" x14ac:dyDescent="0.4">
      <c r="A487">
        <v>327</v>
      </c>
      <c r="B487" s="3">
        <v>2</v>
      </c>
      <c r="C487" s="3">
        <v>0</v>
      </c>
      <c r="D487" s="3">
        <v>5.0492299924261496E-4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3">
        <v>1</v>
      </c>
      <c r="L487" s="3">
        <v>2.4148756339048501E-4</v>
      </c>
      <c r="M487" s="3">
        <v>2.4148756339048501E-4</v>
      </c>
      <c r="N487" s="3">
        <v>328</v>
      </c>
      <c r="O487">
        <f t="shared" si="41"/>
        <v>0</v>
      </c>
      <c r="P487">
        <f t="shared" si="42"/>
        <v>0</v>
      </c>
      <c r="Q487">
        <f t="shared" si="43"/>
        <v>0</v>
      </c>
      <c r="R487">
        <f t="shared" si="44"/>
        <v>0</v>
      </c>
      <c r="S487">
        <f t="shared" si="45"/>
        <v>0</v>
      </c>
      <c r="T487">
        <f t="shared" si="46"/>
        <v>0</v>
      </c>
      <c r="AK487">
        <v>332</v>
      </c>
      <c r="AL487" s="3" t="s">
        <v>452</v>
      </c>
      <c r="AM487" s="3">
        <v>3.5967061396987E-2</v>
      </c>
      <c r="AN487" s="42" t="s">
        <v>449</v>
      </c>
      <c r="AO487" s="42">
        <v>5.6282182692495103E-2</v>
      </c>
      <c r="AP487" s="42" t="s">
        <v>449</v>
      </c>
      <c r="AQ487" s="42">
        <v>0.19125783461163201</v>
      </c>
    </row>
    <row r="488" spans="1:43" x14ac:dyDescent="0.4">
      <c r="A488">
        <v>328</v>
      </c>
      <c r="B488" s="3">
        <v>2</v>
      </c>
      <c r="C488" s="3">
        <v>0</v>
      </c>
      <c r="D488" s="3">
        <v>5.0492299924261496E-4</v>
      </c>
      <c r="E488" s="3">
        <v>0</v>
      </c>
      <c r="F488" s="3">
        <v>2</v>
      </c>
      <c r="G488" s="3">
        <v>0</v>
      </c>
      <c r="H488" s="3">
        <v>4.89835904971834E-4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329</v>
      </c>
      <c r="O488">
        <f t="shared" si="41"/>
        <v>0</v>
      </c>
      <c r="P488">
        <f t="shared" si="42"/>
        <v>0</v>
      </c>
      <c r="Q488">
        <f t="shared" si="43"/>
        <v>0</v>
      </c>
      <c r="R488">
        <f t="shared" si="44"/>
        <v>0</v>
      </c>
      <c r="S488">
        <f t="shared" si="45"/>
        <v>0</v>
      </c>
      <c r="T488">
        <f t="shared" si="46"/>
        <v>0</v>
      </c>
      <c r="AK488">
        <v>333</v>
      </c>
      <c r="AL488" s="3" t="s">
        <v>451</v>
      </c>
      <c r="AM488" s="3">
        <v>3.5967061396987E-2</v>
      </c>
      <c r="AN488" s="42" t="s">
        <v>449</v>
      </c>
      <c r="AO488" s="42">
        <v>5.6282182692495103E-2</v>
      </c>
      <c r="AP488" s="42" t="s">
        <v>451</v>
      </c>
      <c r="AQ488" s="42">
        <v>0.181596496603284</v>
      </c>
    </row>
    <row r="489" spans="1:43" x14ac:dyDescent="0.4">
      <c r="A489">
        <v>329</v>
      </c>
      <c r="B489" s="3">
        <v>0</v>
      </c>
      <c r="C489" s="3">
        <v>0</v>
      </c>
      <c r="D489" s="3">
        <v>0</v>
      </c>
      <c r="E489" s="3">
        <v>0</v>
      </c>
      <c r="F489" s="3">
        <v>4</v>
      </c>
      <c r="G489" s="3">
        <v>1</v>
      </c>
      <c r="H489" s="3">
        <v>9.7967180994366801E-4</v>
      </c>
      <c r="I489" s="3">
        <v>2.44917952485917E-4</v>
      </c>
      <c r="J489" s="3">
        <v>0</v>
      </c>
      <c r="K489" s="3">
        <v>0</v>
      </c>
      <c r="L489" s="3">
        <v>0</v>
      </c>
      <c r="M489" s="3">
        <v>0</v>
      </c>
      <c r="N489" s="3">
        <v>330</v>
      </c>
      <c r="O489">
        <f t="shared" si="41"/>
        <v>0</v>
      </c>
      <c r="P489">
        <f t="shared" si="42"/>
        <v>0</v>
      </c>
      <c r="Q489">
        <f t="shared" si="43"/>
        <v>0</v>
      </c>
      <c r="R489">
        <f t="shared" si="44"/>
        <v>0</v>
      </c>
      <c r="S489">
        <f t="shared" si="45"/>
        <v>0</v>
      </c>
      <c r="T489">
        <f t="shared" si="46"/>
        <v>0</v>
      </c>
      <c r="AK489">
        <v>334</v>
      </c>
      <c r="AL489" s="3" t="s">
        <v>449</v>
      </c>
      <c r="AM489" s="3">
        <v>3.5967061396987E-2</v>
      </c>
      <c r="AN489" s="42" t="s">
        <v>451</v>
      </c>
      <c r="AO489" s="42">
        <v>4.9795265009123499E-2</v>
      </c>
      <c r="AP489" s="42" t="s">
        <v>452</v>
      </c>
      <c r="AQ489" s="42">
        <v>0.211343673469611</v>
      </c>
    </row>
    <row r="490" spans="1:43" x14ac:dyDescent="0.4">
      <c r="A490">
        <v>330</v>
      </c>
      <c r="B490" s="3">
        <v>1</v>
      </c>
      <c r="C490" s="3">
        <v>0</v>
      </c>
      <c r="D490" s="3">
        <v>2.5246149962130699E-4</v>
      </c>
      <c r="E490" s="3">
        <v>0</v>
      </c>
      <c r="F490" s="3">
        <v>2</v>
      </c>
      <c r="G490" s="3">
        <v>0</v>
      </c>
      <c r="H490" s="3">
        <v>4.89835904971834E-4</v>
      </c>
      <c r="I490" s="3">
        <v>0</v>
      </c>
      <c r="J490" s="3">
        <v>4</v>
      </c>
      <c r="K490" s="3">
        <v>1</v>
      </c>
      <c r="L490" s="3">
        <v>9.6595025356194101E-4</v>
      </c>
      <c r="M490" s="3">
        <v>2.4148756339048501E-4</v>
      </c>
      <c r="N490" s="3">
        <v>331</v>
      </c>
      <c r="O490">
        <f t="shared" si="41"/>
        <v>0</v>
      </c>
      <c r="P490">
        <f t="shared" si="42"/>
        <v>0</v>
      </c>
      <c r="Q490">
        <f t="shared" si="43"/>
        <v>0</v>
      </c>
      <c r="R490">
        <f t="shared" si="44"/>
        <v>0</v>
      </c>
      <c r="S490">
        <f t="shared" si="45"/>
        <v>0</v>
      </c>
      <c r="T490">
        <f t="shared" si="46"/>
        <v>0</v>
      </c>
      <c r="AK490">
        <v>335</v>
      </c>
      <c r="AL490" s="3" t="s">
        <v>451</v>
      </c>
      <c r="AM490" s="3">
        <v>2.97112667492117E-2</v>
      </c>
      <c r="AN490" s="42" t="s">
        <v>449</v>
      </c>
      <c r="AO490" s="42">
        <v>4.9795265009123499E-2</v>
      </c>
      <c r="AP490" s="42" t="s">
        <v>452</v>
      </c>
      <c r="AQ490" s="42">
        <v>0.182079471730065</v>
      </c>
    </row>
    <row r="491" spans="1:43" x14ac:dyDescent="0.4">
      <c r="A491">
        <v>331</v>
      </c>
      <c r="B491" s="3">
        <v>2</v>
      </c>
      <c r="C491" s="3">
        <v>1</v>
      </c>
      <c r="D491" s="3">
        <v>5.0492299924261496E-4</v>
      </c>
      <c r="E491" s="3">
        <v>2.5246149962130699E-4</v>
      </c>
      <c r="F491" s="3">
        <v>4</v>
      </c>
      <c r="G491" s="3">
        <v>2</v>
      </c>
      <c r="H491" s="3">
        <v>9.7967180994366801E-4</v>
      </c>
      <c r="I491" s="3">
        <v>4.89835904971834E-4</v>
      </c>
      <c r="J491" s="3">
        <v>1</v>
      </c>
      <c r="K491" s="3">
        <v>2</v>
      </c>
      <c r="L491" s="3">
        <v>2.4148756339048501E-4</v>
      </c>
      <c r="M491" s="3">
        <v>4.8297512678097002E-4</v>
      </c>
      <c r="N491" s="3">
        <v>332</v>
      </c>
      <c r="O491">
        <f t="shared" si="41"/>
        <v>0</v>
      </c>
      <c r="P491">
        <f t="shared" si="42"/>
        <v>0</v>
      </c>
      <c r="Q491">
        <f t="shared" si="43"/>
        <v>0</v>
      </c>
      <c r="R491">
        <f t="shared" si="44"/>
        <v>0</v>
      </c>
      <c r="S491">
        <f t="shared" si="45"/>
        <v>0</v>
      </c>
      <c r="T491">
        <f t="shared" si="46"/>
        <v>0</v>
      </c>
      <c r="AK491">
        <v>336</v>
      </c>
      <c r="AL491" s="3" t="s">
        <v>449</v>
      </c>
      <c r="AM491" s="3">
        <v>3.30916717005015E-2</v>
      </c>
      <c r="AN491" s="42" t="s">
        <v>452</v>
      </c>
      <c r="AO491" s="42">
        <v>7.4548163656210698E-2</v>
      </c>
      <c r="AP491" s="42" t="s">
        <v>452</v>
      </c>
      <c r="AQ491" s="42">
        <v>0.18082006651951399</v>
      </c>
    </row>
    <row r="492" spans="1:43" x14ac:dyDescent="0.4">
      <c r="A492">
        <v>332</v>
      </c>
      <c r="B492" s="3">
        <v>0</v>
      </c>
      <c r="C492" s="3">
        <v>0</v>
      </c>
      <c r="D492" s="3">
        <v>0</v>
      </c>
      <c r="E492" s="3">
        <v>0</v>
      </c>
      <c r="F492" s="3">
        <v>1</v>
      </c>
      <c r="G492" s="3">
        <v>2</v>
      </c>
      <c r="H492" s="3">
        <v>2.44917952485917E-4</v>
      </c>
      <c r="I492" s="3">
        <v>4.89835904971834E-4</v>
      </c>
      <c r="J492" s="3">
        <v>3</v>
      </c>
      <c r="K492" s="3">
        <v>3</v>
      </c>
      <c r="L492" s="3">
        <v>7.2446269017145595E-4</v>
      </c>
      <c r="M492" s="3">
        <v>7.2446269017145595E-4</v>
      </c>
      <c r="N492" s="3">
        <v>333</v>
      </c>
      <c r="O492">
        <f t="shared" si="41"/>
        <v>0</v>
      </c>
      <c r="P492">
        <f t="shared" si="42"/>
        <v>0</v>
      </c>
      <c r="Q492">
        <f t="shared" si="43"/>
        <v>0</v>
      </c>
      <c r="R492">
        <f t="shared" si="44"/>
        <v>0</v>
      </c>
      <c r="S492">
        <f t="shared" si="45"/>
        <v>0</v>
      </c>
      <c r="T492">
        <f t="shared" si="46"/>
        <v>0</v>
      </c>
      <c r="AK492">
        <v>337</v>
      </c>
      <c r="AL492" s="3" t="s">
        <v>450</v>
      </c>
      <c r="AM492" s="3">
        <v>4.1443348749968502E-2</v>
      </c>
      <c r="AN492" s="42" t="s">
        <v>450</v>
      </c>
      <c r="AO492" s="42">
        <v>5.5834947119668403E-2</v>
      </c>
      <c r="AP492" s="42" t="s">
        <v>450</v>
      </c>
      <c r="AQ492" s="42">
        <v>0.16884965036189101</v>
      </c>
    </row>
    <row r="493" spans="1:43" x14ac:dyDescent="0.4">
      <c r="A493">
        <v>333</v>
      </c>
      <c r="B493" s="3">
        <v>2</v>
      </c>
      <c r="C493" s="3">
        <v>0</v>
      </c>
      <c r="D493" s="3">
        <v>5.0492299924261496E-4</v>
      </c>
      <c r="E493" s="3">
        <v>0</v>
      </c>
      <c r="F493" s="3">
        <v>4</v>
      </c>
      <c r="G493" s="3">
        <v>0</v>
      </c>
      <c r="H493" s="3">
        <v>9.7967180994366801E-4</v>
      </c>
      <c r="I493" s="3">
        <v>0</v>
      </c>
      <c r="J493" s="3">
        <v>1</v>
      </c>
      <c r="K493" s="3">
        <v>4</v>
      </c>
      <c r="L493" s="3">
        <v>2.4148756339048501E-4</v>
      </c>
      <c r="M493" s="3">
        <v>9.6595025356194101E-4</v>
      </c>
      <c r="N493" s="3">
        <v>334</v>
      </c>
      <c r="O493">
        <f t="shared" si="41"/>
        <v>0</v>
      </c>
      <c r="P493">
        <f t="shared" si="42"/>
        <v>0</v>
      </c>
      <c r="Q493">
        <f t="shared" si="43"/>
        <v>0</v>
      </c>
      <c r="R493">
        <f t="shared" si="44"/>
        <v>0</v>
      </c>
      <c r="S493">
        <f t="shared" si="45"/>
        <v>0</v>
      </c>
      <c r="T493">
        <f t="shared" si="46"/>
        <v>0</v>
      </c>
      <c r="AK493">
        <v>338</v>
      </c>
      <c r="AL493" s="3" t="s">
        <v>450</v>
      </c>
      <c r="AM493" s="3">
        <v>2.97112667492117E-2</v>
      </c>
      <c r="AN493" s="42" t="s">
        <v>449</v>
      </c>
      <c r="AO493" s="42">
        <v>4.79264460069974E-2</v>
      </c>
      <c r="AP493" s="42" t="s">
        <v>452</v>
      </c>
      <c r="AQ493" s="42">
        <v>0.16755569419416</v>
      </c>
    </row>
    <row r="494" spans="1:43" x14ac:dyDescent="0.4">
      <c r="A494">
        <v>334</v>
      </c>
      <c r="B494" s="3">
        <v>3</v>
      </c>
      <c r="C494" s="3">
        <v>0</v>
      </c>
      <c r="D494" s="3">
        <v>7.5738449886392299E-4</v>
      </c>
      <c r="E494" s="3">
        <v>0</v>
      </c>
      <c r="F494" s="3">
        <v>2</v>
      </c>
      <c r="G494" s="3">
        <v>0</v>
      </c>
      <c r="H494" s="3">
        <v>4.89835904971834E-4</v>
      </c>
      <c r="I494" s="3">
        <v>0</v>
      </c>
      <c r="J494" s="3">
        <v>2</v>
      </c>
      <c r="K494" s="3">
        <v>3</v>
      </c>
      <c r="L494" s="3">
        <v>4.8297512678097002E-4</v>
      </c>
      <c r="M494" s="3">
        <v>7.2446269017145595E-4</v>
      </c>
      <c r="N494" s="3">
        <v>335</v>
      </c>
      <c r="O494">
        <f t="shared" si="41"/>
        <v>0</v>
      </c>
      <c r="P494">
        <f t="shared" si="42"/>
        <v>0</v>
      </c>
      <c r="Q494">
        <f t="shared" si="43"/>
        <v>0</v>
      </c>
      <c r="R494">
        <f t="shared" si="44"/>
        <v>0</v>
      </c>
      <c r="S494">
        <f t="shared" si="45"/>
        <v>0</v>
      </c>
      <c r="T494">
        <f t="shared" si="46"/>
        <v>0</v>
      </c>
      <c r="AK494">
        <v>339</v>
      </c>
      <c r="AL494" s="3" t="s">
        <v>450</v>
      </c>
      <c r="AM494" s="3">
        <v>3.5967061396987E-2</v>
      </c>
      <c r="AN494" s="42" t="s">
        <v>452</v>
      </c>
      <c r="AO494" s="42">
        <v>4.79264460069974E-2</v>
      </c>
      <c r="AP494" s="42" t="s">
        <v>450</v>
      </c>
      <c r="AQ494" s="42">
        <v>0.168038669320941</v>
      </c>
    </row>
    <row r="495" spans="1:43" x14ac:dyDescent="0.4">
      <c r="A495">
        <v>335</v>
      </c>
      <c r="B495" s="3">
        <v>1</v>
      </c>
      <c r="C495" s="3">
        <v>0</v>
      </c>
      <c r="D495" s="3">
        <v>2.5246149962130699E-4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3">
        <v>1</v>
      </c>
      <c r="L495" s="3">
        <v>2.4148756339048501E-4</v>
      </c>
      <c r="M495" s="3">
        <v>2.4148756339048501E-4</v>
      </c>
      <c r="N495" s="3">
        <v>336</v>
      </c>
      <c r="O495">
        <f t="shared" si="41"/>
        <v>0</v>
      </c>
      <c r="P495">
        <f t="shared" si="42"/>
        <v>0</v>
      </c>
      <c r="Q495">
        <f t="shared" si="43"/>
        <v>0</v>
      </c>
      <c r="R495">
        <f t="shared" si="44"/>
        <v>0</v>
      </c>
      <c r="S495">
        <f t="shared" si="45"/>
        <v>0</v>
      </c>
      <c r="T495">
        <f t="shared" si="46"/>
        <v>0</v>
      </c>
      <c r="AK495">
        <v>340</v>
      </c>
      <c r="AL495" s="3" t="s">
        <v>449</v>
      </c>
      <c r="AM495" s="3">
        <v>3.8651778783695703E-2</v>
      </c>
      <c r="AN495" s="42" t="s">
        <v>451</v>
      </c>
      <c r="AO495" s="42">
        <v>5.4015260279950197E-2</v>
      </c>
      <c r="AP495" s="42" t="s">
        <v>449</v>
      </c>
      <c r="AQ495" s="42">
        <v>0.17495929902256699</v>
      </c>
    </row>
    <row r="496" spans="1:43" x14ac:dyDescent="0.4">
      <c r="A496">
        <v>336</v>
      </c>
      <c r="B496" s="3">
        <v>1</v>
      </c>
      <c r="C496" s="3">
        <v>1</v>
      </c>
      <c r="D496" s="3">
        <v>2.5246149962130699E-4</v>
      </c>
      <c r="E496" s="3">
        <v>2.5246149962130699E-4</v>
      </c>
      <c r="F496" s="3">
        <v>1</v>
      </c>
      <c r="G496" s="3">
        <v>0</v>
      </c>
      <c r="H496" s="3">
        <v>2.44917952485917E-4</v>
      </c>
      <c r="I496" s="3">
        <v>0</v>
      </c>
      <c r="J496" s="3">
        <v>2</v>
      </c>
      <c r="K496" s="3">
        <v>1</v>
      </c>
      <c r="L496" s="3">
        <v>4.8297512678097002E-4</v>
      </c>
      <c r="M496" s="3">
        <v>2.4148756339048501E-4</v>
      </c>
      <c r="N496" s="3">
        <v>337</v>
      </c>
      <c r="O496">
        <f t="shared" si="41"/>
        <v>0</v>
      </c>
      <c r="P496">
        <f t="shared" si="42"/>
        <v>0</v>
      </c>
      <c r="Q496">
        <f t="shared" si="43"/>
        <v>0</v>
      </c>
      <c r="R496">
        <f t="shared" si="44"/>
        <v>0</v>
      </c>
      <c r="S496">
        <f t="shared" si="45"/>
        <v>0</v>
      </c>
      <c r="T496">
        <f t="shared" si="46"/>
        <v>0</v>
      </c>
      <c r="AK496">
        <v>341</v>
      </c>
      <c r="AL496" s="3" t="s">
        <v>450</v>
      </c>
      <c r="AM496" s="3">
        <v>3.09649406203664E-2</v>
      </c>
      <c r="AN496" s="42" t="s">
        <v>452</v>
      </c>
      <c r="AO496" s="42">
        <v>5.2128853821988001E-2</v>
      </c>
      <c r="AP496" s="42" t="s">
        <v>449</v>
      </c>
      <c r="AQ496" s="42">
        <v>0.172589664058345</v>
      </c>
    </row>
    <row r="497" spans="1:43" x14ac:dyDescent="0.4">
      <c r="A497">
        <v>337</v>
      </c>
      <c r="B497" s="3">
        <v>3</v>
      </c>
      <c r="C497" s="3">
        <v>0</v>
      </c>
      <c r="D497" s="3">
        <v>7.5738449886392299E-4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2</v>
      </c>
      <c r="K497" s="3">
        <v>2</v>
      </c>
      <c r="L497" s="3">
        <v>4.8297512678097002E-4</v>
      </c>
      <c r="M497" s="3">
        <v>4.8297512678097002E-4</v>
      </c>
      <c r="N497" s="3">
        <v>338</v>
      </c>
      <c r="O497">
        <f t="shared" si="41"/>
        <v>0</v>
      </c>
      <c r="P497">
        <f t="shared" si="42"/>
        <v>0</v>
      </c>
      <c r="Q497">
        <f t="shared" si="43"/>
        <v>0</v>
      </c>
      <c r="R497">
        <f t="shared" si="44"/>
        <v>0</v>
      </c>
      <c r="S497">
        <f t="shared" si="45"/>
        <v>0</v>
      </c>
      <c r="T497">
        <f t="shared" si="46"/>
        <v>0</v>
      </c>
      <c r="AK497">
        <v>342</v>
      </c>
      <c r="AL497" s="3" t="s">
        <v>449</v>
      </c>
      <c r="AM497" s="3">
        <v>3.4345345571656201E-2</v>
      </c>
      <c r="AN497" s="42" t="s">
        <v>449</v>
      </c>
      <c r="AO497" s="42">
        <v>4.2750323007048903E-2</v>
      </c>
      <c r="AP497" s="42" t="s">
        <v>449</v>
      </c>
      <c r="AQ497" s="42">
        <v>0.171425783795908</v>
      </c>
    </row>
    <row r="498" spans="1:43" x14ac:dyDescent="0.4">
      <c r="A498">
        <v>338</v>
      </c>
      <c r="B498" s="3">
        <v>0</v>
      </c>
      <c r="C498" s="3">
        <v>1</v>
      </c>
      <c r="D498" s="3">
        <v>0</v>
      </c>
      <c r="E498" s="3">
        <v>2.5246149962130699E-4</v>
      </c>
      <c r="F498" s="3">
        <v>0</v>
      </c>
      <c r="G498" s="3">
        <v>1</v>
      </c>
      <c r="H498" s="3">
        <v>0</v>
      </c>
      <c r="I498" s="3">
        <v>2.44917952485917E-4</v>
      </c>
      <c r="J498" s="3">
        <v>2</v>
      </c>
      <c r="K498" s="3">
        <v>3</v>
      </c>
      <c r="L498" s="3">
        <v>4.8297512678097002E-4</v>
      </c>
      <c r="M498" s="3">
        <v>7.2446269017145595E-4</v>
      </c>
      <c r="N498" s="3">
        <v>339</v>
      </c>
      <c r="O498">
        <f t="shared" si="41"/>
        <v>0</v>
      </c>
      <c r="P498">
        <f t="shared" si="42"/>
        <v>0</v>
      </c>
      <c r="Q498">
        <f t="shared" si="43"/>
        <v>0</v>
      </c>
      <c r="R498">
        <f t="shared" si="44"/>
        <v>0</v>
      </c>
      <c r="S498">
        <f t="shared" si="45"/>
        <v>0</v>
      </c>
      <c r="T498">
        <f t="shared" si="46"/>
        <v>0</v>
      </c>
      <c r="AK498">
        <v>343</v>
      </c>
      <c r="AL498" s="3" t="s">
        <v>452</v>
      </c>
      <c r="AM498" s="3">
        <v>3.6525232238057502E-2</v>
      </c>
      <c r="AN498" s="42" t="s">
        <v>452</v>
      </c>
      <c r="AO498" s="42">
        <v>5.2128853821988001E-2</v>
      </c>
      <c r="AP498" s="42" t="s">
        <v>451</v>
      </c>
      <c r="AQ498" s="42">
        <v>0.159584139845002</v>
      </c>
    </row>
    <row r="499" spans="1:43" x14ac:dyDescent="0.4">
      <c r="A499">
        <v>339</v>
      </c>
      <c r="B499" s="3">
        <v>1</v>
      </c>
      <c r="C499" s="3">
        <v>1</v>
      </c>
      <c r="D499" s="3">
        <v>2.5246149962130699E-4</v>
      </c>
      <c r="E499" s="3">
        <v>2.5246149962130699E-4</v>
      </c>
      <c r="F499" s="3">
        <v>0</v>
      </c>
      <c r="G499" s="3">
        <v>1</v>
      </c>
      <c r="H499" s="3">
        <v>0</v>
      </c>
      <c r="I499" s="3">
        <v>2.44917952485917E-4</v>
      </c>
      <c r="J499" s="3">
        <v>1</v>
      </c>
      <c r="K499" s="3">
        <v>4</v>
      </c>
      <c r="L499" s="3">
        <v>2.4148756339048501E-4</v>
      </c>
      <c r="M499" s="3">
        <v>9.6595025356194101E-4</v>
      </c>
      <c r="N499" s="3">
        <v>340</v>
      </c>
      <c r="O499">
        <f t="shared" si="41"/>
        <v>0</v>
      </c>
      <c r="P499">
        <f t="shared" si="42"/>
        <v>0</v>
      </c>
      <c r="Q499">
        <f t="shared" si="43"/>
        <v>0</v>
      </c>
      <c r="R499">
        <f t="shared" si="44"/>
        <v>0</v>
      </c>
      <c r="S499">
        <f t="shared" si="45"/>
        <v>0</v>
      </c>
      <c r="T499">
        <f t="shared" si="46"/>
        <v>0</v>
      </c>
      <c r="AK499">
        <v>344</v>
      </c>
      <c r="AL499" s="3" t="s">
        <v>452</v>
      </c>
      <c r="AM499" s="3">
        <v>3.09649406203664E-2</v>
      </c>
      <c r="AN499" s="42" t="s">
        <v>451</v>
      </c>
      <c r="AO499" s="42">
        <v>4.2750323007048903E-2</v>
      </c>
      <c r="AP499" s="42" t="s">
        <v>451</v>
      </c>
      <c r="AQ499" s="42">
        <v>0.16427247115841001</v>
      </c>
    </row>
    <row r="500" spans="1:43" x14ac:dyDescent="0.4">
      <c r="A500">
        <v>340</v>
      </c>
      <c r="B500" s="3">
        <v>0</v>
      </c>
      <c r="C500" s="3">
        <v>0</v>
      </c>
      <c r="D500" s="3">
        <v>0</v>
      </c>
      <c r="E500" s="3">
        <v>0</v>
      </c>
      <c r="F500" s="3">
        <v>1</v>
      </c>
      <c r="G500" s="3">
        <v>0</v>
      </c>
      <c r="H500" s="3">
        <v>2.44917952485917E-4</v>
      </c>
      <c r="I500" s="3">
        <v>0</v>
      </c>
      <c r="J500" s="3">
        <v>2</v>
      </c>
      <c r="K500" s="3">
        <v>2</v>
      </c>
      <c r="L500" s="3">
        <v>4.8297512678097002E-4</v>
      </c>
      <c r="M500" s="3">
        <v>4.8297512678097002E-4</v>
      </c>
      <c r="N500" s="3">
        <v>341</v>
      </c>
      <c r="O500">
        <f t="shared" si="41"/>
        <v>0</v>
      </c>
      <c r="P500">
        <f t="shared" si="42"/>
        <v>0</v>
      </c>
      <c r="Q500">
        <f t="shared" si="43"/>
        <v>0</v>
      </c>
      <c r="R500">
        <f t="shared" si="44"/>
        <v>0</v>
      </c>
      <c r="S500">
        <f t="shared" si="45"/>
        <v>0</v>
      </c>
      <c r="T500">
        <f t="shared" si="46"/>
        <v>0</v>
      </c>
      <c r="AK500">
        <v>345</v>
      </c>
      <c r="AL500" s="3" t="s">
        <v>449</v>
      </c>
      <c r="AM500" s="3">
        <v>3.4345345571656201E-2</v>
      </c>
      <c r="AN500" s="42" t="s">
        <v>449</v>
      </c>
      <c r="AO500" s="42">
        <v>4.8839485228726297E-2</v>
      </c>
      <c r="AP500" s="42" t="s">
        <v>449</v>
      </c>
      <c r="AQ500" s="42">
        <v>0.15431049076518399</v>
      </c>
    </row>
    <row r="501" spans="1:43" x14ac:dyDescent="0.4">
      <c r="A501">
        <v>341</v>
      </c>
      <c r="B501" s="3">
        <v>2</v>
      </c>
      <c r="C501" s="3">
        <v>0</v>
      </c>
      <c r="D501" s="3">
        <v>5.0492299924261496E-4</v>
      </c>
      <c r="E501" s="3">
        <v>0</v>
      </c>
      <c r="F501" s="3">
        <v>1</v>
      </c>
      <c r="G501" s="3">
        <v>2</v>
      </c>
      <c r="H501" s="3">
        <v>2.44917952485917E-4</v>
      </c>
      <c r="I501" s="3">
        <v>4.89835904971834E-4</v>
      </c>
      <c r="J501" s="3">
        <v>1</v>
      </c>
      <c r="K501" s="3">
        <v>0</v>
      </c>
      <c r="L501" s="3">
        <v>2.4148756339048501E-4</v>
      </c>
      <c r="M501" s="3">
        <v>0</v>
      </c>
      <c r="N501" s="3">
        <v>342</v>
      </c>
      <c r="O501">
        <f t="shared" si="41"/>
        <v>0</v>
      </c>
      <c r="P501">
        <f t="shared" si="42"/>
        <v>0</v>
      </c>
      <c r="Q501">
        <f t="shared" si="43"/>
        <v>0</v>
      </c>
      <c r="R501">
        <f t="shared" si="44"/>
        <v>0</v>
      </c>
      <c r="S501">
        <f t="shared" si="45"/>
        <v>0</v>
      </c>
      <c r="T501">
        <f t="shared" si="46"/>
        <v>0</v>
      </c>
      <c r="AK501">
        <v>346</v>
      </c>
      <c r="AL501" s="3" t="s">
        <v>452</v>
      </c>
      <c r="AM501" s="3">
        <v>2.7584443436876702E-2</v>
      </c>
      <c r="AN501" s="42" t="s">
        <v>451</v>
      </c>
      <c r="AO501" s="42">
        <v>5.7237822246369197E-2</v>
      </c>
      <c r="AP501" s="42" t="s">
        <v>449</v>
      </c>
      <c r="AQ501" s="42">
        <v>0.15831866244349599</v>
      </c>
    </row>
    <row r="502" spans="1:43" x14ac:dyDescent="0.4">
      <c r="A502">
        <v>342</v>
      </c>
      <c r="B502" s="3">
        <v>3</v>
      </c>
      <c r="C502" s="3">
        <v>0</v>
      </c>
      <c r="D502" s="3">
        <v>7.5738449886392299E-4</v>
      </c>
      <c r="E502" s="3">
        <v>0</v>
      </c>
      <c r="F502" s="3">
        <v>1</v>
      </c>
      <c r="G502" s="3">
        <v>0</v>
      </c>
      <c r="H502" s="3">
        <v>2.44917952485917E-4</v>
      </c>
      <c r="I502" s="3">
        <v>0</v>
      </c>
      <c r="J502" s="3">
        <v>3</v>
      </c>
      <c r="K502" s="3">
        <v>1</v>
      </c>
      <c r="L502" s="3">
        <v>7.2446269017145595E-4</v>
      </c>
      <c r="M502" s="3">
        <v>2.4148756339048501E-4</v>
      </c>
      <c r="N502" s="3">
        <v>343</v>
      </c>
      <c r="O502">
        <f t="shared" si="41"/>
        <v>0</v>
      </c>
      <c r="P502">
        <f t="shared" si="42"/>
        <v>0</v>
      </c>
      <c r="Q502">
        <f t="shared" si="43"/>
        <v>0</v>
      </c>
      <c r="R502">
        <f t="shared" si="44"/>
        <v>0</v>
      </c>
      <c r="S502">
        <f t="shared" si="45"/>
        <v>0</v>
      </c>
      <c r="T502">
        <f t="shared" si="46"/>
        <v>0</v>
      </c>
      <c r="AK502">
        <v>347</v>
      </c>
      <c r="AL502" s="3" t="s">
        <v>449</v>
      </c>
      <c r="AM502" s="3">
        <v>3.3840422572413598E-2</v>
      </c>
      <c r="AN502" s="42" t="s">
        <v>449</v>
      </c>
      <c r="AO502" s="42">
        <v>4.8839485228726297E-2</v>
      </c>
      <c r="AP502" s="42" t="s">
        <v>451</v>
      </c>
      <c r="AQ502" s="42">
        <v>0.116841305966466</v>
      </c>
    </row>
    <row r="503" spans="1:43" x14ac:dyDescent="0.4">
      <c r="A503">
        <v>343</v>
      </c>
      <c r="B503" s="3">
        <v>1</v>
      </c>
      <c r="C503" s="3">
        <v>0</v>
      </c>
      <c r="D503" s="3">
        <v>2.5246149962130699E-4</v>
      </c>
      <c r="E503" s="3">
        <v>0</v>
      </c>
      <c r="F503" s="3">
        <v>1</v>
      </c>
      <c r="G503" s="3">
        <v>1</v>
      </c>
      <c r="H503" s="3">
        <v>2.44917952485917E-4</v>
      </c>
      <c r="I503" s="3">
        <v>2.44917952485917E-4</v>
      </c>
      <c r="J503" s="3">
        <v>2</v>
      </c>
      <c r="K503" s="3">
        <v>2</v>
      </c>
      <c r="L503" s="3">
        <v>4.8297512678097002E-4</v>
      </c>
      <c r="M503" s="3">
        <v>4.8297512678097002E-4</v>
      </c>
      <c r="N503" s="3">
        <v>344</v>
      </c>
      <c r="O503">
        <f t="shared" si="41"/>
        <v>0</v>
      </c>
      <c r="P503">
        <f t="shared" si="42"/>
        <v>0</v>
      </c>
      <c r="Q503">
        <f t="shared" si="43"/>
        <v>0</v>
      </c>
      <c r="R503">
        <f t="shared" si="44"/>
        <v>0</v>
      </c>
      <c r="S503">
        <f t="shared" si="45"/>
        <v>0</v>
      </c>
      <c r="T503">
        <f t="shared" si="46"/>
        <v>0</v>
      </c>
      <c r="AK503">
        <v>348</v>
      </c>
      <c r="AL503" s="3" t="s">
        <v>449</v>
      </c>
      <c r="AM503" s="3">
        <v>3.6525232238057502E-2</v>
      </c>
      <c r="AN503" s="42" t="s">
        <v>453</v>
      </c>
      <c r="AO503" s="42">
        <v>3.2911908419621301E-3</v>
      </c>
      <c r="AP503" s="42" t="s">
        <v>449</v>
      </c>
      <c r="AQ503" s="42">
        <v>0.11433590691312499</v>
      </c>
    </row>
    <row r="504" spans="1:43" x14ac:dyDescent="0.4">
      <c r="A504">
        <v>344</v>
      </c>
      <c r="B504" s="3">
        <v>0</v>
      </c>
      <c r="C504" s="3">
        <v>0</v>
      </c>
      <c r="D504" s="3">
        <v>0</v>
      </c>
      <c r="E504" s="3">
        <v>0</v>
      </c>
      <c r="F504" s="3">
        <v>1</v>
      </c>
      <c r="G504" s="3">
        <v>1</v>
      </c>
      <c r="H504" s="3">
        <v>2.44917952485917E-4</v>
      </c>
      <c r="I504" s="3">
        <v>2.44917952485917E-4</v>
      </c>
      <c r="J504" s="3">
        <v>0</v>
      </c>
      <c r="K504" s="3">
        <v>3</v>
      </c>
      <c r="L504" s="3">
        <v>0</v>
      </c>
      <c r="M504" s="3">
        <v>7.2446269017145595E-4</v>
      </c>
      <c r="N504" s="3">
        <v>345</v>
      </c>
      <c r="O504">
        <f t="shared" si="41"/>
        <v>0</v>
      </c>
      <c r="P504">
        <f t="shared" si="42"/>
        <v>0</v>
      </c>
      <c r="Q504">
        <f t="shared" si="43"/>
        <v>0</v>
      </c>
      <c r="R504">
        <f t="shared" si="44"/>
        <v>0</v>
      </c>
      <c r="S504">
        <f t="shared" si="45"/>
        <v>0</v>
      </c>
      <c r="T504">
        <f t="shared" si="46"/>
        <v>0</v>
      </c>
      <c r="AK504">
        <v>349</v>
      </c>
      <c r="AL504" s="3" t="s">
        <v>452</v>
      </c>
      <c r="AM504" s="3">
        <v>3.09649406203664E-2</v>
      </c>
      <c r="AN504" s="42" t="s">
        <v>453</v>
      </c>
      <c r="AO504" s="42">
        <v>3.2911908419621301E-3</v>
      </c>
      <c r="AP504" s="42" t="s">
        <v>452</v>
      </c>
      <c r="AQ504" s="42">
        <v>0.127890737750915</v>
      </c>
    </row>
    <row r="505" spans="1:43" x14ac:dyDescent="0.4">
      <c r="A505">
        <v>345</v>
      </c>
      <c r="B505" s="3">
        <v>2</v>
      </c>
      <c r="C505" s="3">
        <v>0</v>
      </c>
      <c r="D505" s="3">
        <v>5.0492299924261496E-4</v>
      </c>
      <c r="E505" s="3">
        <v>0</v>
      </c>
      <c r="F505" s="3">
        <v>1</v>
      </c>
      <c r="G505" s="3">
        <v>0</v>
      </c>
      <c r="H505" s="3">
        <v>2.44917952485917E-4</v>
      </c>
      <c r="I505" s="3">
        <v>0</v>
      </c>
      <c r="J505" s="3">
        <v>2</v>
      </c>
      <c r="K505" s="3">
        <v>0</v>
      </c>
      <c r="L505" s="3">
        <v>4.8297512678097002E-4</v>
      </c>
      <c r="M505" s="3">
        <v>0</v>
      </c>
      <c r="N505" s="3">
        <v>346</v>
      </c>
      <c r="O505">
        <f t="shared" si="41"/>
        <v>0</v>
      </c>
      <c r="P505">
        <f t="shared" si="42"/>
        <v>0</v>
      </c>
      <c r="Q505">
        <f t="shared" si="43"/>
        <v>0</v>
      </c>
      <c r="R505">
        <f t="shared" si="44"/>
        <v>0</v>
      </c>
      <c r="S505">
        <f t="shared" si="45"/>
        <v>0</v>
      </c>
      <c r="T505">
        <f t="shared" si="46"/>
        <v>0</v>
      </c>
      <c r="AK505">
        <v>350</v>
      </c>
      <c r="AL505" s="3" t="s">
        <v>450</v>
      </c>
      <c r="AM505" s="3">
        <v>2.7584443436876702E-2</v>
      </c>
      <c r="AN505" s="42" t="s">
        <v>450</v>
      </c>
      <c r="AO505" s="42">
        <v>6.0037093844560498E-2</v>
      </c>
      <c r="AP505" s="42" t="s">
        <v>450</v>
      </c>
      <c r="AQ505" s="42">
        <v>0.10025936311872</v>
      </c>
    </row>
    <row r="506" spans="1:43" x14ac:dyDescent="0.4">
      <c r="A506">
        <v>346</v>
      </c>
      <c r="B506" s="3">
        <v>1</v>
      </c>
      <c r="C506" s="3">
        <v>1</v>
      </c>
      <c r="D506" s="3">
        <v>2.5246149962130699E-4</v>
      </c>
      <c r="E506" s="3">
        <v>2.5246149962130699E-4</v>
      </c>
      <c r="F506" s="3">
        <v>1</v>
      </c>
      <c r="G506" s="3">
        <v>0</v>
      </c>
      <c r="H506" s="3">
        <v>2.44917952485917E-4</v>
      </c>
      <c r="I506" s="3">
        <v>0</v>
      </c>
      <c r="J506" s="3">
        <v>2</v>
      </c>
      <c r="K506" s="3">
        <v>1</v>
      </c>
      <c r="L506" s="3">
        <v>4.8297512678097002E-4</v>
      </c>
      <c r="M506" s="3">
        <v>2.4148756339048501E-4</v>
      </c>
      <c r="N506" s="3">
        <v>347</v>
      </c>
      <c r="O506">
        <f t="shared" si="41"/>
        <v>0</v>
      </c>
      <c r="P506">
        <f t="shared" si="42"/>
        <v>0</v>
      </c>
      <c r="Q506">
        <f t="shared" si="43"/>
        <v>0</v>
      </c>
      <c r="R506">
        <f t="shared" si="44"/>
        <v>0</v>
      </c>
      <c r="S506">
        <f t="shared" si="45"/>
        <v>0</v>
      </c>
      <c r="T506">
        <f t="shared" si="46"/>
        <v>0</v>
      </c>
      <c r="AK506">
        <v>351</v>
      </c>
      <c r="AL506" s="3" t="s">
        <v>450</v>
      </c>
      <c r="AM506" s="3">
        <v>3.3840422572413598E-2</v>
      </c>
      <c r="AN506" s="42" t="s">
        <v>450</v>
      </c>
      <c r="AO506" s="42">
        <v>4.8298928608406698E-2</v>
      </c>
      <c r="AP506" s="42" t="s">
        <v>449</v>
      </c>
      <c r="AQ506" s="42">
        <v>9.87214793566666E-2</v>
      </c>
    </row>
    <row r="507" spans="1:43" x14ac:dyDescent="0.4">
      <c r="A507">
        <v>347</v>
      </c>
      <c r="B507" s="3">
        <v>1</v>
      </c>
      <c r="C507" s="3">
        <v>0</v>
      </c>
      <c r="D507" s="3">
        <v>2.5246149962130699E-4</v>
      </c>
      <c r="E507" s="3">
        <v>0</v>
      </c>
      <c r="F507" s="3">
        <v>0</v>
      </c>
      <c r="G507" s="3">
        <v>1</v>
      </c>
      <c r="H507" s="3">
        <v>0</v>
      </c>
      <c r="I507" s="3">
        <v>2.44917952485917E-4</v>
      </c>
      <c r="J507" s="3">
        <v>1</v>
      </c>
      <c r="K507" s="3">
        <v>2</v>
      </c>
      <c r="L507" s="3">
        <v>2.4148756339048501E-4</v>
      </c>
      <c r="M507" s="3">
        <v>4.8297512678097002E-4</v>
      </c>
      <c r="N507" s="3">
        <v>348</v>
      </c>
      <c r="O507">
        <f t="shared" si="41"/>
        <v>0</v>
      </c>
      <c r="P507">
        <f t="shared" si="42"/>
        <v>0</v>
      </c>
      <c r="Q507">
        <f t="shared" si="43"/>
        <v>0</v>
      </c>
      <c r="R507">
        <f t="shared" si="44"/>
        <v>0</v>
      </c>
      <c r="S507">
        <f t="shared" si="45"/>
        <v>0</v>
      </c>
      <c r="T507">
        <f t="shared" si="46"/>
        <v>0</v>
      </c>
      <c r="AK507">
        <v>352</v>
      </c>
      <c r="AL507" s="3" t="s">
        <v>451</v>
      </c>
      <c r="AM507" s="3">
        <v>3.2185457372736197E-2</v>
      </c>
      <c r="AN507" s="42" t="s">
        <v>450</v>
      </c>
      <c r="AO507" s="42">
        <v>5.0118876473931401E-2</v>
      </c>
      <c r="AP507" s="42" t="s">
        <v>452</v>
      </c>
      <c r="AQ507" s="42">
        <v>9.2861005774757602E-2</v>
      </c>
    </row>
    <row r="508" spans="1:43" x14ac:dyDescent="0.4">
      <c r="A508">
        <v>348</v>
      </c>
      <c r="B508" s="3">
        <v>2</v>
      </c>
      <c r="C508" s="3">
        <v>0</v>
      </c>
      <c r="D508" s="3">
        <v>5.0492299924261496E-4</v>
      </c>
      <c r="E508" s="3">
        <v>0</v>
      </c>
      <c r="F508" s="3">
        <v>3</v>
      </c>
      <c r="G508" s="3">
        <v>0</v>
      </c>
      <c r="H508" s="3">
        <v>7.3475385745775095E-4</v>
      </c>
      <c r="I508" s="3">
        <v>0</v>
      </c>
      <c r="J508" s="3">
        <v>2</v>
      </c>
      <c r="K508" s="3">
        <v>2</v>
      </c>
      <c r="L508" s="3">
        <v>4.8297512678097002E-4</v>
      </c>
      <c r="M508" s="3">
        <v>4.8297512678097002E-4</v>
      </c>
      <c r="N508" s="3">
        <v>349</v>
      </c>
      <c r="O508">
        <f t="shared" si="41"/>
        <v>0</v>
      </c>
      <c r="P508">
        <f t="shared" si="42"/>
        <v>0</v>
      </c>
      <c r="Q508">
        <f t="shared" si="43"/>
        <v>0</v>
      </c>
      <c r="R508">
        <f t="shared" si="44"/>
        <v>0</v>
      </c>
      <c r="S508">
        <f t="shared" si="45"/>
        <v>0</v>
      </c>
      <c r="T508">
        <f t="shared" si="46"/>
        <v>0</v>
      </c>
      <c r="AK508">
        <v>353</v>
      </c>
      <c r="AL508" s="3" t="s">
        <v>451</v>
      </c>
      <c r="AM508" s="3">
        <v>2.8804960189246501E-2</v>
      </c>
      <c r="AN508" s="42" t="s">
        <v>449</v>
      </c>
      <c r="AO508" s="42">
        <v>4.3063589121522097E-2</v>
      </c>
      <c r="AP508" s="42" t="s">
        <v>451</v>
      </c>
      <c r="AQ508" s="42">
        <v>9.8204566125007595E-2</v>
      </c>
    </row>
    <row r="509" spans="1:43" x14ac:dyDescent="0.4">
      <c r="A509">
        <v>349</v>
      </c>
      <c r="B509" s="3">
        <v>1</v>
      </c>
      <c r="C509" s="3">
        <v>4</v>
      </c>
      <c r="D509" s="3">
        <v>2.5246149962130699E-4</v>
      </c>
      <c r="E509" s="3">
        <v>1.0098459984852299E-3</v>
      </c>
      <c r="F509" s="3">
        <v>1</v>
      </c>
      <c r="G509" s="3">
        <v>0</v>
      </c>
      <c r="H509" s="3">
        <v>2.44917952485917E-4</v>
      </c>
      <c r="I509" s="3">
        <v>0</v>
      </c>
      <c r="J509" s="3">
        <v>2</v>
      </c>
      <c r="K509" s="3">
        <v>2</v>
      </c>
      <c r="L509" s="3">
        <v>4.8297512678097002E-4</v>
      </c>
      <c r="M509" s="3">
        <v>4.8297512678097002E-4</v>
      </c>
      <c r="N509" s="3">
        <v>350</v>
      </c>
      <c r="O509">
        <f t="shared" si="41"/>
        <v>0</v>
      </c>
      <c r="P509">
        <f t="shared" si="42"/>
        <v>0</v>
      </c>
      <c r="Q509">
        <f t="shared" si="43"/>
        <v>0</v>
      </c>
      <c r="R509">
        <f t="shared" si="44"/>
        <v>0</v>
      </c>
      <c r="S509">
        <f t="shared" si="45"/>
        <v>0</v>
      </c>
      <c r="T509">
        <f t="shared" si="46"/>
        <v>0</v>
      </c>
      <c r="AK509">
        <v>354</v>
      </c>
      <c r="AL509" s="3" t="s">
        <v>451</v>
      </c>
      <c r="AM509" s="3">
        <v>3.3840422572413598E-2</v>
      </c>
      <c r="AN509" s="42" t="s">
        <v>450</v>
      </c>
      <c r="AO509" s="42">
        <v>3.6973905297770199E-2</v>
      </c>
      <c r="AP509" s="42" t="s">
        <v>452</v>
      </c>
      <c r="AQ509" s="42">
        <v>0.103002594693691</v>
      </c>
    </row>
    <row r="510" spans="1:43" x14ac:dyDescent="0.4">
      <c r="A510">
        <v>350</v>
      </c>
      <c r="B510" s="3">
        <v>2</v>
      </c>
      <c r="C510" s="3">
        <v>0</v>
      </c>
      <c r="D510" s="3">
        <v>5.0492299924261496E-4</v>
      </c>
      <c r="E510" s="3">
        <v>0</v>
      </c>
      <c r="F510" s="3">
        <v>1</v>
      </c>
      <c r="G510" s="3">
        <v>1</v>
      </c>
      <c r="H510" s="3">
        <v>2.44917952485917E-4</v>
      </c>
      <c r="I510" s="3">
        <v>2.44917952485917E-4</v>
      </c>
      <c r="J510" s="3">
        <v>0</v>
      </c>
      <c r="K510" s="3">
        <v>1</v>
      </c>
      <c r="L510" s="3">
        <v>0</v>
      </c>
      <c r="M510" s="3">
        <v>2.4148756339048501E-4</v>
      </c>
      <c r="N510" s="3">
        <v>351</v>
      </c>
      <c r="O510">
        <f t="shared" si="41"/>
        <v>0</v>
      </c>
      <c r="P510">
        <f t="shared" si="42"/>
        <v>0</v>
      </c>
      <c r="Q510">
        <f t="shared" si="43"/>
        <v>0</v>
      </c>
      <c r="R510">
        <f t="shared" si="44"/>
        <v>0</v>
      </c>
      <c r="S510">
        <f t="shared" si="45"/>
        <v>0</v>
      </c>
      <c r="T510">
        <f t="shared" si="46"/>
        <v>0</v>
      </c>
      <c r="AK510">
        <v>355</v>
      </c>
      <c r="AL510" s="3" t="s">
        <v>452</v>
      </c>
      <c r="AM510" s="3">
        <v>3.8929782299160602E-2</v>
      </c>
      <c r="AN510" s="42" t="s">
        <v>449</v>
      </c>
      <c r="AO510" s="42">
        <v>4.0263708612933699E-2</v>
      </c>
      <c r="AP510" s="42" t="s">
        <v>449</v>
      </c>
      <c r="AQ510" s="42">
        <v>0.10042217540279701</v>
      </c>
    </row>
    <row r="511" spans="1:43" x14ac:dyDescent="0.4">
      <c r="A511">
        <v>351</v>
      </c>
      <c r="B511" s="3">
        <v>0</v>
      </c>
      <c r="C511" s="3">
        <v>0</v>
      </c>
      <c r="D511" s="3">
        <v>0</v>
      </c>
      <c r="E511" s="3">
        <v>0</v>
      </c>
      <c r="F511" s="3">
        <v>2</v>
      </c>
      <c r="G511" s="3">
        <v>1</v>
      </c>
      <c r="H511" s="3">
        <v>4.89835904971834E-4</v>
      </c>
      <c r="I511" s="3">
        <v>2.44917952485917E-4</v>
      </c>
      <c r="J511" s="3">
        <v>1</v>
      </c>
      <c r="K511" s="3">
        <v>2</v>
      </c>
      <c r="L511" s="3">
        <v>2.4148756339048501E-4</v>
      </c>
      <c r="M511" s="3">
        <v>4.8297512678097002E-4</v>
      </c>
      <c r="N511" s="3">
        <v>352</v>
      </c>
      <c r="O511">
        <f t="shared" si="41"/>
        <v>0</v>
      </c>
      <c r="P511">
        <f t="shared" si="42"/>
        <v>0</v>
      </c>
      <c r="Q511">
        <f t="shared" si="43"/>
        <v>0</v>
      </c>
      <c r="R511">
        <f t="shared" si="44"/>
        <v>0</v>
      </c>
      <c r="S511">
        <f t="shared" si="45"/>
        <v>0</v>
      </c>
      <c r="T511">
        <f t="shared" si="46"/>
        <v>0</v>
      </c>
      <c r="AK511">
        <v>356</v>
      </c>
      <c r="AL511" s="3" t="s">
        <v>452</v>
      </c>
      <c r="AM511" s="3">
        <v>2.9484070498737198E-2</v>
      </c>
      <c r="AN511" s="42" t="s">
        <v>452</v>
      </c>
      <c r="AO511" s="42">
        <v>3.6973905297770199E-2</v>
      </c>
      <c r="AP511" s="42" t="s">
        <v>452</v>
      </c>
      <c r="AQ511" s="42">
        <v>0.103002594693691</v>
      </c>
    </row>
    <row r="512" spans="1:43" x14ac:dyDescent="0.4">
      <c r="A512">
        <v>352</v>
      </c>
      <c r="B512" s="3">
        <v>3</v>
      </c>
      <c r="C512" s="3">
        <v>0</v>
      </c>
      <c r="D512" s="3">
        <v>7.5738449886392299E-4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3</v>
      </c>
      <c r="K512" s="3">
        <v>0</v>
      </c>
      <c r="L512" s="3">
        <v>7.2446269017145595E-4</v>
      </c>
      <c r="M512" s="3">
        <v>0</v>
      </c>
      <c r="N512" s="3">
        <v>353</v>
      </c>
      <c r="O512">
        <f t="shared" si="41"/>
        <v>0</v>
      </c>
      <c r="P512">
        <f t="shared" si="42"/>
        <v>0</v>
      </c>
      <c r="Q512">
        <f t="shared" si="43"/>
        <v>0</v>
      </c>
      <c r="R512">
        <f t="shared" si="44"/>
        <v>0</v>
      </c>
      <c r="S512">
        <f t="shared" si="45"/>
        <v>0</v>
      </c>
      <c r="T512">
        <f t="shared" si="46"/>
        <v>0</v>
      </c>
      <c r="AK512">
        <v>357</v>
      </c>
      <c r="AL512" s="3" t="s">
        <v>452</v>
      </c>
      <c r="AM512" s="3">
        <v>2.3227722527788802E-2</v>
      </c>
      <c r="AN512" s="42" t="s">
        <v>452</v>
      </c>
      <c r="AO512" s="42">
        <v>4.0263708612933699E-2</v>
      </c>
      <c r="AP512" s="42" t="s">
        <v>451</v>
      </c>
      <c r="AQ512" s="42">
        <v>9.7659374986731107E-2</v>
      </c>
    </row>
    <row r="513" spans="1:43" x14ac:dyDescent="0.4">
      <c r="A513">
        <v>353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2</v>
      </c>
      <c r="L513" s="3">
        <v>0</v>
      </c>
      <c r="M513" s="3">
        <v>4.8297512678097002E-4</v>
      </c>
      <c r="N513" s="3">
        <v>354</v>
      </c>
      <c r="O513">
        <f t="shared" si="41"/>
        <v>0</v>
      </c>
      <c r="P513">
        <f t="shared" si="42"/>
        <v>0</v>
      </c>
      <c r="Q513">
        <f t="shared" si="43"/>
        <v>0</v>
      </c>
      <c r="R513">
        <f t="shared" si="44"/>
        <v>0</v>
      </c>
      <c r="S513">
        <f t="shared" si="45"/>
        <v>0</v>
      </c>
      <c r="T513">
        <f t="shared" si="46"/>
        <v>0</v>
      </c>
      <c r="AK513">
        <v>358</v>
      </c>
      <c r="AL513" s="3" t="s">
        <v>451</v>
      </c>
      <c r="AM513" s="3">
        <v>3.2169064652142698E-2</v>
      </c>
      <c r="AN513" s="42" t="s">
        <v>449</v>
      </c>
      <c r="AO513" s="42">
        <v>4.0263708612933699E-2</v>
      </c>
      <c r="AP513" s="42" t="s">
        <v>449</v>
      </c>
      <c r="AQ513" s="42">
        <v>9.1167568439387794E-2</v>
      </c>
    </row>
    <row r="514" spans="1:43" x14ac:dyDescent="0.4">
      <c r="A514">
        <v>354</v>
      </c>
      <c r="B514" s="3">
        <v>2</v>
      </c>
      <c r="C514" s="3">
        <v>0</v>
      </c>
      <c r="D514" s="3">
        <v>5.0492299924261496E-4</v>
      </c>
      <c r="E514" s="3">
        <v>0</v>
      </c>
      <c r="F514" s="3">
        <v>2</v>
      </c>
      <c r="G514" s="3">
        <v>1</v>
      </c>
      <c r="H514" s="3">
        <v>4.89835904971834E-4</v>
      </c>
      <c r="I514" s="3">
        <v>2.44917952485917E-4</v>
      </c>
      <c r="J514" s="3">
        <v>0</v>
      </c>
      <c r="K514" s="3">
        <v>0</v>
      </c>
      <c r="L514" s="3">
        <v>0</v>
      </c>
      <c r="M514" s="3">
        <v>0</v>
      </c>
      <c r="N514" s="3">
        <v>355</v>
      </c>
      <c r="O514">
        <f t="shared" si="41"/>
        <v>0</v>
      </c>
      <c r="P514">
        <f t="shared" si="42"/>
        <v>0</v>
      </c>
      <c r="Q514">
        <f t="shared" si="43"/>
        <v>0</v>
      </c>
      <c r="R514">
        <f t="shared" si="44"/>
        <v>0</v>
      </c>
      <c r="S514">
        <f t="shared" si="45"/>
        <v>0</v>
      </c>
      <c r="T514">
        <f t="shared" si="46"/>
        <v>0</v>
      </c>
      <c r="AK514">
        <v>359</v>
      </c>
      <c r="AL514" s="3" t="s">
        <v>452</v>
      </c>
      <c r="AM514" s="3">
        <v>2.3227722527788802E-2</v>
      </c>
      <c r="AN514" s="42" t="s">
        <v>452</v>
      </c>
      <c r="AO514" s="42">
        <v>4.0263708612933699E-2</v>
      </c>
      <c r="AP514" s="42" t="s">
        <v>451</v>
      </c>
      <c r="AQ514" s="42">
        <v>9.1167568439387794E-2</v>
      </c>
    </row>
    <row r="515" spans="1:43" x14ac:dyDescent="0.4">
      <c r="A515">
        <v>355</v>
      </c>
      <c r="B515" s="3">
        <v>2</v>
      </c>
      <c r="C515" s="3">
        <v>0</v>
      </c>
      <c r="D515" s="3">
        <v>5.0492299924261496E-4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2</v>
      </c>
      <c r="K515" s="3">
        <v>0</v>
      </c>
      <c r="L515" s="3">
        <v>4.8297512678097002E-4</v>
      </c>
      <c r="M515" s="3">
        <v>0</v>
      </c>
      <c r="N515" s="3">
        <v>356</v>
      </c>
      <c r="O515">
        <f t="shared" si="41"/>
        <v>0</v>
      </c>
      <c r="P515">
        <f t="shared" si="42"/>
        <v>0</v>
      </c>
      <c r="Q515">
        <f t="shared" si="43"/>
        <v>0</v>
      </c>
      <c r="R515">
        <f t="shared" si="44"/>
        <v>0</v>
      </c>
      <c r="S515">
        <f t="shared" si="45"/>
        <v>0</v>
      </c>
      <c r="T515">
        <f t="shared" si="46"/>
        <v>0</v>
      </c>
      <c r="AK515">
        <v>360</v>
      </c>
      <c r="AL515" s="3" t="s">
        <v>451</v>
      </c>
      <c r="AM515" s="3">
        <v>2.9484070498737198E-2</v>
      </c>
      <c r="AN515" s="42" t="s">
        <v>449</v>
      </c>
      <c r="AO515" s="42">
        <v>4.6353218612101101E-2</v>
      </c>
      <c r="AP515" s="42" t="s">
        <v>453</v>
      </c>
      <c r="AQ515" s="42">
        <v>6.49993242175647E-3</v>
      </c>
    </row>
    <row r="516" spans="1:43" x14ac:dyDescent="0.4">
      <c r="A516">
        <v>356</v>
      </c>
      <c r="B516" s="3">
        <v>3</v>
      </c>
      <c r="C516" s="3">
        <v>0</v>
      </c>
      <c r="D516" s="3">
        <v>7.5738449886392299E-4</v>
      </c>
      <c r="E516" s="3">
        <v>0</v>
      </c>
      <c r="F516" s="3">
        <v>0</v>
      </c>
      <c r="G516" s="3">
        <v>2</v>
      </c>
      <c r="H516" s="3">
        <v>0</v>
      </c>
      <c r="I516" s="3">
        <v>4.89835904971834E-4</v>
      </c>
      <c r="J516" s="3">
        <v>0</v>
      </c>
      <c r="K516" s="3">
        <v>1</v>
      </c>
      <c r="L516" s="3">
        <v>0</v>
      </c>
      <c r="M516" s="3">
        <v>2.4148756339048501E-4</v>
      </c>
      <c r="N516" s="3">
        <v>357</v>
      </c>
      <c r="O516">
        <f t="shared" si="41"/>
        <v>0</v>
      </c>
      <c r="P516">
        <f t="shared" si="42"/>
        <v>0</v>
      </c>
      <c r="Q516">
        <f t="shared" si="43"/>
        <v>0</v>
      </c>
      <c r="R516">
        <f t="shared" si="44"/>
        <v>0</v>
      </c>
      <c r="S516">
        <f t="shared" si="45"/>
        <v>0</v>
      </c>
      <c r="T516">
        <f t="shared" si="46"/>
        <v>0</v>
      </c>
      <c r="AK516">
        <v>361</v>
      </c>
      <c r="AL516" s="3" t="s">
        <v>449</v>
      </c>
      <c r="AM516" s="3">
        <v>3.1680534373493503E-2</v>
      </c>
      <c r="AN516" s="42" t="s">
        <v>449</v>
      </c>
      <c r="AO516" s="42">
        <v>4.0263708612933699E-2</v>
      </c>
      <c r="AP516" s="42" t="s">
        <v>453</v>
      </c>
      <c r="AQ516" s="42">
        <v>3.2500082873170699E-3</v>
      </c>
    </row>
    <row r="517" spans="1:43" x14ac:dyDescent="0.4">
      <c r="A517">
        <v>357</v>
      </c>
      <c r="B517" s="3">
        <v>0</v>
      </c>
      <c r="C517" s="3">
        <v>1</v>
      </c>
      <c r="D517" s="3">
        <v>0</v>
      </c>
      <c r="E517" s="3">
        <v>2.5246149962130699E-4</v>
      </c>
      <c r="F517" s="3">
        <v>1</v>
      </c>
      <c r="G517" s="3">
        <v>0</v>
      </c>
      <c r="H517" s="3">
        <v>2.44917952485917E-4</v>
      </c>
      <c r="I517" s="3">
        <v>0</v>
      </c>
      <c r="J517" s="3">
        <v>0</v>
      </c>
      <c r="K517" s="3">
        <v>1</v>
      </c>
      <c r="L517" s="3">
        <v>0</v>
      </c>
      <c r="M517" s="3">
        <v>2.4148756339048501E-4</v>
      </c>
      <c r="N517" s="3">
        <v>358</v>
      </c>
      <c r="O517">
        <f t="shared" si="41"/>
        <v>0</v>
      </c>
      <c r="P517">
        <f t="shared" si="42"/>
        <v>0</v>
      </c>
      <c r="Q517">
        <f t="shared" si="43"/>
        <v>0</v>
      </c>
      <c r="R517">
        <f t="shared" si="44"/>
        <v>0</v>
      </c>
      <c r="S517">
        <f t="shared" si="45"/>
        <v>0</v>
      </c>
      <c r="T517">
        <f t="shared" si="46"/>
        <v>0</v>
      </c>
      <c r="AK517">
        <v>362</v>
      </c>
      <c r="AL517" s="3" t="s">
        <v>450</v>
      </c>
      <c r="AM517" s="3">
        <v>3.4365436294699098E-2</v>
      </c>
      <c r="AN517" s="42" t="s">
        <v>452</v>
      </c>
      <c r="AO517" s="42">
        <v>4.3553425026494001E-2</v>
      </c>
      <c r="AP517" s="42" t="s">
        <v>453</v>
      </c>
      <c r="AQ517" s="42">
        <v>6.0169572949754996E-3</v>
      </c>
    </row>
    <row r="518" spans="1:43" x14ac:dyDescent="0.4">
      <c r="A518">
        <v>358</v>
      </c>
      <c r="B518" s="3">
        <v>0</v>
      </c>
      <c r="C518" s="3">
        <v>1</v>
      </c>
      <c r="D518" s="3">
        <v>0</v>
      </c>
      <c r="E518" s="3">
        <v>2.5246149962130699E-4</v>
      </c>
      <c r="F518" s="3">
        <v>0</v>
      </c>
      <c r="G518" s="3">
        <v>0</v>
      </c>
      <c r="H518" s="3">
        <v>0</v>
      </c>
      <c r="I518" s="3">
        <v>0</v>
      </c>
      <c r="J518" s="3">
        <v>2</v>
      </c>
      <c r="K518" s="3">
        <v>1</v>
      </c>
      <c r="L518" s="3">
        <v>4.8297512678097002E-4</v>
      </c>
      <c r="M518" s="3">
        <v>2.4148756339048501E-4</v>
      </c>
      <c r="N518" s="3">
        <v>359</v>
      </c>
      <c r="O518">
        <f t="shared" si="41"/>
        <v>0</v>
      </c>
      <c r="P518">
        <f t="shared" si="42"/>
        <v>0</v>
      </c>
      <c r="Q518">
        <f t="shared" si="43"/>
        <v>0</v>
      </c>
      <c r="R518">
        <f t="shared" si="44"/>
        <v>0</v>
      </c>
      <c r="S518">
        <f t="shared" si="45"/>
        <v>0</v>
      </c>
      <c r="T518">
        <f t="shared" si="46"/>
        <v>0</v>
      </c>
      <c r="AK518">
        <v>363</v>
      </c>
      <c r="AL518" s="3" t="s">
        <v>449</v>
      </c>
      <c r="AM518" s="3">
        <v>2.8804960189246501E-2</v>
      </c>
      <c r="AN518" s="42" t="s">
        <v>450</v>
      </c>
      <c r="AO518" s="42">
        <v>4.3553425026494001E-2</v>
      </c>
      <c r="AP518" s="42" t="s">
        <v>453</v>
      </c>
      <c r="AQ518" s="42">
        <v>6.0169572949754996E-3</v>
      </c>
    </row>
    <row r="519" spans="1:43" x14ac:dyDescent="0.4">
      <c r="A519">
        <v>434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3">
        <v>1</v>
      </c>
      <c r="L519" s="3">
        <v>2.4148756339048501E-4</v>
      </c>
      <c r="M519" s="3">
        <v>2.4148756339048501E-4</v>
      </c>
      <c r="N519" s="3">
        <v>360</v>
      </c>
      <c r="O519">
        <f t="shared" si="41"/>
        <v>0</v>
      </c>
      <c r="P519">
        <f t="shared" si="42"/>
        <v>0</v>
      </c>
      <c r="Q519">
        <f t="shared" si="43"/>
        <v>0</v>
      </c>
      <c r="R519">
        <f t="shared" si="44"/>
        <v>0</v>
      </c>
      <c r="S519">
        <f t="shared" si="45"/>
        <v>0</v>
      </c>
      <c r="T519">
        <f t="shared" si="46"/>
        <v>0</v>
      </c>
      <c r="AK519">
        <v>364</v>
      </c>
      <c r="AL519" s="3" t="s">
        <v>449</v>
      </c>
      <c r="AM519" s="3">
        <v>2.8804960189246501E-2</v>
      </c>
      <c r="AN519" s="42" t="s">
        <v>450</v>
      </c>
      <c r="AO519" s="42">
        <v>3.8295639577924999E-2</v>
      </c>
      <c r="AP519" s="42" t="s">
        <v>453</v>
      </c>
      <c r="AQ519" s="42">
        <v>3.2500082873170699E-3</v>
      </c>
    </row>
    <row r="520" spans="1:43" x14ac:dyDescent="0.4">
      <c r="A520">
        <v>435</v>
      </c>
      <c r="B520" s="3">
        <v>0</v>
      </c>
      <c r="C520" s="3">
        <v>0</v>
      </c>
      <c r="D520" s="3">
        <v>0</v>
      </c>
      <c r="E520" s="3">
        <v>0</v>
      </c>
      <c r="F520" s="3">
        <v>3</v>
      </c>
      <c r="G520" s="3">
        <v>0</v>
      </c>
      <c r="H520" s="3">
        <v>7.3475385745775095E-4</v>
      </c>
      <c r="I520" s="3">
        <v>0</v>
      </c>
      <c r="J520" s="3">
        <v>1</v>
      </c>
      <c r="K520" s="3">
        <v>0</v>
      </c>
      <c r="L520" s="3">
        <v>2.4148756339048501E-4</v>
      </c>
      <c r="M520" s="3">
        <v>0</v>
      </c>
      <c r="N520" s="3">
        <v>361</v>
      </c>
      <c r="O520">
        <f t="shared" si="41"/>
        <v>0</v>
      </c>
      <c r="P520">
        <f t="shared" si="42"/>
        <v>0</v>
      </c>
      <c r="Q520">
        <f t="shared" si="43"/>
        <v>0</v>
      </c>
      <c r="R520">
        <f t="shared" si="44"/>
        <v>0</v>
      </c>
      <c r="S520">
        <f t="shared" si="45"/>
        <v>0</v>
      </c>
      <c r="T520">
        <f t="shared" si="46"/>
        <v>0</v>
      </c>
      <c r="AK520">
        <v>365</v>
      </c>
      <c r="AL520" s="3" t="s">
        <v>449</v>
      </c>
      <c r="AM520" s="3">
        <v>2.54243707969069E-2</v>
      </c>
      <c r="AN520" s="42" t="s">
        <v>451</v>
      </c>
      <c r="AO520" s="42">
        <v>3.8295639577924999E-2</v>
      </c>
      <c r="AP520" s="42" t="s">
        <v>453</v>
      </c>
      <c r="AQ520" s="42">
        <v>6.0169572949754996E-3</v>
      </c>
    </row>
    <row r="521" spans="1:43" x14ac:dyDescent="0.4">
      <c r="A521">
        <v>436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1</v>
      </c>
      <c r="K521" s="3">
        <v>1</v>
      </c>
      <c r="L521" s="3">
        <v>2.4148756339048501E-4</v>
      </c>
      <c r="M521" s="3">
        <v>2.4148756339048501E-4</v>
      </c>
      <c r="N521" s="3">
        <v>362</v>
      </c>
      <c r="O521">
        <f t="shared" si="41"/>
        <v>0</v>
      </c>
      <c r="P521">
        <f t="shared" si="42"/>
        <v>0</v>
      </c>
      <c r="Q521">
        <f t="shared" si="43"/>
        <v>0</v>
      </c>
      <c r="R521">
        <f t="shared" si="44"/>
        <v>0</v>
      </c>
      <c r="S521">
        <f t="shared" si="45"/>
        <v>0</v>
      </c>
      <c r="T521">
        <f t="shared" si="46"/>
        <v>0</v>
      </c>
      <c r="AK521">
        <v>366</v>
      </c>
      <c r="AL521" s="3" t="s">
        <v>451</v>
      </c>
      <c r="AM521" s="3">
        <v>2.54243707969069E-2</v>
      </c>
      <c r="AN521" s="42" t="s">
        <v>451</v>
      </c>
      <c r="AO521" s="42">
        <v>3.8295639577924999E-2</v>
      </c>
      <c r="AP521" s="42" t="s">
        <v>453</v>
      </c>
      <c r="AQ521" s="42">
        <v>6.0169572949754996E-3</v>
      </c>
    </row>
    <row r="522" spans="1:43" x14ac:dyDescent="0.4">
      <c r="A522">
        <v>437</v>
      </c>
      <c r="B522" s="3">
        <v>1</v>
      </c>
      <c r="C522" s="3">
        <v>0</v>
      </c>
      <c r="D522" s="3">
        <v>2.5246149962130699E-4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363</v>
      </c>
      <c r="O522">
        <f t="shared" si="41"/>
        <v>0</v>
      </c>
      <c r="P522">
        <f t="shared" si="42"/>
        <v>0</v>
      </c>
      <c r="Q522">
        <f t="shared" si="43"/>
        <v>0</v>
      </c>
      <c r="R522">
        <f t="shared" si="44"/>
        <v>0</v>
      </c>
      <c r="S522">
        <f t="shared" si="45"/>
        <v>0</v>
      </c>
      <c r="T522">
        <f t="shared" si="46"/>
        <v>0</v>
      </c>
      <c r="AK522">
        <v>367</v>
      </c>
      <c r="AL522" s="3" t="s">
        <v>449</v>
      </c>
      <c r="AM522" s="3">
        <v>2.54243707969069E-2</v>
      </c>
      <c r="AN522" s="42" t="s">
        <v>451</v>
      </c>
      <c r="AO522" s="42">
        <v>4.37106019953181E-2</v>
      </c>
      <c r="AP522" s="42" t="s">
        <v>453</v>
      </c>
      <c r="AQ522" s="42">
        <v>3.2500082873170699E-3</v>
      </c>
    </row>
    <row r="523" spans="1:43" x14ac:dyDescent="0.4">
      <c r="A523">
        <v>438</v>
      </c>
      <c r="B523" s="3">
        <v>1</v>
      </c>
      <c r="C523" s="3">
        <v>0</v>
      </c>
      <c r="D523" s="3">
        <v>2.5246149962130699E-4</v>
      </c>
      <c r="E523" s="3">
        <v>0</v>
      </c>
      <c r="F523" s="3">
        <v>1</v>
      </c>
      <c r="G523" s="3">
        <v>0</v>
      </c>
      <c r="H523" s="3">
        <v>2.44917952485917E-4</v>
      </c>
      <c r="I523" s="3">
        <v>0</v>
      </c>
      <c r="J523" s="3">
        <v>1</v>
      </c>
      <c r="K523" s="3">
        <v>0</v>
      </c>
      <c r="L523" s="3">
        <v>2.4148756339048501E-4</v>
      </c>
      <c r="M523" s="3">
        <v>0</v>
      </c>
      <c r="N523" s="3">
        <v>364</v>
      </c>
      <c r="O523">
        <f t="shared" si="41"/>
        <v>0</v>
      </c>
      <c r="P523">
        <f t="shared" si="42"/>
        <v>0</v>
      </c>
      <c r="Q523">
        <f t="shared" si="43"/>
        <v>0</v>
      </c>
      <c r="R523">
        <f t="shared" si="44"/>
        <v>0</v>
      </c>
      <c r="S523">
        <f t="shared" si="45"/>
        <v>0</v>
      </c>
      <c r="T523">
        <f t="shared" si="46"/>
        <v>0</v>
      </c>
      <c r="AK523">
        <v>368</v>
      </c>
      <c r="AL523" s="3" t="s">
        <v>449</v>
      </c>
      <c r="AM523" s="3">
        <v>2.8804960189246501E-2</v>
      </c>
      <c r="AN523" s="42" t="s">
        <v>452</v>
      </c>
      <c r="AO523" s="42">
        <v>3.8295639577924999E-2</v>
      </c>
      <c r="AP523" s="42" t="s">
        <v>453</v>
      </c>
      <c r="AQ523" s="42">
        <v>3.2500082873170699E-3</v>
      </c>
    </row>
    <row r="524" spans="1:43" x14ac:dyDescent="0.4">
      <c r="A524">
        <v>439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1</v>
      </c>
      <c r="H524" s="3">
        <v>0</v>
      </c>
      <c r="I524" s="3">
        <v>2.44917952485917E-4</v>
      </c>
      <c r="J524" s="3">
        <v>3</v>
      </c>
      <c r="K524" s="3">
        <v>1</v>
      </c>
      <c r="L524" s="3">
        <v>7.2446269017145595E-4</v>
      </c>
      <c r="M524" s="3">
        <v>2.4148756339048501E-4</v>
      </c>
      <c r="N524" s="3">
        <v>365</v>
      </c>
      <c r="O524">
        <f t="shared" si="41"/>
        <v>0</v>
      </c>
      <c r="P524">
        <f t="shared" si="42"/>
        <v>0</v>
      </c>
      <c r="Q524">
        <f t="shared" si="43"/>
        <v>0</v>
      </c>
      <c r="R524">
        <f t="shared" si="44"/>
        <v>0</v>
      </c>
      <c r="S524">
        <f t="shared" si="45"/>
        <v>0</v>
      </c>
      <c r="T524">
        <f t="shared" si="46"/>
        <v>0</v>
      </c>
      <c r="AK524">
        <v>369</v>
      </c>
      <c r="AL524" s="3" t="s">
        <v>451</v>
      </c>
      <c r="AM524" s="3">
        <v>2.66084041056402E-2</v>
      </c>
      <c r="AN524" s="42" t="s">
        <v>452</v>
      </c>
      <c r="AO524" s="42">
        <v>4.1585442893088603E-2</v>
      </c>
      <c r="AP524" s="42" t="s">
        <v>453</v>
      </c>
      <c r="AQ524" s="42">
        <v>3.2500082873170699E-3</v>
      </c>
    </row>
    <row r="525" spans="1:43" x14ac:dyDescent="0.4">
      <c r="A525">
        <v>440</v>
      </c>
      <c r="B525" s="3">
        <v>0</v>
      </c>
      <c r="C525" s="3">
        <v>1</v>
      </c>
      <c r="D525" s="3">
        <v>0</v>
      </c>
      <c r="E525" s="3">
        <v>2.5246149962130699E-4</v>
      </c>
      <c r="F525" s="3">
        <v>1</v>
      </c>
      <c r="G525" s="3">
        <v>1</v>
      </c>
      <c r="H525" s="3">
        <v>2.44917952485917E-4</v>
      </c>
      <c r="I525" s="3">
        <v>2.44917952485917E-4</v>
      </c>
      <c r="J525" s="3">
        <v>1</v>
      </c>
      <c r="K525" s="3">
        <v>2</v>
      </c>
      <c r="L525" s="3">
        <v>2.4148756339048501E-4</v>
      </c>
      <c r="M525" s="3">
        <v>4.8297512678097002E-4</v>
      </c>
      <c r="N525" s="3">
        <v>366</v>
      </c>
      <c r="O525">
        <f t="shared" si="41"/>
        <v>0</v>
      </c>
      <c r="P525">
        <f t="shared" si="42"/>
        <v>0</v>
      </c>
      <c r="Q525">
        <f t="shared" si="43"/>
        <v>0</v>
      </c>
      <c r="R525">
        <f t="shared" si="44"/>
        <v>0</v>
      </c>
      <c r="S525">
        <f t="shared" si="45"/>
        <v>0</v>
      </c>
      <c r="T525">
        <f t="shared" si="46"/>
        <v>0</v>
      </c>
      <c r="AK525">
        <v>370</v>
      </c>
      <c r="AL525" s="3" t="s">
        <v>451</v>
      </c>
      <c r="AM525" s="3">
        <v>2.3227722527788802E-2</v>
      </c>
      <c r="AN525" s="42" t="s">
        <v>452</v>
      </c>
      <c r="AO525" s="42">
        <v>4.6353218612101101E-2</v>
      </c>
      <c r="AP525" s="42" t="s">
        <v>453</v>
      </c>
      <c r="AQ525" s="42">
        <v>3.2500082873170699E-3</v>
      </c>
    </row>
    <row r="526" spans="1:43" x14ac:dyDescent="0.4">
      <c r="A526">
        <v>441</v>
      </c>
      <c r="B526" s="3">
        <v>1</v>
      </c>
      <c r="C526" s="3">
        <v>1</v>
      </c>
      <c r="D526" s="3">
        <v>2.5246149962130699E-4</v>
      </c>
      <c r="E526" s="3">
        <v>2.5246149962130699E-4</v>
      </c>
      <c r="F526" s="3">
        <v>0</v>
      </c>
      <c r="G526" s="3">
        <v>0</v>
      </c>
      <c r="H526" s="3">
        <v>0</v>
      </c>
      <c r="I526" s="3">
        <v>0</v>
      </c>
      <c r="J526" s="3">
        <v>2</v>
      </c>
      <c r="K526" s="3">
        <v>0</v>
      </c>
      <c r="L526" s="3">
        <v>4.8297512678097002E-4</v>
      </c>
      <c r="M526" s="3">
        <v>0</v>
      </c>
      <c r="N526" s="3">
        <v>367</v>
      </c>
      <c r="O526">
        <f t="shared" si="41"/>
        <v>0</v>
      </c>
      <c r="P526">
        <f t="shared" si="42"/>
        <v>0</v>
      </c>
      <c r="Q526">
        <f t="shared" si="43"/>
        <v>0</v>
      </c>
      <c r="R526">
        <f t="shared" si="44"/>
        <v>0</v>
      </c>
      <c r="S526">
        <f t="shared" si="45"/>
        <v>0</v>
      </c>
      <c r="T526">
        <f t="shared" si="46"/>
        <v>0</v>
      </c>
      <c r="AK526">
        <v>371</v>
      </c>
      <c r="AL526" s="3" t="s">
        <v>451</v>
      </c>
      <c r="AM526" s="3">
        <v>2.66084041056402E-2</v>
      </c>
      <c r="AN526" s="42" t="s">
        <v>451</v>
      </c>
      <c r="AO526" s="42">
        <v>3.5005749382525798E-2</v>
      </c>
      <c r="AP526" s="42" t="s">
        <v>453</v>
      </c>
      <c r="AQ526" s="42">
        <v>3.2500082873170699E-3</v>
      </c>
    </row>
    <row r="527" spans="1:43" x14ac:dyDescent="0.4">
      <c r="A527">
        <v>442</v>
      </c>
      <c r="B527" s="3">
        <v>0</v>
      </c>
      <c r="C527" s="3">
        <v>0</v>
      </c>
      <c r="D527" s="3">
        <v>0</v>
      </c>
      <c r="E527" s="3">
        <v>0</v>
      </c>
      <c r="F527" s="3">
        <v>3</v>
      </c>
      <c r="G527" s="3">
        <v>0</v>
      </c>
      <c r="H527" s="3">
        <v>7.3475385745775095E-4</v>
      </c>
      <c r="I527" s="3">
        <v>0</v>
      </c>
      <c r="J527" s="3">
        <v>0</v>
      </c>
      <c r="K527" s="3">
        <v>2</v>
      </c>
      <c r="L527" s="3">
        <v>0</v>
      </c>
      <c r="M527" s="3">
        <v>4.8297512678097002E-4</v>
      </c>
      <c r="N527" s="3">
        <v>368</v>
      </c>
      <c r="O527">
        <f t="shared" si="41"/>
        <v>0</v>
      </c>
      <c r="P527">
        <f t="shared" si="42"/>
        <v>0</v>
      </c>
      <c r="Q527">
        <f t="shared" si="43"/>
        <v>0</v>
      </c>
      <c r="R527">
        <f t="shared" si="44"/>
        <v>0</v>
      </c>
      <c r="S527">
        <f t="shared" si="45"/>
        <v>0</v>
      </c>
      <c r="T527">
        <f t="shared" si="46"/>
        <v>0</v>
      </c>
      <c r="AK527">
        <v>372</v>
      </c>
      <c r="AL527" s="3" t="s">
        <v>451</v>
      </c>
      <c r="AM527" s="3">
        <v>2.9988993497979899E-2</v>
      </c>
      <c r="AN527" s="42" t="s">
        <v>452</v>
      </c>
      <c r="AO527" s="42">
        <v>3.3013933000626099E-2</v>
      </c>
      <c r="AP527" s="42" t="s">
        <v>453</v>
      </c>
      <c r="AQ527" s="42">
        <v>3.2500082873170699E-3</v>
      </c>
    </row>
    <row r="528" spans="1:43" x14ac:dyDescent="0.4">
      <c r="A528">
        <v>443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1</v>
      </c>
      <c r="H528" s="3">
        <v>0</v>
      </c>
      <c r="I528" s="3">
        <v>2.44917952485917E-4</v>
      </c>
      <c r="J528" s="3">
        <v>2</v>
      </c>
      <c r="K528" s="3">
        <v>2</v>
      </c>
      <c r="L528" s="3">
        <v>4.8297512678097002E-4</v>
      </c>
      <c r="M528" s="3">
        <v>4.8297512678097002E-4</v>
      </c>
      <c r="N528" s="3">
        <v>369</v>
      </c>
      <c r="O528">
        <f t="shared" si="41"/>
        <v>0</v>
      </c>
      <c r="P528">
        <f t="shared" si="42"/>
        <v>0</v>
      </c>
      <c r="Q528">
        <f t="shared" si="43"/>
        <v>0</v>
      </c>
      <c r="R528">
        <f t="shared" si="44"/>
        <v>0</v>
      </c>
      <c r="S528">
        <f t="shared" si="45"/>
        <v>0</v>
      </c>
      <c r="T528">
        <f t="shared" si="46"/>
        <v>0</v>
      </c>
      <c r="AK528">
        <v>373</v>
      </c>
      <c r="AL528" s="3" t="s">
        <v>450</v>
      </c>
      <c r="AM528" s="3">
        <v>2.3227722527788802E-2</v>
      </c>
      <c r="AN528" s="42" t="s">
        <v>451</v>
      </c>
      <c r="AO528" s="42">
        <v>4.2393767660495199E-2</v>
      </c>
      <c r="AP528" s="42" t="s">
        <v>453</v>
      </c>
      <c r="AQ528" s="42">
        <v>3.2500082873170699E-3</v>
      </c>
    </row>
    <row r="529" spans="1:43" x14ac:dyDescent="0.4">
      <c r="A529">
        <v>370</v>
      </c>
      <c r="B529" s="3">
        <v>1</v>
      </c>
      <c r="C529" s="3">
        <v>0</v>
      </c>
      <c r="D529" s="3">
        <v>2.5246149962130699E-4</v>
      </c>
      <c r="E529" s="3">
        <v>0</v>
      </c>
      <c r="F529" s="3">
        <v>0</v>
      </c>
      <c r="G529" s="3">
        <v>1</v>
      </c>
      <c r="H529" s="3">
        <v>0</v>
      </c>
      <c r="I529" s="3">
        <v>2.44917952485917E-4</v>
      </c>
      <c r="J529" s="3">
        <v>2</v>
      </c>
      <c r="K529" s="3">
        <v>0</v>
      </c>
      <c r="L529" s="3">
        <v>4.8297512678097002E-4</v>
      </c>
      <c r="M529" s="3">
        <v>0</v>
      </c>
      <c r="N529" s="3">
        <v>370</v>
      </c>
      <c r="O529">
        <f t="shared" si="41"/>
        <v>0</v>
      </c>
      <c r="P529">
        <f t="shared" si="42"/>
        <v>0</v>
      </c>
      <c r="Q529">
        <f t="shared" si="43"/>
        <v>0</v>
      </c>
      <c r="R529">
        <f t="shared" si="44"/>
        <v>0</v>
      </c>
      <c r="S529">
        <f t="shared" si="45"/>
        <v>0</v>
      </c>
      <c r="T529">
        <f t="shared" si="46"/>
        <v>0</v>
      </c>
      <c r="AK529">
        <v>374</v>
      </c>
      <c r="AL529" s="3" t="s">
        <v>451</v>
      </c>
      <c r="AM529" s="3">
        <v>2.3227722527788802E-2</v>
      </c>
      <c r="AN529" s="42" t="s">
        <v>449</v>
      </c>
      <c r="AO529" s="42">
        <v>3.3013933000626099E-2</v>
      </c>
      <c r="AP529" s="42" t="s">
        <v>453</v>
      </c>
      <c r="AQ529" s="42">
        <v>3.2500082873170699E-3</v>
      </c>
    </row>
    <row r="530" spans="1:43" x14ac:dyDescent="0.4">
      <c r="A530">
        <v>371</v>
      </c>
      <c r="B530" s="3">
        <v>2</v>
      </c>
      <c r="C530" s="3">
        <v>2</v>
      </c>
      <c r="D530" s="3">
        <v>5.0492299924261496E-4</v>
      </c>
      <c r="E530" s="3">
        <v>5.0492299924261496E-4</v>
      </c>
      <c r="F530" s="3">
        <v>2</v>
      </c>
      <c r="G530" s="3">
        <v>0</v>
      </c>
      <c r="H530" s="3">
        <v>4.89835904971834E-4</v>
      </c>
      <c r="I530" s="3">
        <v>0</v>
      </c>
      <c r="J530" s="3">
        <v>0</v>
      </c>
      <c r="K530" s="3">
        <v>5</v>
      </c>
      <c r="L530" s="3">
        <v>0</v>
      </c>
      <c r="M530" s="3">
        <v>1.20743781695242E-3</v>
      </c>
      <c r="N530" s="3">
        <v>371</v>
      </c>
      <c r="O530">
        <f t="shared" si="41"/>
        <v>0</v>
      </c>
      <c r="P530">
        <f t="shared" si="42"/>
        <v>0</v>
      </c>
      <c r="Q530">
        <f t="shared" si="43"/>
        <v>0</v>
      </c>
      <c r="R530">
        <f t="shared" si="44"/>
        <v>0</v>
      </c>
      <c r="S530">
        <f t="shared" si="45"/>
        <v>0</v>
      </c>
      <c r="T530">
        <f t="shared" si="46"/>
        <v>0</v>
      </c>
      <c r="AK530">
        <v>375</v>
      </c>
      <c r="AL530" s="3" t="s">
        <v>451</v>
      </c>
      <c r="AM530" s="3">
        <v>2.43712027128383E-2</v>
      </c>
      <c r="AN530" s="42" t="s">
        <v>450</v>
      </c>
      <c r="AO530" s="42">
        <v>3.9103964345331699E-2</v>
      </c>
      <c r="AP530" s="42" t="s">
        <v>453</v>
      </c>
      <c r="AQ530" s="42">
        <v>3.2500082873170699E-3</v>
      </c>
    </row>
    <row r="531" spans="1:43" x14ac:dyDescent="0.4">
      <c r="A531">
        <v>372</v>
      </c>
      <c r="B531" s="3">
        <v>1</v>
      </c>
      <c r="C531" s="3">
        <v>0</v>
      </c>
      <c r="D531" s="3">
        <v>2.5246149962130699E-4</v>
      </c>
      <c r="E531" s="3">
        <v>0</v>
      </c>
      <c r="F531" s="3">
        <v>0</v>
      </c>
      <c r="G531" s="3">
        <v>1</v>
      </c>
      <c r="H531" s="3">
        <v>0</v>
      </c>
      <c r="I531" s="3">
        <v>2.44917952485917E-4</v>
      </c>
      <c r="J531" s="3">
        <v>1</v>
      </c>
      <c r="K531" s="3">
        <v>0</v>
      </c>
      <c r="L531" s="3">
        <v>2.4148756339048501E-4</v>
      </c>
      <c r="M531" s="3">
        <v>0</v>
      </c>
      <c r="N531" s="3">
        <v>372</v>
      </c>
      <c r="O531">
        <f t="shared" si="41"/>
        <v>0</v>
      </c>
      <c r="P531">
        <f t="shared" si="42"/>
        <v>0</v>
      </c>
      <c r="Q531">
        <f t="shared" si="43"/>
        <v>0</v>
      </c>
      <c r="R531">
        <f t="shared" si="44"/>
        <v>0</v>
      </c>
      <c r="S531">
        <f t="shared" si="45"/>
        <v>0</v>
      </c>
      <c r="T531">
        <f t="shared" si="46"/>
        <v>0</v>
      </c>
      <c r="AK531">
        <v>376</v>
      </c>
      <c r="AL531" s="3" t="s">
        <v>451</v>
      </c>
      <c r="AM531" s="3">
        <v>3.4008047867276299E-2</v>
      </c>
      <c r="AN531" s="42" t="s">
        <v>449</v>
      </c>
      <c r="AO531" s="42">
        <v>3.6303910054904298E-2</v>
      </c>
      <c r="AP531" s="42" t="s">
        <v>453</v>
      </c>
      <c r="AQ531" s="42">
        <v>3.2500082873170699E-3</v>
      </c>
    </row>
    <row r="532" spans="1:43" x14ac:dyDescent="0.4">
      <c r="A532">
        <v>373</v>
      </c>
      <c r="B532" s="3">
        <v>0</v>
      </c>
      <c r="C532" s="3">
        <v>1</v>
      </c>
      <c r="D532" s="3">
        <v>0</v>
      </c>
      <c r="E532" s="3">
        <v>2.5246149962130699E-4</v>
      </c>
      <c r="F532" s="3">
        <v>1</v>
      </c>
      <c r="G532" s="3">
        <v>0</v>
      </c>
      <c r="H532" s="3">
        <v>2.44917952485917E-4</v>
      </c>
      <c r="I532" s="3">
        <v>0</v>
      </c>
      <c r="J532" s="3">
        <v>0</v>
      </c>
      <c r="K532" s="3">
        <v>1</v>
      </c>
      <c r="L532" s="3">
        <v>0</v>
      </c>
      <c r="M532" s="3">
        <v>2.4148756339048501E-4</v>
      </c>
      <c r="N532" s="3">
        <v>373</v>
      </c>
      <c r="O532">
        <f t="shared" si="41"/>
        <v>0</v>
      </c>
      <c r="P532">
        <f t="shared" si="42"/>
        <v>0</v>
      </c>
      <c r="Q532">
        <f t="shared" si="43"/>
        <v>0</v>
      </c>
      <c r="R532">
        <f t="shared" si="44"/>
        <v>0</v>
      </c>
      <c r="S532">
        <f t="shared" si="45"/>
        <v>0</v>
      </c>
      <c r="T532">
        <f t="shared" si="46"/>
        <v>0</v>
      </c>
      <c r="AK532">
        <v>377</v>
      </c>
      <c r="AL532" s="3" t="s">
        <v>449</v>
      </c>
      <c r="AM532" s="3">
        <v>2.66084041056402E-2</v>
      </c>
      <c r="AN532" s="42" t="s">
        <v>449</v>
      </c>
      <c r="AO532" s="42">
        <v>3.3013933000626099E-2</v>
      </c>
      <c r="AP532" s="42" t="s">
        <v>453</v>
      </c>
      <c r="AQ532" s="42">
        <v>3.2500082873170699E-3</v>
      </c>
    </row>
    <row r="533" spans="1:43" x14ac:dyDescent="0.4">
      <c r="A533">
        <v>374</v>
      </c>
      <c r="B533" s="3">
        <v>2</v>
      </c>
      <c r="C533" s="3">
        <v>0</v>
      </c>
      <c r="D533" s="3">
        <v>5.0492299924261496E-4</v>
      </c>
      <c r="E533" s="3">
        <v>0</v>
      </c>
      <c r="F533" s="3">
        <v>1</v>
      </c>
      <c r="G533" s="3">
        <v>1</v>
      </c>
      <c r="H533" s="3">
        <v>2.44917952485917E-4</v>
      </c>
      <c r="I533" s="3">
        <v>2.44917952485917E-4</v>
      </c>
      <c r="J533" s="3">
        <v>0</v>
      </c>
      <c r="K533" s="3">
        <v>2</v>
      </c>
      <c r="L533" s="3">
        <v>0</v>
      </c>
      <c r="M533" s="3">
        <v>4.8297512678097002E-4</v>
      </c>
      <c r="N533" s="3">
        <v>374</v>
      </c>
      <c r="O533">
        <f t="shared" si="41"/>
        <v>0</v>
      </c>
      <c r="P533">
        <f t="shared" si="42"/>
        <v>0</v>
      </c>
      <c r="Q533">
        <f t="shared" si="43"/>
        <v>0</v>
      </c>
      <c r="R533">
        <f t="shared" si="44"/>
        <v>0</v>
      </c>
      <c r="S533">
        <f t="shared" si="45"/>
        <v>0</v>
      </c>
      <c r="T533">
        <f t="shared" si="46"/>
        <v>0</v>
      </c>
      <c r="AK533">
        <v>378</v>
      </c>
      <c r="AL533" s="3" t="s">
        <v>449</v>
      </c>
      <c r="AM533" s="3">
        <v>2.43712027128383E-2</v>
      </c>
      <c r="AN533" s="42" t="s">
        <v>449</v>
      </c>
      <c r="AO533" s="42">
        <v>3.3013933000626099E-2</v>
      </c>
      <c r="AP533" s="42" t="s">
        <v>453</v>
      </c>
      <c r="AQ533" s="42">
        <v>3.2500082873170699E-3</v>
      </c>
    </row>
    <row r="534" spans="1:43" x14ac:dyDescent="0.4">
      <c r="A534">
        <v>375</v>
      </c>
      <c r="B534" s="3">
        <v>0</v>
      </c>
      <c r="C534" s="3">
        <v>1</v>
      </c>
      <c r="D534" s="3">
        <v>0</v>
      </c>
      <c r="E534" s="3">
        <v>2.5246149962130699E-4</v>
      </c>
      <c r="F534" s="3">
        <v>2</v>
      </c>
      <c r="G534" s="3">
        <v>0</v>
      </c>
      <c r="H534" s="3">
        <v>4.89835904971834E-4</v>
      </c>
      <c r="I534" s="3">
        <v>0</v>
      </c>
      <c r="J534" s="3">
        <v>3</v>
      </c>
      <c r="K534" s="3">
        <v>0</v>
      </c>
      <c r="L534" s="3">
        <v>7.2446269017145595E-4</v>
      </c>
      <c r="M534" s="3">
        <v>0</v>
      </c>
      <c r="N534" s="3">
        <v>375</v>
      </c>
      <c r="O534">
        <f t="shared" si="41"/>
        <v>0</v>
      </c>
      <c r="P534">
        <f t="shared" si="42"/>
        <v>0</v>
      </c>
      <c r="Q534">
        <f t="shared" si="43"/>
        <v>0</v>
      </c>
      <c r="R534">
        <f t="shared" si="44"/>
        <v>0</v>
      </c>
      <c r="S534">
        <f t="shared" si="45"/>
        <v>0</v>
      </c>
      <c r="T534">
        <f t="shared" si="46"/>
        <v>0</v>
      </c>
      <c r="AK534">
        <v>379</v>
      </c>
      <c r="AL534" s="3" t="s">
        <v>452</v>
      </c>
      <c r="AM534" s="3">
        <v>2.7246961291446999E-2</v>
      </c>
      <c r="AN534" s="42" t="s">
        <v>451</v>
      </c>
      <c r="AO534" s="42">
        <v>4.37106019953181E-2</v>
      </c>
      <c r="AP534" s="42" t="s">
        <v>453</v>
      </c>
      <c r="AQ534" s="42">
        <v>6.0169572949754996E-3</v>
      </c>
    </row>
    <row r="535" spans="1:43" x14ac:dyDescent="0.4">
      <c r="A535">
        <v>376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3">
        <v>2</v>
      </c>
      <c r="L535" s="3">
        <v>2.4148756339048501E-4</v>
      </c>
      <c r="M535" s="3">
        <v>4.8297512678097002E-4</v>
      </c>
      <c r="N535" s="3">
        <v>376</v>
      </c>
      <c r="O535">
        <f t="shared" si="41"/>
        <v>0</v>
      </c>
      <c r="P535">
        <f t="shared" si="42"/>
        <v>0</v>
      </c>
      <c r="Q535">
        <f t="shared" si="43"/>
        <v>0</v>
      </c>
      <c r="R535">
        <f t="shared" si="44"/>
        <v>0</v>
      </c>
      <c r="S535">
        <f t="shared" si="45"/>
        <v>0</v>
      </c>
      <c r="T535">
        <f t="shared" si="46"/>
        <v>0</v>
      </c>
      <c r="AK535">
        <v>380</v>
      </c>
      <c r="AL535" s="3" t="s">
        <v>451</v>
      </c>
      <c r="AM535" s="3">
        <v>2.66084041056402E-2</v>
      </c>
      <c r="AN535" s="42" t="s">
        <v>449</v>
      </c>
      <c r="AO535" s="42">
        <v>3.3013933000626099E-2</v>
      </c>
      <c r="AP535" s="42" t="s">
        <v>453</v>
      </c>
      <c r="AQ535" s="42">
        <v>6.0169572949754996E-3</v>
      </c>
    </row>
    <row r="536" spans="1:43" x14ac:dyDescent="0.4">
      <c r="A536">
        <v>377</v>
      </c>
      <c r="B536" s="3">
        <v>0</v>
      </c>
      <c r="C536" s="3">
        <v>1</v>
      </c>
      <c r="D536" s="3">
        <v>0</v>
      </c>
      <c r="E536" s="3">
        <v>2.5246149962130699E-4</v>
      </c>
      <c r="F536" s="3">
        <v>1</v>
      </c>
      <c r="G536" s="3">
        <v>0</v>
      </c>
      <c r="H536" s="3">
        <v>2.44917952485917E-4</v>
      </c>
      <c r="I536" s="3">
        <v>0</v>
      </c>
      <c r="J536" s="3">
        <v>1</v>
      </c>
      <c r="K536" s="3">
        <v>1</v>
      </c>
      <c r="L536" s="3">
        <v>2.4148756339048501E-4</v>
      </c>
      <c r="M536" s="3">
        <v>2.4148756339048501E-4</v>
      </c>
      <c r="N536" s="3">
        <v>377</v>
      </c>
      <c r="O536">
        <f t="shared" si="41"/>
        <v>0</v>
      </c>
      <c r="P536">
        <f t="shared" si="42"/>
        <v>0</v>
      </c>
      <c r="Q536">
        <f t="shared" si="43"/>
        <v>0</v>
      </c>
      <c r="R536">
        <f t="shared" si="44"/>
        <v>0</v>
      </c>
      <c r="S536">
        <f t="shared" si="45"/>
        <v>0</v>
      </c>
      <c r="T536">
        <f t="shared" si="46"/>
        <v>0</v>
      </c>
      <c r="AK536">
        <v>381</v>
      </c>
      <c r="AL536" s="3" t="s">
        <v>451</v>
      </c>
      <c r="AM536" s="3">
        <v>2.0990428972801199E-2</v>
      </c>
      <c r="AN536" s="42" t="s">
        <v>449</v>
      </c>
      <c r="AO536" s="42">
        <v>3.3013933000626099E-2</v>
      </c>
      <c r="AP536" s="42" t="s">
        <v>453</v>
      </c>
      <c r="AQ536" s="42">
        <v>6.0169572949754996E-3</v>
      </c>
    </row>
    <row r="537" spans="1:43" x14ac:dyDescent="0.4">
      <c r="A537">
        <v>378</v>
      </c>
      <c r="B537" s="3">
        <v>0</v>
      </c>
      <c r="C537" s="3">
        <v>1</v>
      </c>
      <c r="D537" s="3">
        <v>0</v>
      </c>
      <c r="E537" s="3">
        <v>2.5246149962130699E-4</v>
      </c>
      <c r="F537" s="3">
        <v>2</v>
      </c>
      <c r="G537" s="3">
        <v>0</v>
      </c>
      <c r="H537" s="3">
        <v>4.89835904971834E-4</v>
      </c>
      <c r="I537" s="3">
        <v>0</v>
      </c>
      <c r="J537" s="3">
        <v>3</v>
      </c>
      <c r="K537" s="3">
        <v>2</v>
      </c>
      <c r="L537" s="3">
        <v>7.2446269017145595E-4</v>
      </c>
      <c r="M537" s="3">
        <v>4.8297512678097002E-4</v>
      </c>
      <c r="N537" s="3">
        <v>378</v>
      </c>
      <c r="O537">
        <f t="shared" si="41"/>
        <v>0</v>
      </c>
      <c r="P537">
        <f t="shared" si="42"/>
        <v>0</v>
      </c>
      <c r="Q537">
        <f t="shared" si="43"/>
        <v>0</v>
      </c>
      <c r="R537">
        <f t="shared" si="44"/>
        <v>0</v>
      </c>
      <c r="S537">
        <f t="shared" si="45"/>
        <v>0</v>
      </c>
      <c r="T537">
        <f t="shared" si="46"/>
        <v>0</v>
      </c>
      <c r="AK537">
        <v>382</v>
      </c>
      <c r="AL537" s="3" t="s">
        <v>451</v>
      </c>
      <c r="AM537" s="3">
        <v>2.43712027128383E-2</v>
      </c>
      <c r="AN537" s="42" t="s">
        <v>451</v>
      </c>
      <c r="AO537" s="42">
        <v>3.6303910054904298E-2</v>
      </c>
      <c r="AP537" s="42" t="s">
        <v>453</v>
      </c>
      <c r="AQ537" s="42">
        <v>3.2500082873170699E-3</v>
      </c>
    </row>
    <row r="538" spans="1:43" x14ac:dyDescent="0.4">
      <c r="A538">
        <v>379</v>
      </c>
      <c r="B538" s="3">
        <v>1</v>
      </c>
      <c r="C538" s="3">
        <v>1</v>
      </c>
      <c r="D538" s="3">
        <v>2.5246149962130699E-4</v>
      </c>
      <c r="E538" s="3">
        <v>2.5246149962130699E-4</v>
      </c>
      <c r="F538" s="3">
        <v>0</v>
      </c>
      <c r="G538" s="3">
        <v>1</v>
      </c>
      <c r="H538" s="3">
        <v>0</v>
      </c>
      <c r="I538" s="3">
        <v>2.44917952485917E-4</v>
      </c>
      <c r="J538" s="3">
        <v>1</v>
      </c>
      <c r="K538" s="3">
        <v>3</v>
      </c>
      <c r="L538" s="3">
        <v>2.4148756339048501E-4</v>
      </c>
      <c r="M538" s="3">
        <v>7.2446269017145595E-4</v>
      </c>
      <c r="N538" s="3">
        <v>379</v>
      </c>
      <c r="O538">
        <f t="shared" si="41"/>
        <v>0</v>
      </c>
      <c r="P538">
        <f t="shared" si="42"/>
        <v>0</v>
      </c>
      <c r="Q538">
        <f t="shared" si="43"/>
        <v>0</v>
      </c>
      <c r="R538">
        <f t="shared" si="44"/>
        <v>0</v>
      </c>
      <c r="S538">
        <f t="shared" si="45"/>
        <v>0</v>
      </c>
      <c r="T538">
        <f t="shared" si="46"/>
        <v>0</v>
      </c>
      <c r="AK538">
        <v>383</v>
      </c>
      <c r="AL538" s="3" t="s">
        <v>449</v>
      </c>
      <c r="AM538" s="3">
        <v>2.43712027128383E-2</v>
      </c>
      <c r="AN538" s="42" t="s">
        <v>451</v>
      </c>
      <c r="AO538" s="42">
        <v>3.6303910054904298E-2</v>
      </c>
      <c r="AP538" s="42" t="s">
        <v>453</v>
      </c>
      <c r="AQ538" s="42">
        <v>3.2500082873170699E-3</v>
      </c>
    </row>
    <row r="539" spans="1:43" x14ac:dyDescent="0.4">
      <c r="A539">
        <v>380</v>
      </c>
      <c r="B539" s="3">
        <v>1</v>
      </c>
      <c r="C539" s="3">
        <v>0</v>
      </c>
      <c r="D539" s="3">
        <v>2.5246149962130699E-4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1</v>
      </c>
      <c r="L539" s="3">
        <v>0</v>
      </c>
      <c r="M539" s="3">
        <v>2.4148756339048501E-4</v>
      </c>
      <c r="N539" s="3">
        <v>380</v>
      </c>
      <c r="O539">
        <f t="shared" si="41"/>
        <v>0</v>
      </c>
      <c r="P539">
        <f t="shared" si="42"/>
        <v>0</v>
      </c>
      <c r="Q539">
        <f t="shared" si="43"/>
        <v>0</v>
      </c>
      <c r="R539">
        <f t="shared" si="44"/>
        <v>0</v>
      </c>
      <c r="S539">
        <f t="shared" si="45"/>
        <v>0</v>
      </c>
      <c r="T539">
        <f t="shared" si="46"/>
        <v>0</v>
      </c>
      <c r="AK539">
        <v>384</v>
      </c>
      <c r="AL539" s="3" t="s">
        <v>449</v>
      </c>
      <c r="AM539" s="3">
        <v>2.7751884290689598E-2</v>
      </c>
      <c r="AN539" s="42" t="s">
        <v>451</v>
      </c>
      <c r="AO539" s="42">
        <v>3.9593800250303499E-2</v>
      </c>
      <c r="AP539" s="42" t="s">
        <v>453</v>
      </c>
      <c r="AQ539" s="42">
        <v>6.0169572949754996E-3</v>
      </c>
    </row>
    <row r="540" spans="1:43" x14ac:dyDescent="0.4">
      <c r="A540">
        <v>381</v>
      </c>
      <c r="B540" s="3">
        <v>1</v>
      </c>
      <c r="C540" s="3">
        <v>0</v>
      </c>
      <c r="D540" s="3">
        <v>2.5246149962130699E-4</v>
      </c>
      <c r="E540" s="3">
        <v>0</v>
      </c>
      <c r="F540" s="3">
        <v>0</v>
      </c>
      <c r="G540" s="3">
        <v>1</v>
      </c>
      <c r="H540" s="3">
        <v>0</v>
      </c>
      <c r="I540" s="3">
        <v>2.44917952485917E-4</v>
      </c>
      <c r="J540" s="3">
        <v>0</v>
      </c>
      <c r="K540" s="3">
        <v>1</v>
      </c>
      <c r="L540" s="3">
        <v>0</v>
      </c>
      <c r="M540" s="3">
        <v>2.4148756339048501E-4</v>
      </c>
      <c r="N540" s="3">
        <v>381</v>
      </c>
      <c r="O540">
        <f t="shared" si="41"/>
        <v>0</v>
      </c>
      <c r="P540">
        <f t="shared" si="42"/>
        <v>0</v>
      </c>
      <c r="Q540">
        <f t="shared" si="43"/>
        <v>0</v>
      </c>
      <c r="R540">
        <f t="shared" si="44"/>
        <v>0</v>
      </c>
      <c r="S540">
        <f t="shared" si="45"/>
        <v>0</v>
      </c>
      <c r="T540">
        <f t="shared" si="46"/>
        <v>0</v>
      </c>
      <c r="AK540">
        <v>385</v>
      </c>
      <c r="AL540" s="3" t="s">
        <v>450</v>
      </c>
      <c r="AM540" s="3">
        <v>2.43712027128383E-2</v>
      </c>
      <c r="AN540" s="42" t="s">
        <v>451</v>
      </c>
      <c r="AO540" s="42">
        <v>3.3013933000626099E-2</v>
      </c>
      <c r="AP540" s="42" t="s">
        <v>453</v>
      </c>
      <c r="AQ540" s="42">
        <v>3.2500082873170699E-3</v>
      </c>
    </row>
    <row r="541" spans="1:43" x14ac:dyDescent="0.4">
      <c r="A541">
        <v>382</v>
      </c>
      <c r="B541" s="3">
        <v>0</v>
      </c>
      <c r="C541" s="3">
        <v>0</v>
      </c>
      <c r="D541" s="3">
        <v>0</v>
      </c>
      <c r="E541" s="3">
        <v>0</v>
      </c>
      <c r="F541" s="3">
        <v>1</v>
      </c>
      <c r="G541" s="3">
        <v>0</v>
      </c>
      <c r="H541" s="3">
        <v>2.44917952485917E-4</v>
      </c>
      <c r="I541" s="3">
        <v>0</v>
      </c>
      <c r="J541" s="3">
        <v>0</v>
      </c>
      <c r="K541" s="3">
        <v>1</v>
      </c>
      <c r="L541" s="3">
        <v>0</v>
      </c>
      <c r="M541" s="3">
        <v>2.4148756339048501E-4</v>
      </c>
      <c r="N541" s="3">
        <v>382</v>
      </c>
      <c r="O541">
        <f t="shared" si="41"/>
        <v>0</v>
      </c>
      <c r="P541">
        <f t="shared" si="42"/>
        <v>0</v>
      </c>
      <c r="Q541">
        <f t="shared" si="43"/>
        <v>0</v>
      </c>
      <c r="R541">
        <f t="shared" si="44"/>
        <v>0</v>
      </c>
      <c r="S541">
        <f t="shared" si="45"/>
        <v>0</v>
      </c>
      <c r="T541">
        <f t="shared" si="46"/>
        <v>0</v>
      </c>
      <c r="AK541">
        <v>386</v>
      </c>
      <c r="AL541" s="3" t="s">
        <v>449</v>
      </c>
      <c r="AM541" s="3">
        <v>2.66084041056402E-2</v>
      </c>
      <c r="AN541" s="42" t="s">
        <v>450</v>
      </c>
      <c r="AO541" s="42">
        <v>4.1719046254136298E-2</v>
      </c>
      <c r="AP541" s="42" t="s">
        <v>453</v>
      </c>
      <c r="AQ541" s="42">
        <v>3.2500082873170699E-3</v>
      </c>
    </row>
    <row r="542" spans="1:43" x14ac:dyDescent="0.4">
      <c r="A542">
        <v>383</v>
      </c>
      <c r="B542" s="3">
        <v>1</v>
      </c>
      <c r="C542" s="3">
        <v>2</v>
      </c>
      <c r="D542" s="3">
        <v>2.5246149962130699E-4</v>
      </c>
      <c r="E542" s="3">
        <v>5.0492299924261496E-4</v>
      </c>
      <c r="F542" s="3">
        <v>0</v>
      </c>
      <c r="G542" s="3">
        <v>2</v>
      </c>
      <c r="H542" s="3">
        <v>0</v>
      </c>
      <c r="I542" s="3">
        <v>4.89835904971834E-4</v>
      </c>
      <c r="J542" s="3">
        <v>1</v>
      </c>
      <c r="K542" s="3">
        <v>2</v>
      </c>
      <c r="L542" s="3">
        <v>2.4148756339048501E-4</v>
      </c>
      <c r="M542" s="3">
        <v>4.8297512678097002E-4</v>
      </c>
      <c r="N542" s="3">
        <v>383</v>
      </c>
      <c r="O542">
        <f t="shared" si="41"/>
        <v>0</v>
      </c>
      <c r="P542">
        <f t="shared" si="42"/>
        <v>0</v>
      </c>
      <c r="Q542">
        <f t="shared" si="43"/>
        <v>0</v>
      </c>
      <c r="R542">
        <f t="shared" si="44"/>
        <v>0</v>
      </c>
      <c r="S542">
        <f t="shared" si="45"/>
        <v>0</v>
      </c>
      <c r="T542">
        <f t="shared" si="46"/>
        <v>0</v>
      </c>
      <c r="AK542">
        <v>387</v>
      </c>
      <c r="AL542" s="3" t="s">
        <v>449</v>
      </c>
      <c r="AM542" s="3">
        <v>2.0990428972801199E-2</v>
      </c>
      <c r="AN542" s="42" t="s">
        <v>451</v>
      </c>
      <c r="AO542" s="42">
        <v>3.6303910054904298E-2</v>
      </c>
      <c r="AP542" s="42" t="s">
        <v>453</v>
      </c>
      <c r="AQ542" s="42">
        <v>3.2500082873170699E-3</v>
      </c>
    </row>
    <row r="543" spans="1:43" x14ac:dyDescent="0.4">
      <c r="A543">
        <v>384</v>
      </c>
      <c r="B543" s="3">
        <v>1</v>
      </c>
      <c r="C543" s="3">
        <v>2</v>
      </c>
      <c r="D543" s="3">
        <v>2.5246149962130699E-4</v>
      </c>
      <c r="E543" s="3">
        <v>5.0492299924261496E-4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2</v>
      </c>
      <c r="L543" s="3">
        <v>0</v>
      </c>
      <c r="M543" s="3">
        <v>4.8297512678097002E-4</v>
      </c>
      <c r="N543" s="3">
        <v>384</v>
      </c>
      <c r="O543">
        <f t="shared" si="41"/>
        <v>0</v>
      </c>
      <c r="P543">
        <f t="shared" si="42"/>
        <v>0</v>
      </c>
      <c r="Q543">
        <f t="shared" si="43"/>
        <v>0</v>
      </c>
      <c r="R543">
        <f t="shared" si="44"/>
        <v>0</v>
      </c>
      <c r="S543">
        <f t="shared" si="45"/>
        <v>0</v>
      </c>
      <c r="T543">
        <f t="shared" si="46"/>
        <v>0</v>
      </c>
      <c r="AK543">
        <v>388</v>
      </c>
      <c r="AL543" s="3" t="s">
        <v>450</v>
      </c>
      <c r="AM543" s="3">
        <v>3.1132473683029301E-2</v>
      </c>
      <c r="AN543" s="42" t="s">
        <v>451</v>
      </c>
      <c r="AO543" s="42">
        <v>3.6303910054904298E-2</v>
      </c>
      <c r="AP543" s="42" t="s">
        <v>453</v>
      </c>
      <c r="AQ543" s="42">
        <v>8.6015261858931897E-3</v>
      </c>
    </row>
    <row r="544" spans="1:43" x14ac:dyDescent="0.4">
      <c r="A544">
        <v>385</v>
      </c>
      <c r="B544" s="3">
        <v>0</v>
      </c>
      <c r="C544" s="3">
        <v>1</v>
      </c>
      <c r="D544" s="3">
        <v>0</v>
      </c>
      <c r="E544" s="3">
        <v>2.5246149962130699E-4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385</v>
      </c>
      <c r="O544">
        <f t="shared" si="41"/>
        <v>0</v>
      </c>
      <c r="P544">
        <f t="shared" si="42"/>
        <v>0</v>
      </c>
      <c r="Q544">
        <f t="shared" si="43"/>
        <v>0</v>
      </c>
      <c r="R544">
        <f t="shared" si="44"/>
        <v>0</v>
      </c>
      <c r="S544">
        <f t="shared" si="45"/>
        <v>0</v>
      </c>
      <c r="T544">
        <f t="shared" si="46"/>
        <v>0</v>
      </c>
      <c r="AK544">
        <v>389</v>
      </c>
      <c r="AL544" s="3" t="s">
        <v>450</v>
      </c>
      <c r="AM544" s="3">
        <v>3.0627550683786701E-2</v>
      </c>
      <c r="AN544" s="42" t="s">
        <v>451</v>
      </c>
      <c r="AO544" s="42">
        <v>3.9103964345331699E-2</v>
      </c>
      <c r="AP544" s="42" t="s">
        <v>453</v>
      </c>
      <c r="AQ544" s="42">
        <v>6.49993242175647E-3</v>
      </c>
    </row>
    <row r="545" spans="1:43" x14ac:dyDescent="0.4">
      <c r="A545">
        <v>386</v>
      </c>
      <c r="B545" s="3">
        <v>0</v>
      </c>
      <c r="C545" s="3">
        <v>0</v>
      </c>
      <c r="D545" s="3">
        <v>0</v>
      </c>
      <c r="E545" s="3">
        <v>0</v>
      </c>
      <c r="F545" s="3">
        <v>1</v>
      </c>
      <c r="G545" s="3">
        <v>0</v>
      </c>
      <c r="H545" s="3">
        <v>2.44917952485917E-4</v>
      </c>
      <c r="I545" s="3">
        <v>0</v>
      </c>
      <c r="J545" s="3">
        <v>0</v>
      </c>
      <c r="K545" s="3">
        <v>1</v>
      </c>
      <c r="L545" s="3">
        <v>0</v>
      </c>
      <c r="M545" s="3">
        <v>2.4148756339048501E-4</v>
      </c>
      <c r="N545" s="3">
        <v>386</v>
      </c>
      <c r="O545">
        <f t="shared" ref="O545:O602" si="47">IF(OR($D545*100&gt;0.5,$E545*100&gt;0.5),(D545/($D545+$E545)), 0)</f>
        <v>0</v>
      </c>
      <c r="P545">
        <f t="shared" ref="P545:P602" si="48">IF(OR($D545*100&gt;0.5,$E545*100&gt;0.5),(E545/($D545+$E545)), 0)</f>
        <v>0</v>
      </c>
      <c r="Q545">
        <f t="shared" ref="Q545:Q602" si="49">IF(OR($H545*100&gt;0.5,$I545*100&gt;0.5),(H545/($H545+$I545)), 0)</f>
        <v>0</v>
      </c>
      <c r="R545">
        <f t="shared" ref="R545:R602" si="50">IF(OR($H545*100&gt;0.5,$I545*100&gt;0.5),(I545/($H545+$I545)), 0)</f>
        <v>0</v>
      </c>
      <c r="S545">
        <f t="shared" ref="S545:S602" si="51">IF(OR($L545*100&gt;0.5,$M545*100&gt;0.5),(L545/($L545+$M545)), 0)</f>
        <v>0</v>
      </c>
      <c r="T545">
        <f t="shared" ref="T545:T602" si="52">IF(OR($L545*100&gt;0.5,$M545*100&gt;0.5),(M545/($L545+$M545)), 0)</f>
        <v>0</v>
      </c>
      <c r="AK545">
        <v>390</v>
      </c>
      <c r="AL545" s="3" t="s">
        <v>449</v>
      </c>
      <c r="AM545" s="3">
        <v>2.43712027128383E-2</v>
      </c>
      <c r="AN545" s="42" t="s">
        <v>449</v>
      </c>
      <c r="AO545" s="42">
        <v>3.6303910054904298E-2</v>
      </c>
      <c r="AP545" s="42" t="s">
        <v>453</v>
      </c>
      <c r="AQ545" s="42">
        <v>3.2500082873170699E-3</v>
      </c>
    </row>
    <row r="546" spans="1:43" x14ac:dyDescent="0.4">
      <c r="A546">
        <v>387</v>
      </c>
      <c r="B546" s="3">
        <v>0</v>
      </c>
      <c r="C546" s="3">
        <v>0</v>
      </c>
      <c r="D546" s="3">
        <v>0</v>
      </c>
      <c r="E546" s="3">
        <v>0</v>
      </c>
      <c r="F546" s="3">
        <v>2</v>
      </c>
      <c r="G546" s="3">
        <v>0</v>
      </c>
      <c r="H546" s="3">
        <v>4.89835904971834E-4</v>
      </c>
      <c r="I546" s="3">
        <v>0</v>
      </c>
      <c r="J546" s="3">
        <v>1</v>
      </c>
      <c r="K546" s="3">
        <v>1</v>
      </c>
      <c r="L546" s="3">
        <v>2.4148756339048501E-4</v>
      </c>
      <c r="M546" s="3">
        <v>2.4148756339048501E-4</v>
      </c>
      <c r="N546" s="3">
        <v>387</v>
      </c>
      <c r="O546">
        <f t="shared" si="47"/>
        <v>0</v>
      </c>
      <c r="P546">
        <f t="shared" si="48"/>
        <v>0</v>
      </c>
      <c r="Q546">
        <f t="shared" si="49"/>
        <v>0</v>
      </c>
      <c r="R546">
        <f t="shared" si="50"/>
        <v>0</v>
      </c>
      <c r="S546">
        <f t="shared" si="51"/>
        <v>0</v>
      </c>
      <c r="T546">
        <f t="shared" si="52"/>
        <v>0</v>
      </c>
      <c r="AK546">
        <v>391</v>
      </c>
      <c r="AL546" s="3" t="s">
        <v>450</v>
      </c>
      <c r="AM546" s="3">
        <v>2.0990428972801199E-2</v>
      </c>
      <c r="AN546" s="42" t="s">
        <v>449</v>
      </c>
      <c r="AO546" s="42">
        <v>3.6303910054904298E-2</v>
      </c>
      <c r="AP546" s="42" t="s">
        <v>449</v>
      </c>
      <c r="AQ546" s="42">
        <v>9.7627074737969097E-2</v>
      </c>
    </row>
    <row r="547" spans="1:43" x14ac:dyDescent="0.4">
      <c r="A547">
        <v>388</v>
      </c>
      <c r="B547" s="3">
        <v>1</v>
      </c>
      <c r="C547" s="3">
        <v>0</v>
      </c>
      <c r="D547" s="3">
        <v>2.5246149962130699E-4</v>
      </c>
      <c r="E547" s="3">
        <v>0</v>
      </c>
      <c r="F547" s="3">
        <v>0</v>
      </c>
      <c r="G547" s="3">
        <v>1</v>
      </c>
      <c r="H547" s="3">
        <v>0</v>
      </c>
      <c r="I547" s="3">
        <v>2.44917952485917E-4</v>
      </c>
      <c r="J547" s="3">
        <v>2</v>
      </c>
      <c r="K547" s="3">
        <v>0</v>
      </c>
      <c r="L547" s="3">
        <v>4.8297512678097002E-4</v>
      </c>
      <c r="M547" s="3">
        <v>0</v>
      </c>
      <c r="N547" s="3">
        <v>388</v>
      </c>
      <c r="O547">
        <f t="shared" si="47"/>
        <v>0</v>
      </c>
      <c r="P547">
        <f t="shared" si="48"/>
        <v>0</v>
      </c>
      <c r="Q547">
        <f t="shared" si="49"/>
        <v>0</v>
      </c>
      <c r="R547">
        <f t="shared" si="50"/>
        <v>0</v>
      </c>
      <c r="S547">
        <f t="shared" si="51"/>
        <v>0</v>
      </c>
      <c r="T547">
        <f t="shared" si="52"/>
        <v>0</v>
      </c>
      <c r="AK547">
        <v>392</v>
      </c>
      <c r="AL547" s="3" t="s">
        <v>449</v>
      </c>
      <c r="AM547" s="3">
        <v>2.0990428972801199E-2</v>
      </c>
      <c r="AN547" s="42" t="s">
        <v>452</v>
      </c>
      <c r="AO547" s="42">
        <v>3.9593800250303499E-2</v>
      </c>
      <c r="AP547" s="42" t="s">
        <v>450</v>
      </c>
      <c r="AQ547" s="42">
        <v>9.2583853094131197E-2</v>
      </c>
    </row>
    <row r="548" spans="1:43" x14ac:dyDescent="0.4">
      <c r="A548">
        <v>389</v>
      </c>
      <c r="B548" s="3">
        <v>1</v>
      </c>
      <c r="C548" s="3">
        <v>0</v>
      </c>
      <c r="D548" s="3">
        <v>2.5246149962130699E-4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2</v>
      </c>
      <c r="K548" s="3">
        <v>0</v>
      </c>
      <c r="L548" s="3">
        <v>4.8297512678097002E-4</v>
      </c>
      <c r="M548" s="3">
        <v>0</v>
      </c>
      <c r="N548" s="3">
        <v>389</v>
      </c>
      <c r="O548">
        <f t="shared" si="47"/>
        <v>0</v>
      </c>
      <c r="P548">
        <f t="shared" si="48"/>
        <v>0</v>
      </c>
      <c r="Q548">
        <f t="shared" si="49"/>
        <v>0</v>
      </c>
      <c r="R548">
        <f t="shared" si="50"/>
        <v>0</v>
      </c>
      <c r="S548">
        <f t="shared" si="51"/>
        <v>0</v>
      </c>
      <c r="T548">
        <f t="shared" si="52"/>
        <v>0</v>
      </c>
      <c r="AK548">
        <v>393</v>
      </c>
      <c r="AL548" s="3" t="s">
        <v>451</v>
      </c>
      <c r="AM548" s="3">
        <v>2.43712027128383E-2</v>
      </c>
      <c r="AN548" s="42" t="s">
        <v>451</v>
      </c>
      <c r="AO548" s="42">
        <v>3.9103964345331699E-2</v>
      </c>
      <c r="AP548" s="42" t="s">
        <v>450</v>
      </c>
      <c r="AQ548" s="42">
        <v>9.8917168360561594E-2</v>
      </c>
    </row>
    <row r="549" spans="1:43" x14ac:dyDescent="0.4">
      <c r="A549">
        <v>390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1</v>
      </c>
      <c r="H549" s="3">
        <v>0</v>
      </c>
      <c r="I549" s="3">
        <v>2.44917952485917E-4</v>
      </c>
      <c r="J549" s="3">
        <v>1</v>
      </c>
      <c r="K549" s="3">
        <v>0</v>
      </c>
      <c r="L549" s="3">
        <v>2.4148756339048501E-4</v>
      </c>
      <c r="M549" s="3">
        <v>0</v>
      </c>
      <c r="N549" s="3">
        <v>390</v>
      </c>
      <c r="O549">
        <f t="shared" si="47"/>
        <v>0</v>
      </c>
      <c r="P549">
        <f t="shared" si="48"/>
        <v>0</v>
      </c>
      <c r="Q549">
        <f t="shared" si="49"/>
        <v>0</v>
      </c>
      <c r="R549">
        <f t="shared" si="50"/>
        <v>0</v>
      </c>
      <c r="S549">
        <f t="shared" si="51"/>
        <v>0</v>
      </c>
      <c r="T549">
        <f t="shared" si="52"/>
        <v>0</v>
      </c>
      <c r="AK549">
        <v>394</v>
      </c>
      <c r="AL549" s="3" t="s">
        <v>449</v>
      </c>
      <c r="AM549" s="3">
        <v>2.43712027128383E-2</v>
      </c>
      <c r="AN549" s="42" t="s">
        <v>451</v>
      </c>
      <c r="AO549" s="42">
        <v>3.3013933000626099E-2</v>
      </c>
      <c r="AP549" s="42" t="s">
        <v>450</v>
      </c>
      <c r="AQ549" s="42">
        <v>9.6035729284741703E-2</v>
      </c>
    </row>
    <row r="550" spans="1:43" x14ac:dyDescent="0.4">
      <c r="A550">
        <v>391</v>
      </c>
      <c r="B550" s="3">
        <v>1</v>
      </c>
      <c r="C550" s="3">
        <v>1</v>
      </c>
      <c r="D550" s="3">
        <v>2.5246149962130699E-4</v>
      </c>
      <c r="E550" s="3">
        <v>2.5246149962130699E-4</v>
      </c>
      <c r="F550" s="3">
        <v>1</v>
      </c>
      <c r="G550" s="3">
        <v>0</v>
      </c>
      <c r="H550" s="3">
        <v>2.44917952485917E-4</v>
      </c>
      <c r="I550" s="3">
        <v>0</v>
      </c>
      <c r="J550" s="3">
        <v>1</v>
      </c>
      <c r="K550" s="3">
        <v>2</v>
      </c>
      <c r="L550" s="3">
        <v>2.4148756339048501E-4</v>
      </c>
      <c r="M550" s="3">
        <v>4.8297512678097002E-4</v>
      </c>
      <c r="N550" s="3">
        <v>391</v>
      </c>
      <c r="O550">
        <f t="shared" si="47"/>
        <v>0</v>
      </c>
      <c r="P550">
        <f t="shared" si="48"/>
        <v>0</v>
      </c>
      <c r="Q550">
        <f t="shared" si="49"/>
        <v>0</v>
      </c>
      <c r="R550">
        <f t="shared" si="50"/>
        <v>0</v>
      </c>
      <c r="S550">
        <f t="shared" si="51"/>
        <v>0</v>
      </c>
      <c r="T550">
        <f t="shared" si="52"/>
        <v>0</v>
      </c>
      <c r="AK550">
        <v>395</v>
      </c>
      <c r="AL550" s="3" t="s">
        <v>451</v>
      </c>
      <c r="AM550" s="3">
        <v>2.0990428972801199E-2</v>
      </c>
      <c r="AN550" s="42" t="s">
        <v>451</v>
      </c>
      <c r="AO550" s="42">
        <v>3.6303910054904298E-2</v>
      </c>
      <c r="AP550" s="42" t="s">
        <v>449</v>
      </c>
      <c r="AQ550" s="42">
        <v>9.47366820631447E-2</v>
      </c>
    </row>
    <row r="551" spans="1:43" x14ac:dyDescent="0.4">
      <c r="A551">
        <v>392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392</v>
      </c>
      <c r="O551">
        <f t="shared" si="47"/>
        <v>0</v>
      </c>
      <c r="P551">
        <f t="shared" si="48"/>
        <v>0</v>
      </c>
      <c r="Q551">
        <f t="shared" si="49"/>
        <v>0</v>
      </c>
      <c r="R551">
        <f t="shared" si="50"/>
        <v>0</v>
      </c>
      <c r="S551">
        <f t="shared" si="51"/>
        <v>0</v>
      </c>
      <c r="T551">
        <f t="shared" si="52"/>
        <v>0</v>
      </c>
      <c r="AK551">
        <v>396</v>
      </c>
      <c r="AL551" s="3" t="s">
        <v>449</v>
      </c>
      <c r="AM551" s="3">
        <v>2.7751884290689598E-2</v>
      </c>
      <c r="AN551" s="42" t="s">
        <v>449</v>
      </c>
      <c r="AO551" s="42">
        <v>3.7086974608657002E-2</v>
      </c>
      <c r="AP551" s="42" t="s">
        <v>450</v>
      </c>
      <c r="AQ551" s="42">
        <v>8.66290448203903E-2</v>
      </c>
    </row>
    <row r="552" spans="1:43" x14ac:dyDescent="0.4">
      <c r="A552">
        <v>393</v>
      </c>
      <c r="B552" s="3">
        <v>0</v>
      </c>
      <c r="C552" s="3">
        <v>2</v>
      </c>
      <c r="D552" s="3">
        <v>0</v>
      </c>
      <c r="E552" s="3">
        <v>5.0492299924261496E-4</v>
      </c>
      <c r="F552" s="3">
        <v>1</v>
      </c>
      <c r="G552" s="3">
        <v>0</v>
      </c>
      <c r="H552" s="3">
        <v>2.44917952485917E-4</v>
      </c>
      <c r="I552" s="3">
        <v>0</v>
      </c>
      <c r="J552" s="3">
        <v>1</v>
      </c>
      <c r="K552" s="3">
        <v>0</v>
      </c>
      <c r="L552" s="3">
        <v>2.4148756339048501E-4</v>
      </c>
      <c r="M552" s="3">
        <v>0</v>
      </c>
      <c r="N552" s="3">
        <v>393</v>
      </c>
      <c r="O552">
        <f t="shared" si="47"/>
        <v>0</v>
      </c>
      <c r="P552">
        <f t="shared" si="48"/>
        <v>0</v>
      </c>
      <c r="Q552">
        <f t="shared" si="49"/>
        <v>0</v>
      </c>
      <c r="R552">
        <f t="shared" si="50"/>
        <v>0</v>
      </c>
      <c r="S552">
        <f t="shared" si="51"/>
        <v>0</v>
      </c>
      <c r="T552">
        <f t="shared" si="52"/>
        <v>0</v>
      </c>
      <c r="AK552">
        <v>397</v>
      </c>
      <c r="AL552" s="3" t="s">
        <v>452</v>
      </c>
      <c r="AM552" s="3">
        <v>2.0990428972801199E-2</v>
      </c>
      <c r="AN552" s="42" t="s">
        <v>449</v>
      </c>
      <c r="AO552" s="42">
        <v>3.4286833459350602E-2</v>
      </c>
      <c r="AP552" s="42" t="s">
        <v>449</v>
      </c>
      <c r="AQ552" s="42">
        <v>8.9392440925508701E-2</v>
      </c>
    </row>
    <row r="553" spans="1:43" x14ac:dyDescent="0.4">
      <c r="A553">
        <v>394</v>
      </c>
      <c r="B553" s="3">
        <v>1</v>
      </c>
      <c r="C553" s="3">
        <v>0</v>
      </c>
      <c r="D553" s="3">
        <v>2.5246149962130699E-4</v>
      </c>
      <c r="E553" s="3">
        <v>0</v>
      </c>
      <c r="F553" s="3">
        <v>1</v>
      </c>
      <c r="G553" s="3">
        <v>0</v>
      </c>
      <c r="H553" s="3">
        <v>2.44917952485917E-4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394</v>
      </c>
      <c r="O553">
        <f t="shared" si="47"/>
        <v>0</v>
      </c>
      <c r="P553">
        <f t="shared" si="48"/>
        <v>0</v>
      </c>
      <c r="Q553">
        <f t="shared" si="49"/>
        <v>0</v>
      </c>
      <c r="R553">
        <f t="shared" si="50"/>
        <v>0</v>
      </c>
      <c r="S553">
        <f t="shared" si="51"/>
        <v>0</v>
      </c>
      <c r="T553">
        <f t="shared" si="52"/>
        <v>0</v>
      </c>
      <c r="AK553">
        <v>398</v>
      </c>
      <c r="AL553" s="3" t="s">
        <v>452</v>
      </c>
      <c r="AM553" s="3">
        <v>2.7246961291446999E-2</v>
      </c>
      <c r="AN553" s="42" t="s">
        <v>450</v>
      </c>
      <c r="AO553" s="42">
        <v>2.2630255731394201E-2</v>
      </c>
      <c r="AP553" s="42" t="s">
        <v>452</v>
      </c>
      <c r="AQ553" s="42">
        <v>9.2155751994524304E-2</v>
      </c>
    </row>
    <row r="554" spans="1:43" x14ac:dyDescent="0.4">
      <c r="A554">
        <v>395</v>
      </c>
      <c r="B554" s="3">
        <v>2</v>
      </c>
      <c r="C554" s="3">
        <v>0</v>
      </c>
      <c r="D554" s="3">
        <v>5.0492299924261496E-4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3">
        <v>1</v>
      </c>
      <c r="L554" s="3">
        <v>2.4148756339048501E-4</v>
      </c>
      <c r="M554" s="3">
        <v>2.4148756339048501E-4</v>
      </c>
      <c r="N554" s="3">
        <v>395</v>
      </c>
      <c r="O554">
        <f t="shared" si="47"/>
        <v>0</v>
      </c>
      <c r="P554">
        <f t="shared" si="48"/>
        <v>0</v>
      </c>
      <c r="Q554">
        <f t="shared" si="49"/>
        <v>0</v>
      </c>
      <c r="R554">
        <f t="shared" si="50"/>
        <v>0</v>
      </c>
      <c r="S554">
        <f t="shared" si="51"/>
        <v>0</v>
      </c>
      <c r="T554">
        <f t="shared" si="52"/>
        <v>0</v>
      </c>
      <c r="AK554">
        <v>399</v>
      </c>
      <c r="AL554" s="3" t="s">
        <v>449</v>
      </c>
      <c r="AM554" s="3">
        <v>2.43712027128383E-2</v>
      </c>
      <c r="AN554" s="42" t="s">
        <v>449</v>
      </c>
      <c r="AO554" s="42">
        <v>2.5920666760078599E-2</v>
      </c>
      <c r="AP554" s="42" t="s">
        <v>452</v>
      </c>
      <c r="AQ554" s="42">
        <v>9.6336408467991297E-2</v>
      </c>
    </row>
    <row r="555" spans="1:43" x14ac:dyDescent="0.4">
      <c r="A555">
        <v>396</v>
      </c>
      <c r="B555" s="3">
        <v>2</v>
      </c>
      <c r="C555" s="3">
        <v>0</v>
      </c>
      <c r="D555" s="3">
        <v>5.0492299924261496E-4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2</v>
      </c>
      <c r="K555" s="3">
        <v>0</v>
      </c>
      <c r="L555" s="3">
        <v>4.8297512678097002E-4</v>
      </c>
      <c r="M555" s="3">
        <v>0</v>
      </c>
      <c r="N555" s="3">
        <v>396</v>
      </c>
      <c r="O555">
        <f t="shared" si="47"/>
        <v>0</v>
      </c>
      <c r="P555">
        <f t="shared" si="48"/>
        <v>0</v>
      </c>
      <c r="Q555">
        <f t="shared" si="49"/>
        <v>0</v>
      </c>
      <c r="R555">
        <f t="shared" si="50"/>
        <v>0</v>
      </c>
      <c r="S555">
        <f t="shared" si="51"/>
        <v>0</v>
      </c>
      <c r="T555">
        <f t="shared" si="52"/>
        <v>0</v>
      </c>
      <c r="AK555">
        <v>400</v>
      </c>
      <c r="AL555" s="3" t="s">
        <v>451</v>
      </c>
      <c r="AM555" s="3">
        <v>2.7246961291446999E-2</v>
      </c>
      <c r="AN555" s="42" t="s">
        <v>449</v>
      </c>
      <c r="AO555" s="42">
        <v>2.5920666760078599E-2</v>
      </c>
      <c r="AP555" s="42" t="s">
        <v>449</v>
      </c>
      <c r="AQ555" s="42">
        <v>9.7001679538303701E-2</v>
      </c>
    </row>
    <row r="556" spans="1:43" x14ac:dyDescent="0.4">
      <c r="A556">
        <v>397</v>
      </c>
      <c r="B556" s="3">
        <v>0</v>
      </c>
      <c r="C556" s="3">
        <v>0</v>
      </c>
      <c r="D556" s="3">
        <v>0</v>
      </c>
      <c r="E556" s="3">
        <v>0</v>
      </c>
      <c r="F556" s="3">
        <v>3</v>
      </c>
      <c r="G556" s="3">
        <v>0</v>
      </c>
      <c r="H556" s="3">
        <v>7.3475385745775095E-4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397</v>
      </c>
      <c r="O556">
        <f t="shared" si="47"/>
        <v>0</v>
      </c>
      <c r="P556">
        <f t="shared" si="48"/>
        <v>0</v>
      </c>
      <c r="Q556">
        <f t="shared" si="49"/>
        <v>0</v>
      </c>
      <c r="R556">
        <f t="shared" si="50"/>
        <v>0</v>
      </c>
      <c r="S556">
        <f t="shared" si="51"/>
        <v>0</v>
      </c>
      <c r="T556">
        <f t="shared" si="52"/>
        <v>0</v>
      </c>
      <c r="AK556">
        <v>401</v>
      </c>
      <c r="AL556" s="3" t="s">
        <v>450</v>
      </c>
      <c r="AM556" s="3">
        <v>2.7246961291446999E-2</v>
      </c>
      <c r="AN556" s="42" t="s">
        <v>450</v>
      </c>
      <c r="AO556" s="42">
        <v>2.8721155131540201E-2</v>
      </c>
      <c r="AP556" s="42" t="s">
        <v>452</v>
      </c>
      <c r="AQ556" s="42">
        <v>9.3755563477005394E-2</v>
      </c>
    </row>
    <row r="557" spans="1:43" x14ac:dyDescent="0.4">
      <c r="A557">
        <v>398</v>
      </c>
      <c r="B557" s="3">
        <v>0</v>
      </c>
      <c r="C557" s="3">
        <v>0</v>
      </c>
      <c r="D557" s="3">
        <v>0</v>
      </c>
      <c r="E557" s="3">
        <v>0</v>
      </c>
      <c r="F557" s="3">
        <v>1</v>
      </c>
      <c r="G557" s="3">
        <v>0</v>
      </c>
      <c r="H557" s="3">
        <v>2.44917952485917E-4</v>
      </c>
      <c r="I557" s="3">
        <v>0</v>
      </c>
      <c r="J557" s="3">
        <v>2</v>
      </c>
      <c r="K557" s="3">
        <v>1</v>
      </c>
      <c r="L557" s="3">
        <v>4.8297512678097002E-4</v>
      </c>
      <c r="M557" s="3">
        <v>2.4148756339048501E-4</v>
      </c>
      <c r="N557" s="3">
        <v>398</v>
      </c>
      <c r="O557">
        <f t="shared" si="47"/>
        <v>0</v>
      </c>
      <c r="P557">
        <f t="shared" si="48"/>
        <v>0</v>
      </c>
      <c r="Q557">
        <f t="shared" si="49"/>
        <v>0</v>
      </c>
      <c r="R557">
        <f t="shared" si="50"/>
        <v>0</v>
      </c>
      <c r="S557">
        <f t="shared" si="51"/>
        <v>0</v>
      </c>
      <c r="T557">
        <f t="shared" si="52"/>
        <v>0</v>
      </c>
      <c r="AK557">
        <v>402</v>
      </c>
      <c r="AL557" s="3" t="s">
        <v>450</v>
      </c>
      <c r="AM557" s="3">
        <v>1.8707395849660899E-2</v>
      </c>
      <c r="AN557" s="42" t="s">
        <v>450</v>
      </c>
      <c r="AO557" s="42">
        <v>2.2630255731394201E-2</v>
      </c>
      <c r="AP557" s="42" t="s">
        <v>453</v>
      </c>
      <c r="AQ557" s="42">
        <v>1.1851281953572299E-2</v>
      </c>
    </row>
    <row r="558" spans="1:43" x14ac:dyDescent="0.4">
      <c r="A558">
        <v>399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1</v>
      </c>
      <c r="L558" s="3">
        <v>0</v>
      </c>
      <c r="M558" s="3">
        <v>2.4148756339048501E-4</v>
      </c>
      <c r="N558" s="3">
        <v>399</v>
      </c>
      <c r="O558">
        <f t="shared" si="47"/>
        <v>0</v>
      </c>
      <c r="P558">
        <f t="shared" si="48"/>
        <v>0</v>
      </c>
      <c r="Q558">
        <f t="shared" si="49"/>
        <v>0</v>
      </c>
      <c r="R558">
        <f t="shared" si="50"/>
        <v>0</v>
      </c>
      <c r="S558">
        <f t="shared" si="51"/>
        <v>0</v>
      </c>
      <c r="T558">
        <f t="shared" si="52"/>
        <v>0</v>
      </c>
      <c r="AK558">
        <v>403</v>
      </c>
      <c r="AL558" s="3" t="s">
        <v>449</v>
      </c>
      <c r="AM558" s="3">
        <v>1.8707395849660899E-2</v>
      </c>
      <c r="AN558" s="42" t="s">
        <v>449</v>
      </c>
      <c r="AO558" s="42">
        <v>2.2630255731394201E-2</v>
      </c>
      <c r="AP558" s="42" t="s">
        <v>453</v>
      </c>
      <c r="AQ558" s="42">
        <v>6.49993242175647E-3</v>
      </c>
    </row>
    <row r="559" spans="1:43" x14ac:dyDescent="0.4">
      <c r="A559">
        <v>400</v>
      </c>
      <c r="B559" s="3">
        <v>1</v>
      </c>
      <c r="C559" s="3">
        <v>1</v>
      </c>
      <c r="D559" s="3">
        <v>2.5246149962130699E-4</v>
      </c>
      <c r="E559" s="3">
        <v>2.5246149962130699E-4</v>
      </c>
      <c r="F559" s="3">
        <v>1</v>
      </c>
      <c r="G559" s="3">
        <v>0</v>
      </c>
      <c r="H559" s="3">
        <v>2.44917952485917E-4</v>
      </c>
      <c r="I559" s="3">
        <v>0</v>
      </c>
      <c r="J559" s="3">
        <v>3</v>
      </c>
      <c r="K559" s="3">
        <v>0</v>
      </c>
      <c r="L559" s="3">
        <v>7.2446269017145595E-4</v>
      </c>
      <c r="M559" s="3">
        <v>0</v>
      </c>
      <c r="N559" s="3">
        <v>400</v>
      </c>
      <c r="O559">
        <f t="shared" si="47"/>
        <v>0</v>
      </c>
      <c r="P559">
        <f t="shared" si="48"/>
        <v>0</v>
      </c>
      <c r="Q559">
        <f t="shared" si="49"/>
        <v>0</v>
      </c>
      <c r="R559">
        <f t="shared" si="50"/>
        <v>0</v>
      </c>
      <c r="S559">
        <f t="shared" si="51"/>
        <v>0</v>
      </c>
      <c r="T559">
        <f t="shared" si="52"/>
        <v>0</v>
      </c>
      <c r="AK559">
        <v>404</v>
      </c>
      <c r="AL559" s="3" t="s">
        <v>451</v>
      </c>
      <c r="AM559" s="3">
        <v>1.8707395849660899E-2</v>
      </c>
      <c r="AN559" s="42" t="s">
        <v>450</v>
      </c>
      <c r="AO559" s="42">
        <v>2.5920666760078599E-2</v>
      </c>
      <c r="AP559" s="42" t="s">
        <v>453</v>
      </c>
      <c r="AQ559" s="42">
        <v>6.49993242175647E-3</v>
      </c>
    </row>
    <row r="560" spans="1:43" x14ac:dyDescent="0.4">
      <c r="A560">
        <v>401</v>
      </c>
      <c r="B560" s="3">
        <v>2</v>
      </c>
      <c r="C560" s="3">
        <v>0</v>
      </c>
      <c r="D560" s="3">
        <v>5.0492299924261496E-4</v>
      </c>
      <c r="E560" s="3">
        <v>0</v>
      </c>
      <c r="F560" s="3">
        <v>2</v>
      </c>
      <c r="G560" s="3">
        <v>0</v>
      </c>
      <c r="H560" s="3">
        <v>4.89835904971834E-4</v>
      </c>
      <c r="I560" s="3">
        <v>0</v>
      </c>
      <c r="J560" s="3">
        <v>0</v>
      </c>
      <c r="K560" s="3">
        <v>1</v>
      </c>
      <c r="L560" s="3">
        <v>0</v>
      </c>
      <c r="M560" s="3">
        <v>2.4148756339048501E-4</v>
      </c>
      <c r="N560" s="3">
        <v>401</v>
      </c>
      <c r="O560">
        <f t="shared" si="47"/>
        <v>0</v>
      </c>
      <c r="P560">
        <f t="shared" si="48"/>
        <v>0</v>
      </c>
      <c r="Q560">
        <f t="shared" si="49"/>
        <v>0</v>
      </c>
      <c r="R560">
        <f t="shared" si="50"/>
        <v>0</v>
      </c>
      <c r="S560">
        <f t="shared" si="51"/>
        <v>0</v>
      </c>
      <c r="T560">
        <f t="shared" si="52"/>
        <v>0</v>
      </c>
      <c r="AK560">
        <v>405</v>
      </c>
      <c r="AL560" s="3" t="s">
        <v>452</v>
      </c>
      <c r="AM560" s="3">
        <v>2.54690354686062E-2</v>
      </c>
      <c r="AN560" s="42" t="s">
        <v>449</v>
      </c>
      <c r="AO560" s="42">
        <v>2.8721155131540201E-2</v>
      </c>
      <c r="AP560" s="42" t="s">
        <v>453</v>
      </c>
      <c r="AQ560" s="42">
        <v>9.2667972562055501E-3</v>
      </c>
    </row>
    <row r="561" spans="1:43" x14ac:dyDescent="0.4">
      <c r="A561">
        <v>402</v>
      </c>
      <c r="B561" s="3">
        <v>0</v>
      </c>
      <c r="C561" s="3">
        <v>0</v>
      </c>
      <c r="D561" s="3">
        <v>0</v>
      </c>
      <c r="E561" s="3">
        <v>0</v>
      </c>
      <c r="F561" s="3">
        <v>1</v>
      </c>
      <c r="G561" s="3">
        <v>1</v>
      </c>
      <c r="H561" s="3">
        <v>2.44917952485917E-4</v>
      </c>
      <c r="I561" s="3">
        <v>2.44917952485917E-4</v>
      </c>
      <c r="J561" s="3">
        <v>0</v>
      </c>
      <c r="K561" s="3">
        <v>0</v>
      </c>
      <c r="L561" s="3">
        <v>0</v>
      </c>
      <c r="M561" s="3">
        <v>0</v>
      </c>
      <c r="N561" s="3">
        <v>402</v>
      </c>
      <c r="O561">
        <f t="shared" si="47"/>
        <v>0</v>
      </c>
      <c r="P561">
        <f t="shared" si="48"/>
        <v>0</v>
      </c>
      <c r="Q561">
        <f t="shared" si="49"/>
        <v>0</v>
      </c>
      <c r="R561">
        <f t="shared" si="50"/>
        <v>0</v>
      </c>
      <c r="S561">
        <f t="shared" si="51"/>
        <v>0</v>
      </c>
      <c r="T561">
        <f t="shared" si="52"/>
        <v>0</v>
      </c>
      <c r="AK561">
        <v>406</v>
      </c>
      <c r="AL561" s="3" t="s">
        <v>452</v>
      </c>
      <c r="AM561" s="3">
        <v>2.49641124693636E-2</v>
      </c>
      <c r="AN561" s="42" t="s">
        <v>451</v>
      </c>
      <c r="AO561" s="42">
        <v>2.5920666760078599E-2</v>
      </c>
      <c r="AP561" s="42" t="s">
        <v>449</v>
      </c>
      <c r="AQ561" s="42">
        <v>8.33825885731386E-2</v>
      </c>
    </row>
    <row r="562" spans="1:43" x14ac:dyDescent="0.4">
      <c r="A562">
        <v>403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3">
        <v>0</v>
      </c>
      <c r="L562" s="3">
        <v>2.4148756339048501E-4</v>
      </c>
      <c r="M562" s="3">
        <v>0</v>
      </c>
      <c r="N562" s="3">
        <v>403</v>
      </c>
      <c r="O562">
        <f t="shared" si="47"/>
        <v>0</v>
      </c>
      <c r="P562">
        <f t="shared" si="48"/>
        <v>0</v>
      </c>
      <c r="Q562">
        <f t="shared" si="49"/>
        <v>0</v>
      </c>
      <c r="R562">
        <f t="shared" si="50"/>
        <v>0</v>
      </c>
      <c r="S562">
        <f t="shared" si="51"/>
        <v>0</v>
      </c>
      <c r="T562">
        <f t="shared" si="52"/>
        <v>0</v>
      </c>
      <c r="AK562">
        <v>407</v>
      </c>
      <c r="AL562" s="3" t="s">
        <v>451</v>
      </c>
      <c r="AM562" s="3">
        <v>1.8707395849660899E-2</v>
      </c>
      <c r="AN562" s="42" t="s">
        <v>449</v>
      </c>
      <c r="AO562" s="42">
        <v>2.2630255731394201E-2</v>
      </c>
      <c r="AP562" s="42" t="s">
        <v>449</v>
      </c>
      <c r="AQ562" s="42">
        <v>9.1973456050992899E-2</v>
      </c>
    </row>
    <row r="563" spans="1:43" x14ac:dyDescent="0.4">
      <c r="A563">
        <v>404</v>
      </c>
      <c r="B563" s="3">
        <v>11</v>
      </c>
      <c r="C563" s="3">
        <v>1</v>
      </c>
      <c r="D563" s="3">
        <v>2.7770764958343799E-3</v>
      </c>
      <c r="E563" s="3">
        <v>2.5246149962130699E-4</v>
      </c>
      <c r="F563" s="3">
        <v>3</v>
      </c>
      <c r="G563" s="3">
        <v>0</v>
      </c>
      <c r="H563" s="3">
        <v>7.3475385745775095E-4</v>
      </c>
      <c r="I563" s="3">
        <v>0</v>
      </c>
      <c r="J563" s="3">
        <v>6</v>
      </c>
      <c r="K563" s="3">
        <v>0</v>
      </c>
      <c r="L563" s="3">
        <v>1.4489253803429099E-3</v>
      </c>
      <c r="M563" s="3">
        <v>0</v>
      </c>
      <c r="N563" s="3">
        <v>404</v>
      </c>
      <c r="O563">
        <f t="shared" si="47"/>
        <v>0</v>
      </c>
      <c r="P563">
        <f t="shared" si="48"/>
        <v>0</v>
      </c>
      <c r="Q563">
        <f t="shared" si="49"/>
        <v>0</v>
      </c>
      <c r="R563">
        <f t="shared" si="50"/>
        <v>0</v>
      </c>
      <c r="S563">
        <f t="shared" si="51"/>
        <v>0</v>
      </c>
      <c r="T563">
        <f t="shared" si="52"/>
        <v>0</v>
      </c>
      <c r="AK563">
        <v>408</v>
      </c>
      <c r="AL563" s="3" t="s">
        <v>452</v>
      </c>
      <c r="AM563" s="3">
        <v>2.0990428972801199E-2</v>
      </c>
      <c r="AN563" s="42" t="s">
        <v>451</v>
      </c>
      <c r="AO563" s="42">
        <v>2.5920666760078599E-2</v>
      </c>
      <c r="AP563" s="42" t="s">
        <v>452</v>
      </c>
      <c r="AQ563" s="42">
        <v>9.2155751994524304E-2</v>
      </c>
    </row>
    <row r="564" spans="1:43" x14ac:dyDescent="0.4">
      <c r="A564">
        <v>405</v>
      </c>
      <c r="B564" s="3">
        <v>0</v>
      </c>
      <c r="C564" s="3">
        <v>0</v>
      </c>
      <c r="D564" s="3">
        <v>0</v>
      </c>
      <c r="E564" s="3">
        <v>0</v>
      </c>
      <c r="F564" s="3">
        <v>2</v>
      </c>
      <c r="G564" s="3">
        <v>0</v>
      </c>
      <c r="H564" s="3">
        <v>4.89835904971834E-4</v>
      </c>
      <c r="I564" s="3">
        <v>0</v>
      </c>
      <c r="J564" s="3">
        <v>2</v>
      </c>
      <c r="K564" s="3">
        <v>2</v>
      </c>
      <c r="L564" s="3">
        <v>4.8297512678097002E-4</v>
      </c>
      <c r="M564" s="3">
        <v>4.8297512678097002E-4</v>
      </c>
      <c r="N564" s="3">
        <v>405</v>
      </c>
      <c r="O564">
        <f t="shared" si="47"/>
        <v>0</v>
      </c>
      <c r="P564">
        <f t="shared" si="48"/>
        <v>0</v>
      </c>
      <c r="Q564">
        <f t="shared" si="49"/>
        <v>0</v>
      </c>
      <c r="R564">
        <f t="shared" si="50"/>
        <v>0</v>
      </c>
      <c r="S564">
        <f t="shared" si="51"/>
        <v>0</v>
      </c>
      <c r="T564">
        <f t="shared" si="52"/>
        <v>0</v>
      </c>
      <c r="AK564">
        <v>409</v>
      </c>
      <c r="AL564" s="3" t="s">
        <v>451</v>
      </c>
      <c r="AM564" s="3">
        <v>5.1946519774295798E-2</v>
      </c>
      <c r="AN564" s="42" t="s">
        <v>449</v>
      </c>
      <c r="AO564" s="42">
        <v>2.5920666760078599E-2</v>
      </c>
      <c r="AP564" s="42" t="s">
        <v>450</v>
      </c>
      <c r="AQ564" s="42">
        <v>8.9392440925508701E-2</v>
      </c>
    </row>
    <row r="565" spans="1:43" x14ac:dyDescent="0.4">
      <c r="A565">
        <v>406</v>
      </c>
      <c r="B565" s="3">
        <v>1</v>
      </c>
      <c r="C565" s="3">
        <v>0</v>
      </c>
      <c r="D565" s="3">
        <v>2.5246149962130699E-4</v>
      </c>
      <c r="E565" s="3">
        <v>0</v>
      </c>
      <c r="F565" s="3">
        <v>1</v>
      </c>
      <c r="G565" s="3">
        <v>0</v>
      </c>
      <c r="H565" s="3">
        <v>2.44917952485917E-4</v>
      </c>
      <c r="I565" s="3">
        <v>0</v>
      </c>
      <c r="J565" s="3">
        <v>2</v>
      </c>
      <c r="K565" s="3">
        <v>1</v>
      </c>
      <c r="L565" s="3">
        <v>4.8297512678097002E-4</v>
      </c>
      <c r="M565" s="3">
        <v>2.4148756339048501E-4</v>
      </c>
      <c r="N565" s="3">
        <v>406</v>
      </c>
      <c r="O565">
        <f t="shared" si="47"/>
        <v>0</v>
      </c>
      <c r="P565">
        <f t="shared" si="48"/>
        <v>0</v>
      </c>
      <c r="Q565">
        <f t="shared" si="49"/>
        <v>0</v>
      </c>
      <c r="R565">
        <f t="shared" si="50"/>
        <v>0</v>
      </c>
      <c r="S565">
        <f t="shared" si="51"/>
        <v>0</v>
      </c>
      <c r="T565">
        <f t="shared" si="52"/>
        <v>0</v>
      </c>
      <c r="AK565">
        <v>410</v>
      </c>
      <c r="AL565" s="3" t="s">
        <v>449</v>
      </c>
      <c r="AM565" s="3">
        <v>1.8707395849660899E-2</v>
      </c>
      <c r="AN565" s="42" t="s">
        <v>452</v>
      </c>
      <c r="AO565" s="42">
        <v>2.2630255731394201E-2</v>
      </c>
      <c r="AP565" s="42" t="s">
        <v>450</v>
      </c>
      <c r="AQ565" s="42">
        <v>8.6146069693609301E-2</v>
      </c>
    </row>
    <row r="566" spans="1:43" x14ac:dyDescent="0.4">
      <c r="A566">
        <v>407</v>
      </c>
      <c r="B566" s="3">
        <v>1</v>
      </c>
      <c r="C566" s="3">
        <v>0</v>
      </c>
      <c r="D566" s="3">
        <v>2.5246149962130699E-4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3">
        <v>0</v>
      </c>
      <c r="L566" s="3">
        <v>2.4148756339048501E-4</v>
      </c>
      <c r="M566" s="3">
        <v>0</v>
      </c>
      <c r="N566" s="3">
        <v>407</v>
      </c>
      <c r="O566">
        <f t="shared" si="47"/>
        <v>0</v>
      </c>
      <c r="P566">
        <f t="shared" si="48"/>
        <v>0</v>
      </c>
      <c r="Q566">
        <f t="shared" si="49"/>
        <v>0</v>
      </c>
      <c r="R566">
        <f t="shared" si="50"/>
        <v>0</v>
      </c>
      <c r="S566">
        <f t="shared" si="51"/>
        <v>0</v>
      </c>
      <c r="T566">
        <f t="shared" si="52"/>
        <v>0</v>
      </c>
      <c r="AK566">
        <v>411</v>
      </c>
      <c r="AL566" s="3" t="s">
        <v>450</v>
      </c>
      <c r="AM566" s="3">
        <v>2.2088261728569099E-2</v>
      </c>
      <c r="AN566" s="42" t="s">
        <v>452</v>
      </c>
      <c r="AO566" s="42">
        <v>2.5920666760078599E-2</v>
      </c>
      <c r="AP566" s="42" t="s">
        <v>451</v>
      </c>
      <c r="AQ566" s="42">
        <v>9.2583853094131197E-2</v>
      </c>
    </row>
    <row r="567" spans="1:43" x14ac:dyDescent="0.4">
      <c r="A567">
        <v>408</v>
      </c>
      <c r="B567" s="3">
        <v>1</v>
      </c>
      <c r="C567" s="3">
        <v>1</v>
      </c>
      <c r="D567" s="3">
        <v>2.5246149962130699E-4</v>
      </c>
      <c r="E567" s="3">
        <v>2.5246149962130699E-4</v>
      </c>
      <c r="F567" s="3">
        <v>0</v>
      </c>
      <c r="G567" s="3">
        <v>0</v>
      </c>
      <c r="H567" s="3">
        <v>0</v>
      </c>
      <c r="I567" s="3">
        <v>0</v>
      </c>
      <c r="J567" s="3">
        <v>2</v>
      </c>
      <c r="K567" s="3">
        <v>2</v>
      </c>
      <c r="L567" s="3">
        <v>4.8297512678097002E-4</v>
      </c>
      <c r="M567" s="3">
        <v>4.8297512678097002E-4</v>
      </c>
      <c r="N567" s="3">
        <v>408</v>
      </c>
      <c r="O567">
        <f t="shared" si="47"/>
        <v>0</v>
      </c>
      <c r="P567">
        <f t="shared" si="48"/>
        <v>0</v>
      </c>
      <c r="Q567">
        <f t="shared" si="49"/>
        <v>0</v>
      </c>
      <c r="R567">
        <f t="shared" si="50"/>
        <v>0</v>
      </c>
      <c r="S567">
        <f t="shared" si="51"/>
        <v>0</v>
      </c>
      <c r="T567">
        <f t="shared" si="52"/>
        <v>0</v>
      </c>
      <c r="AK567">
        <v>412</v>
      </c>
      <c r="AL567" s="3" t="s">
        <v>449</v>
      </c>
      <c r="AM567" s="3">
        <v>2.2088261728569099E-2</v>
      </c>
      <c r="AN567" s="42" t="s">
        <v>449</v>
      </c>
      <c r="AO567" s="42">
        <v>2.5920666760078599E-2</v>
      </c>
      <c r="AP567" s="42" t="s">
        <v>451</v>
      </c>
      <c r="AQ567" s="42">
        <v>8.8266936246095898E-2</v>
      </c>
    </row>
    <row r="568" spans="1:43" x14ac:dyDescent="0.4">
      <c r="A568">
        <v>409</v>
      </c>
      <c r="B568" s="3">
        <v>0</v>
      </c>
      <c r="C568" s="3">
        <v>2</v>
      </c>
      <c r="D568" s="3">
        <v>0</v>
      </c>
      <c r="E568" s="3">
        <v>5.0492299924261496E-4</v>
      </c>
      <c r="F568" s="3">
        <v>0</v>
      </c>
      <c r="G568" s="3">
        <v>0</v>
      </c>
      <c r="H568" s="3">
        <v>0</v>
      </c>
      <c r="I568" s="3">
        <v>0</v>
      </c>
      <c r="J568" s="3">
        <v>2</v>
      </c>
      <c r="K568" s="3">
        <v>0</v>
      </c>
      <c r="L568" s="3">
        <v>4.8297512678097002E-4</v>
      </c>
      <c r="M568" s="3">
        <v>0</v>
      </c>
      <c r="N568" s="3">
        <v>409</v>
      </c>
      <c r="O568">
        <f t="shared" si="47"/>
        <v>0</v>
      </c>
      <c r="P568">
        <f t="shared" si="48"/>
        <v>0</v>
      </c>
      <c r="Q568">
        <f t="shared" si="49"/>
        <v>0</v>
      </c>
      <c r="R568">
        <f t="shared" si="50"/>
        <v>0</v>
      </c>
      <c r="S568">
        <f t="shared" si="51"/>
        <v>0</v>
      </c>
      <c r="T568">
        <f t="shared" si="52"/>
        <v>0</v>
      </c>
      <c r="AK568">
        <v>413</v>
      </c>
      <c r="AL568" s="3" t="s">
        <v>450</v>
      </c>
      <c r="AM568" s="3">
        <v>2.54690354686062E-2</v>
      </c>
      <c r="AN568" s="42" t="s">
        <v>451</v>
      </c>
      <c r="AO568" s="42">
        <v>2.0449070980075101E-2</v>
      </c>
      <c r="AP568" s="42" t="s">
        <v>451</v>
      </c>
      <c r="AQ568" s="42">
        <v>9.0547357224433397E-2</v>
      </c>
    </row>
    <row r="569" spans="1:43" x14ac:dyDescent="0.4">
      <c r="A569">
        <v>410</v>
      </c>
      <c r="B569" s="3">
        <v>0</v>
      </c>
      <c r="C569" s="3">
        <v>1</v>
      </c>
      <c r="D569" s="3">
        <v>0</v>
      </c>
      <c r="E569" s="3">
        <v>2.5246149962130699E-4</v>
      </c>
      <c r="F569" s="3">
        <v>2</v>
      </c>
      <c r="G569" s="3">
        <v>0</v>
      </c>
      <c r="H569" s="3">
        <v>4.89835904971834E-4</v>
      </c>
      <c r="I569" s="3">
        <v>0</v>
      </c>
      <c r="J569" s="3">
        <v>2</v>
      </c>
      <c r="K569" s="3">
        <v>0</v>
      </c>
      <c r="L569" s="3">
        <v>4.8297512678097002E-4</v>
      </c>
      <c r="M569" s="3">
        <v>0</v>
      </c>
      <c r="N569" s="3">
        <v>410</v>
      </c>
      <c r="O569">
        <f t="shared" si="47"/>
        <v>0</v>
      </c>
      <c r="P569">
        <f t="shared" si="48"/>
        <v>0</v>
      </c>
      <c r="Q569">
        <f t="shared" si="49"/>
        <v>0</v>
      </c>
      <c r="R569">
        <f t="shared" si="50"/>
        <v>0</v>
      </c>
      <c r="S569">
        <f t="shared" si="51"/>
        <v>0</v>
      </c>
      <c r="T569">
        <f t="shared" si="52"/>
        <v>0</v>
      </c>
      <c r="AK569">
        <v>414</v>
      </c>
      <c r="AL569" s="3" t="s">
        <v>451</v>
      </c>
      <c r="AM569" s="3">
        <v>2.49641124693636E-2</v>
      </c>
      <c r="AN569" s="42" t="s">
        <v>450</v>
      </c>
      <c r="AO569" s="42">
        <v>2.0449070980075101E-2</v>
      </c>
      <c r="AP569" s="42" t="s">
        <v>452</v>
      </c>
      <c r="AQ569" s="42">
        <v>9.0547357224433397E-2</v>
      </c>
    </row>
    <row r="570" spans="1:43" x14ac:dyDescent="0.4">
      <c r="A570">
        <v>411</v>
      </c>
      <c r="B570" s="3">
        <v>1</v>
      </c>
      <c r="C570" s="3">
        <v>0</v>
      </c>
      <c r="D570" s="3">
        <v>2.5246149962130699E-4</v>
      </c>
      <c r="E570" s="3">
        <v>0</v>
      </c>
      <c r="F570" s="3">
        <v>2</v>
      </c>
      <c r="G570" s="3">
        <v>0</v>
      </c>
      <c r="H570" s="3">
        <v>4.89835904971834E-4</v>
      </c>
      <c r="I570" s="3">
        <v>0</v>
      </c>
      <c r="J570" s="3">
        <v>5</v>
      </c>
      <c r="K570" s="3">
        <v>0</v>
      </c>
      <c r="L570" s="3">
        <v>1.20743781695242E-3</v>
      </c>
      <c r="M570" s="3">
        <v>0</v>
      </c>
      <c r="N570" s="3">
        <v>411</v>
      </c>
      <c r="O570">
        <f t="shared" si="47"/>
        <v>0</v>
      </c>
      <c r="P570">
        <f t="shared" si="48"/>
        <v>0</v>
      </c>
      <c r="Q570">
        <f t="shared" si="49"/>
        <v>0</v>
      </c>
      <c r="R570">
        <f t="shared" si="50"/>
        <v>0</v>
      </c>
      <c r="S570">
        <f t="shared" si="51"/>
        <v>0</v>
      </c>
      <c r="T570">
        <f t="shared" si="52"/>
        <v>0</v>
      </c>
      <c r="AK570">
        <v>415</v>
      </c>
      <c r="AL570" s="3" t="s">
        <v>452</v>
      </c>
      <c r="AM570" s="3">
        <v>2.2088261728569099E-2</v>
      </c>
      <c r="AN570" s="42" t="s">
        <v>450</v>
      </c>
      <c r="AO570" s="42">
        <v>2.9155746733503799E-2</v>
      </c>
      <c r="AP570" s="42" t="s">
        <v>452</v>
      </c>
      <c r="AQ570" s="42">
        <v>8.0156493236687998E-2</v>
      </c>
    </row>
    <row r="571" spans="1:43" x14ac:dyDescent="0.4">
      <c r="A571">
        <v>412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3">
        <v>0</v>
      </c>
      <c r="L571" s="3">
        <v>2.4148756339048501E-4</v>
      </c>
      <c r="M571" s="3">
        <v>0</v>
      </c>
      <c r="N571" s="3">
        <v>412</v>
      </c>
      <c r="O571">
        <f t="shared" si="47"/>
        <v>0</v>
      </c>
      <c r="P571">
        <f t="shared" si="48"/>
        <v>0</v>
      </c>
      <c r="Q571">
        <f t="shared" si="49"/>
        <v>0</v>
      </c>
      <c r="R571">
        <f t="shared" si="50"/>
        <v>0</v>
      </c>
      <c r="S571">
        <f t="shared" si="51"/>
        <v>0</v>
      </c>
      <c r="T571">
        <f t="shared" si="52"/>
        <v>0</v>
      </c>
      <c r="AK571">
        <v>416</v>
      </c>
      <c r="AL571" s="3" t="s">
        <v>450</v>
      </c>
      <c r="AM571" s="3">
        <v>2.2088261728569099E-2</v>
      </c>
      <c r="AN571" s="42" t="s">
        <v>449</v>
      </c>
      <c r="AO571" s="42">
        <v>2.37395687397167E-2</v>
      </c>
      <c r="AP571" s="42" t="s">
        <v>452</v>
      </c>
      <c r="AQ571" s="42">
        <v>8.6166685567515305E-2</v>
      </c>
    </row>
    <row r="572" spans="1:43" x14ac:dyDescent="0.4">
      <c r="A572">
        <v>413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3">
        <v>0</v>
      </c>
      <c r="L572" s="3">
        <v>2.4148756339048501E-4</v>
      </c>
      <c r="M572" s="3">
        <v>0</v>
      </c>
      <c r="N572" s="3">
        <v>413</v>
      </c>
      <c r="O572">
        <f t="shared" si="47"/>
        <v>0</v>
      </c>
      <c r="P572">
        <f t="shared" si="48"/>
        <v>0</v>
      </c>
      <c r="Q572">
        <f t="shared" si="49"/>
        <v>0</v>
      </c>
      <c r="R572">
        <f t="shared" si="50"/>
        <v>0</v>
      </c>
      <c r="S572">
        <f t="shared" si="51"/>
        <v>0</v>
      </c>
      <c r="T572">
        <f t="shared" si="52"/>
        <v>0</v>
      </c>
      <c r="AK572">
        <v>417</v>
      </c>
      <c r="AL572" s="3" t="s">
        <v>449</v>
      </c>
      <c r="AM572" s="3">
        <v>1.8707395849660899E-2</v>
      </c>
      <c r="AN572" s="42" t="s">
        <v>451</v>
      </c>
      <c r="AO572" s="42">
        <v>2.0449070980075101E-2</v>
      </c>
      <c r="AP572" s="42" t="s">
        <v>451</v>
      </c>
      <c r="AQ572" s="42">
        <v>9.1918582023818807E-2</v>
      </c>
    </row>
    <row r="573" spans="1:43" x14ac:dyDescent="0.4">
      <c r="A573">
        <v>414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2</v>
      </c>
      <c r="H573" s="3">
        <v>0</v>
      </c>
      <c r="I573" s="3">
        <v>4.89835904971834E-4</v>
      </c>
      <c r="J573" s="3">
        <v>0</v>
      </c>
      <c r="K573" s="3">
        <v>0</v>
      </c>
      <c r="L573" s="3">
        <v>0</v>
      </c>
      <c r="M573" s="3">
        <v>0</v>
      </c>
      <c r="N573" s="3">
        <v>414</v>
      </c>
      <c r="O573">
        <f t="shared" si="47"/>
        <v>0</v>
      </c>
      <c r="P573">
        <f t="shared" si="48"/>
        <v>0</v>
      </c>
      <c r="Q573">
        <f t="shared" si="49"/>
        <v>0</v>
      </c>
      <c r="R573">
        <f t="shared" si="50"/>
        <v>0</v>
      </c>
      <c r="S573">
        <f t="shared" si="51"/>
        <v>0</v>
      </c>
      <c r="T573">
        <f t="shared" si="52"/>
        <v>0</v>
      </c>
      <c r="AK573">
        <v>418</v>
      </c>
      <c r="AL573" s="3" t="s">
        <v>452</v>
      </c>
      <c r="AM573" s="3">
        <v>1.8707395849660899E-2</v>
      </c>
      <c r="AN573" s="42" t="s">
        <v>452</v>
      </c>
      <c r="AO573" s="42">
        <v>2.37395687397167E-2</v>
      </c>
      <c r="AP573" s="42" t="s">
        <v>452</v>
      </c>
      <c r="AQ573" s="42">
        <v>8.8229026395838003E-2</v>
      </c>
    </row>
    <row r="574" spans="1:43" x14ac:dyDescent="0.4">
      <c r="A574">
        <v>415</v>
      </c>
      <c r="B574" s="3">
        <v>0</v>
      </c>
      <c r="C574" s="3">
        <v>0</v>
      </c>
      <c r="D574" s="3">
        <v>0</v>
      </c>
      <c r="E574" s="3">
        <v>0</v>
      </c>
      <c r="F574" s="3">
        <v>2</v>
      </c>
      <c r="G574" s="3">
        <v>2</v>
      </c>
      <c r="H574" s="3">
        <v>4.89835904971834E-4</v>
      </c>
      <c r="I574" s="3">
        <v>4.89835904971834E-4</v>
      </c>
      <c r="J574" s="3">
        <v>4</v>
      </c>
      <c r="K574" s="3">
        <v>1</v>
      </c>
      <c r="L574" s="3">
        <v>9.6595025356194101E-4</v>
      </c>
      <c r="M574" s="3">
        <v>2.4148756339048501E-4</v>
      </c>
      <c r="N574" s="3">
        <v>415</v>
      </c>
      <c r="O574">
        <f t="shared" si="47"/>
        <v>0</v>
      </c>
      <c r="P574">
        <f t="shared" si="48"/>
        <v>0</v>
      </c>
      <c r="Q574">
        <f t="shared" si="49"/>
        <v>0</v>
      </c>
      <c r="R574">
        <f t="shared" si="50"/>
        <v>0</v>
      </c>
      <c r="S574">
        <f t="shared" si="51"/>
        <v>0</v>
      </c>
      <c r="T574">
        <f t="shared" si="52"/>
        <v>0</v>
      </c>
      <c r="AK574">
        <v>419</v>
      </c>
      <c r="AL574" s="3" t="s">
        <v>452</v>
      </c>
      <c r="AM574" s="3">
        <v>1.8707395849660899E-2</v>
      </c>
      <c r="AN574" s="42" t="s">
        <v>452</v>
      </c>
      <c r="AO574" s="42">
        <v>2.6540143863429299E-2</v>
      </c>
      <c r="AP574" s="42" t="s">
        <v>451</v>
      </c>
      <c r="AQ574" s="42">
        <v>7.8527312541236002E-2</v>
      </c>
    </row>
    <row r="575" spans="1:43" x14ac:dyDescent="0.4">
      <c r="A575">
        <v>416</v>
      </c>
      <c r="B575" s="3">
        <v>2</v>
      </c>
      <c r="C575" s="3">
        <v>0</v>
      </c>
      <c r="D575" s="3">
        <v>5.0492299924261496E-4</v>
      </c>
      <c r="E575" s="3">
        <v>0</v>
      </c>
      <c r="F575" s="3">
        <v>2</v>
      </c>
      <c r="G575" s="3">
        <v>0</v>
      </c>
      <c r="H575" s="3">
        <v>4.89835904971834E-4</v>
      </c>
      <c r="I575" s="3">
        <v>0</v>
      </c>
      <c r="J575" s="3">
        <v>3</v>
      </c>
      <c r="K575" s="3">
        <v>1</v>
      </c>
      <c r="L575" s="3">
        <v>7.2446269017145595E-4</v>
      </c>
      <c r="M575" s="3">
        <v>2.4148756339048501E-4</v>
      </c>
      <c r="N575" s="3">
        <v>416</v>
      </c>
      <c r="O575">
        <f t="shared" si="47"/>
        <v>0</v>
      </c>
      <c r="P575">
        <f t="shared" si="48"/>
        <v>0</v>
      </c>
      <c r="Q575">
        <f t="shared" si="49"/>
        <v>0</v>
      </c>
      <c r="R575">
        <f t="shared" si="50"/>
        <v>0</v>
      </c>
      <c r="S575">
        <f t="shared" si="51"/>
        <v>0</v>
      </c>
      <c r="T575">
        <f t="shared" si="52"/>
        <v>0</v>
      </c>
      <c r="AK575">
        <v>420</v>
      </c>
      <c r="AL575" s="3" t="s">
        <v>451</v>
      </c>
      <c r="AM575" s="3">
        <v>1.6372060033946399E-2</v>
      </c>
      <c r="AN575" s="42" t="s">
        <v>451</v>
      </c>
      <c r="AO575" s="42">
        <v>2.7029979768401099E-2</v>
      </c>
      <c r="AP575" s="42" t="s">
        <v>449</v>
      </c>
      <c r="AQ575" s="42">
        <v>8.2920144325651896E-2</v>
      </c>
    </row>
    <row r="576" spans="1:43" x14ac:dyDescent="0.4">
      <c r="A576">
        <v>417</v>
      </c>
      <c r="B576" s="3">
        <v>4</v>
      </c>
      <c r="C576" s="3">
        <v>0</v>
      </c>
      <c r="D576" s="3">
        <v>1.0098459984852299E-3</v>
      </c>
      <c r="E576" s="3">
        <v>0</v>
      </c>
      <c r="F576" s="3">
        <v>3</v>
      </c>
      <c r="G576" s="3">
        <v>2</v>
      </c>
      <c r="H576" s="3">
        <v>7.3475385745775095E-4</v>
      </c>
      <c r="I576" s="3">
        <v>4.89835904971834E-4</v>
      </c>
      <c r="J576" s="3">
        <v>0</v>
      </c>
      <c r="K576" s="3">
        <v>2</v>
      </c>
      <c r="L576" s="3">
        <v>0</v>
      </c>
      <c r="M576" s="3">
        <v>4.8297512678097002E-4</v>
      </c>
      <c r="N576" s="3">
        <v>417</v>
      </c>
      <c r="O576">
        <f t="shared" si="47"/>
        <v>0</v>
      </c>
      <c r="P576">
        <f t="shared" si="48"/>
        <v>0</v>
      </c>
      <c r="Q576">
        <f t="shared" si="49"/>
        <v>0</v>
      </c>
      <c r="R576">
        <f t="shared" si="50"/>
        <v>0</v>
      </c>
      <c r="S576">
        <f t="shared" si="51"/>
        <v>0</v>
      </c>
      <c r="T576">
        <f t="shared" si="52"/>
        <v>0</v>
      </c>
      <c r="AK576">
        <v>421</v>
      </c>
      <c r="AL576" s="3" t="s">
        <v>450</v>
      </c>
      <c r="AM576" s="3">
        <v>2.0232728841321199E-2</v>
      </c>
      <c r="AN576" s="42" t="s">
        <v>452</v>
      </c>
      <c r="AO576" s="42">
        <v>2.0449070980075101E-2</v>
      </c>
      <c r="AP576" s="42" t="s">
        <v>453</v>
      </c>
      <c r="AQ576" s="42">
        <v>3.2500082873170699E-3</v>
      </c>
    </row>
    <row r="577" spans="1:43" x14ac:dyDescent="0.4">
      <c r="A577">
        <v>418</v>
      </c>
      <c r="B577" s="3">
        <v>0</v>
      </c>
      <c r="C577" s="3">
        <v>1</v>
      </c>
      <c r="D577" s="3">
        <v>0</v>
      </c>
      <c r="E577" s="3">
        <v>2.5246149962130699E-4</v>
      </c>
      <c r="F577" s="3">
        <v>2</v>
      </c>
      <c r="G577" s="3">
        <v>0</v>
      </c>
      <c r="H577" s="3">
        <v>4.89835904971834E-4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418</v>
      </c>
      <c r="O577">
        <f t="shared" si="47"/>
        <v>0</v>
      </c>
      <c r="P577">
        <f t="shared" si="48"/>
        <v>0</v>
      </c>
      <c r="Q577">
        <f t="shared" si="49"/>
        <v>0</v>
      </c>
      <c r="R577">
        <f t="shared" si="50"/>
        <v>0</v>
      </c>
      <c r="S577">
        <f t="shared" si="51"/>
        <v>0</v>
      </c>
      <c r="T577">
        <f t="shared" si="52"/>
        <v>0</v>
      </c>
      <c r="AK577">
        <v>422</v>
      </c>
      <c r="AL577" s="3" t="s">
        <v>452</v>
      </c>
      <c r="AM577" s="3">
        <v>2.54795994625387E-2</v>
      </c>
      <c r="AN577" s="42" t="s">
        <v>453</v>
      </c>
      <c r="AO577" s="42">
        <v>3.2911908419621301E-3</v>
      </c>
      <c r="AP577" s="42" t="s">
        <v>450</v>
      </c>
      <c r="AQ577" s="42">
        <v>7.8530028632566404E-2</v>
      </c>
    </row>
    <row r="578" spans="1:43" x14ac:dyDescent="0.4">
      <c r="A578">
        <v>419</v>
      </c>
      <c r="B578" s="3">
        <v>1</v>
      </c>
      <c r="C578" s="3">
        <v>0</v>
      </c>
      <c r="D578" s="3">
        <v>2.5246149962130699E-4</v>
      </c>
      <c r="E578" s="3">
        <v>0</v>
      </c>
      <c r="F578" s="3">
        <v>3</v>
      </c>
      <c r="G578" s="3">
        <v>0</v>
      </c>
      <c r="H578" s="3">
        <v>7.3475385745775095E-4</v>
      </c>
      <c r="I578" s="3">
        <v>0</v>
      </c>
      <c r="J578" s="3">
        <v>1</v>
      </c>
      <c r="K578" s="3">
        <v>1</v>
      </c>
      <c r="L578" s="3">
        <v>2.4148756339048501E-4</v>
      </c>
      <c r="M578" s="3">
        <v>2.4148756339048501E-4</v>
      </c>
      <c r="N578" s="3">
        <v>419</v>
      </c>
      <c r="O578">
        <f t="shared" si="47"/>
        <v>0</v>
      </c>
      <c r="P578">
        <f t="shared" si="48"/>
        <v>0</v>
      </c>
      <c r="Q578">
        <f t="shared" si="49"/>
        <v>0</v>
      </c>
      <c r="R578">
        <f t="shared" si="50"/>
        <v>0</v>
      </c>
      <c r="S578">
        <f t="shared" si="51"/>
        <v>0</v>
      </c>
      <c r="T578">
        <f t="shared" si="52"/>
        <v>0</v>
      </c>
      <c r="AK578">
        <v>423</v>
      </c>
      <c r="AL578" s="3" t="s">
        <v>449</v>
      </c>
      <c r="AM578" s="3">
        <v>1.48869390066033E-2</v>
      </c>
      <c r="AN578" s="42" t="s">
        <v>453</v>
      </c>
      <c r="AO578" s="42">
        <v>3.2911908419621301E-3</v>
      </c>
      <c r="AP578" s="42" t="s">
        <v>449</v>
      </c>
      <c r="AQ578" s="42">
        <v>7.8530028632566404E-2</v>
      </c>
    </row>
    <row r="579" spans="1:43" x14ac:dyDescent="0.4">
      <c r="A579">
        <v>420</v>
      </c>
      <c r="B579" s="3">
        <v>1</v>
      </c>
      <c r="C579" s="3">
        <v>0</v>
      </c>
      <c r="D579" s="3">
        <v>2.5246149962130699E-4</v>
      </c>
      <c r="E579" s="3">
        <v>0</v>
      </c>
      <c r="F579" s="3">
        <v>1</v>
      </c>
      <c r="G579" s="3">
        <v>1</v>
      </c>
      <c r="H579" s="3">
        <v>2.44917952485917E-4</v>
      </c>
      <c r="I579" s="3">
        <v>2.44917952485917E-4</v>
      </c>
      <c r="J579" s="3">
        <v>1</v>
      </c>
      <c r="K579" s="3">
        <v>0</v>
      </c>
      <c r="L579" s="3">
        <v>2.4148756339048501E-4</v>
      </c>
      <c r="M579" s="3">
        <v>0</v>
      </c>
      <c r="N579" s="3">
        <v>420</v>
      </c>
      <c r="O579">
        <f t="shared" si="47"/>
        <v>0</v>
      </c>
      <c r="P579">
        <f t="shared" si="48"/>
        <v>0</v>
      </c>
      <c r="Q579">
        <f t="shared" si="49"/>
        <v>0</v>
      </c>
      <c r="R579">
        <f t="shared" si="50"/>
        <v>0</v>
      </c>
      <c r="S579">
        <f t="shared" si="51"/>
        <v>0</v>
      </c>
      <c r="T579">
        <f t="shared" si="52"/>
        <v>0</v>
      </c>
      <c r="AK579">
        <v>424</v>
      </c>
      <c r="AL579" s="3" t="s">
        <v>450</v>
      </c>
      <c r="AM579" s="3">
        <v>1.48869390066033E-2</v>
      </c>
      <c r="AN579" s="42" t="s">
        <v>451</v>
      </c>
      <c r="AO579" s="42">
        <v>2.9155746733503799E-2</v>
      </c>
      <c r="AP579" s="42" t="s">
        <v>449</v>
      </c>
      <c r="AQ579" s="42">
        <v>8.4540390890436107E-2</v>
      </c>
    </row>
    <row r="580" spans="1:43" x14ac:dyDescent="0.4">
      <c r="A580">
        <v>421</v>
      </c>
      <c r="B580" s="3">
        <v>4</v>
      </c>
      <c r="C580" s="3">
        <v>0</v>
      </c>
      <c r="D580" s="3">
        <v>1.0098459984852299E-3</v>
      </c>
      <c r="E580" s="3">
        <v>0</v>
      </c>
      <c r="F580" s="3">
        <v>4</v>
      </c>
      <c r="G580" s="3">
        <v>0</v>
      </c>
      <c r="H580" s="3">
        <v>9.7967180994366801E-4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421</v>
      </c>
      <c r="O580">
        <f t="shared" si="47"/>
        <v>0</v>
      </c>
      <c r="P580">
        <f t="shared" si="48"/>
        <v>0</v>
      </c>
      <c r="Q580">
        <f t="shared" si="49"/>
        <v>0</v>
      </c>
      <c r="R580">
        <f t="shared" si="50"/>
        <v>0</v>
      </c>
      <c r="S580">
        <f t="shared" si="51"/>
        <v>0</v>
      </c>
      <c r="T580">
        <f t="shared" si="52"/>
        <v>0</v>
      </c>
      <c r="AK580">
        <v>425</v>
      </c>
      <c r="AL580" s="3" t="s">
        <v>450</v>
      </c>
      <c r="AM580" s="3">
        <v>1.48869390066033E-2</v>
      </c>
      <c r="AN580" s="42" t="s">
        <v>449</v>
      </c>
      <c r="AO580" s="42">
        <v>2.6540143863429299E-2</v>
      </c>
      <c r="AP580" s="42" t="s">
        <v>449</v>
      </c>
      <c r="AQ580" s="42">
        <v>8.1776739801472306E-2</v>
      </c>
    </row>
    <row r="581" spans="1:43" x14ac:dyDescent="0.4">
      <c r="A581">
        <v>422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1</v>
      </c>
      <c r="H581" s="3">
        <v>0</v>
      </c>
      <c r="I581" s="3">
        <v>2.44917952485917E-4</v>
      </c>
      <c r="J581" s="3">
        <v>0</v>
      </c>
      <c r="K581" s="3">
        <v>0</v>
      </c>
      <c r="L581" s="3">
        <v>0</v>
      </c>
      <c r="M581" s="3">
        <v>0</v>
      </c>
      <c r="N581" s="3">
        <v>422</v>
      </c>
      <c r="O581">
        <f t="shared" si="47"/>
        <v>0</v>
      </c>
      <c r="P581">
        <f t="shared" si="48"/>
        <v>0</v>
      </c>
      <c r="Q581">
        <f t="shared" si="49"/>
        <v>0</v>
      </c>
      <c r="R581">
        <f t="shared" si="50"/>
        <v>0</v>
      </c>
      <c r="S581">
        <f t="shared" si="51"/>
        <v>0</v>
      </c>
      <c r="T581">
        <f t="shared" si="52"/>
        <v>0</v>
      </c>
      <c r="AK581">
        <v>426</v>
      </c>
      <c r="AL581" s="3" t="s">
        <v>452</v>
      </c>
      <c r="AM581" s="3">
        <v>2.0448521058507099E-2</v>
      </c>
      <c r="AN581" s="42" t="s">
        <v>450</v>
      </c>
      <c r="AO581" s="42">
        <v>2.37395687397167E-2</v>
      </c>
      <c r="AP581" s="42" t="s">
        <v>451</v>
      </c>
      <c r="AQ581" s="42">
        <v>7.8530028632566404E-2</v>
      </c>
    </row>
    <row r="582" spans="1:43" x14ac:dyDescent="0.4">
      <c r="A582">
        <v>423</v>
      </c>
      <c r="B582" s="3">
        <v>1</v>
      </c>
      <c r="C582" s="3">
        <v>0</v>
      </c>
      <c r="D582" s="3">
        <v>2.5246149962130699E-4</v>
      </c>
      <c r="E582" s="3">
        <v>0</v>
      </c>
      <c r="F582" s="3">
        <v>0</v>
      </c>
      <c r="G582" s="3">
        <v>1</v>
      </c>
      <c r="H582" s="3">
        <v>0</v>
      </c>
      <c r="I582" s="3">
        <v>2.44917952485917E-4</v>
      </c>
      <c r="J582" s="3">
        <v>0</v>
      </c>
      <c r="K582" s="3">
        <v>0</v>
      </c>
      <c r="L582" s="3">
        <v>0</v>
      </c>
      <c r="M582" s="3">
        <v>0</v>
      </c>
      <c r="N582" s="3">
        <v>423</v>
      </c>
      <c r="O582">
        <f t="shared" si="47"/>
        <v>0</v>
      </c>
      <c r="P582">
        <f t="shared" si="48"/>
        <v>0</v>
      </c>
      <c r="Q582">
        <f t="shared" si="49"/>
        <v>0</v>
      </c>
      <c r="R582">
        <f t="shared" si="50"/>
        <v>0</v>
      </c>
      <c r="S582">
        <f t="shared" si="51"/>
        <v>0</v>
      </c>
      <c r="T582">
        <f t="shared" si="52"/>
        <v>0</v>
      </c>
      <c r="AK582">
        <v>427</v>
      </c>
      <c r="AL582" s="3" t="s">
        <v>449</v>
      </c>
      <c r="AM582" s="3">
        <v>8.9438286170114793E-3</v>
      </c>
      <c r="AN582" s="42" t="s">
        <v>449</v>
      </c>
      <c r="AO582" s="42">
        <v>1.82235160345409E-2</v>
      </c>
      <c r="AP582" s="42" t="s">
        <v>449</v>
      </c>
      <c r="AQ582" s="42">
        <v>8.1776739801472195E-2</v>
      </c>
    </row>
    <row r="583" spans="1:43" x14ac:dyDescent="0.4">
      <c r="A583">
        <v>424</v>
      </c>
      <c r="B583" s="3">
        <v>1</v>
      </c>
      <c r="C583" s="3">
        <v>0</v>
      </c>
      <c r="D583" s="3">
        <v>2.5246149962130699E-4</v>
      </c>
      <c r="E583" s="3">
        <v>0</v>
      </c>
      <c r="F583" s="3">
        <v>1</v>
      </c>
      <c r="G583" s="3">
        <v>1</v>
      </c>
      <c r="H583" s="3">
        <v>2.44917952485917E-4</v>
      </c>
      <c r="I583" s="3">
        <v>2.44917952485917E-4</v>
      </c>
      <c r="J583" s="3">
        <v>2</v>
      </c>
      <c r="K583" s="3">
        <v>2</v>
      </c>
      <c r="L583" s="3">
        <v>4.8297512678097002E-4</v>
      </c>
      <c r="M583" s="3">
        <v>4.8297512678097002E-4</v>
      </c>
      <c r="N583" s="3">
        <v>424</v>
      </c>
      <c r="O583">
        <f t="shared" si="47"/>
        <v>0</v>
      </c>
      <c r="P583">
        <f t="shared" si="48"/>
        <v>0</v>
      </c>
      <c r="Q583">
        <f t="shared" si="49"/>
        <v>0</v>
      </c>
      <c r="R583">
        <f t="shared" si="50"/>
        <v>0</v>
      </c>
      <c r="S583">
        <f t="shared" si="51"/>
        <v>0</v>
      </c>
      <c r="T583">
        <f t="shared" si="52"/>
        <v>0</v>
      </c>
      <c r="AK583">
        <v>428</v>
      </c>
      <c r="AL583" s="3" t="s">
        <v>451</v>
      </c>
      <c r="AM583" s="3">
        <v>1.23250628184946E-2</v>
      </c>
      <c r="AN583" s="42" t="s">
        <v>450</v>
      </c>
      <c r="AO583" s="42">
        <v>1.82235160345409E-2</v>
      </c>
      <c r="AP583" s="42" t="s">
        <v>449</v>
      </c>
      <c r="AQ583" s="42">
        <v>7.36474287899168E-2</v>
      </c>
    </row>
    <row r="584" spans="1:43" x14ac:dyDescent="0.4">
      <c r="A584">
        <v>425</v>
      </c>
      <c r="B584" s="3">
        <v>23</v>
      </c>
      <c r="C584" s="3">
        <v>23</v>
      </c>
      <c r="D584" s="3">
        <v>5.8066144912900701E-3</v>
      </c>
      <c r="E584" s="3">
        <v>5.8066144912900701E-3</v>
      </c>
      <c r="F584" s="3">
        <v>21</v>
      </c>
      <c r="G584" s="3">
        <v>15</v>
      </c>
      <c r="H584" s="3">
        <v>5.1432770022042601E-3</v>
      </c>
      <c r="I584" s="3">
        <v>3.67376928728875E-3</v>
      </c>
      <c r="J584" s="3">
        <v>19</v>
      </c>
      <c r="K584" s="3">
        <v>27</v>
      </c>
      <c r="L584" s="3">
        <v>4.5882637044192204E-3</v>
      </c>
      <c r="M584" s="3">
        <v>6.5201642115431E-3</v>
      </c>
      <c r="N584" s="3">
        <v>425</v>
      </c>
      <c r="O584">
        <f t="shared" si="47"/>
        <v>0.5</v>
      </c>
      <c r="P584">
        <f t="shared" si="48"/>
        <v>0.5</v>
      </c>
      <c r="Q584">
        <f t="shared" si="49"/>
        <v>0.58333333333333381</v>
      </c>
      <c r="R584">
        <f t="shared" si="50"/>
        <v>0.41666666666666619</v>
      </c>
      <c r="S584">
        <f t="shared" si="51"/>
        <v>0.41304347826086968</v>
      </c>
      <c r="T584">
        <f t="shared" si="52"/>
        <v>0.58695652173913038</v>
      </c>
      <c r="AK584">
        <v>429</v>
      </c>
      <c r="AL584" s="3" t="s">
        <v>450</v>
      </c>
      <c r="AM584" s="3">
        <v>6.7629284223796101E-3</v>
      </c>
      <c r="AN584" s="42" t="s">
        <v>451</v>
      </c>
      <c r="AO584" s="42">
        <v>1.82235160345409E-2</v>
      </c>
      <c r="AP584" s="42" t="s">
        <v>451</v>
      </c>
      <c r="AQ584" s="42">
        <v>7.6894309803024405E-2</v>
      </c>
    </row>
    <row r="585" spans="1:43" x14ac:dyDescent="0.4">
      <c r="A585">
        <v>426</v>
      </c>
      <c r="B585" s="3">
        <v>2</v>
      </c>
      <c r="C585" s="3">
        <v>0</v>
      </c>
      <c r="D585" s="3">
        <v>5.0492299924261496E-4</v>
      </c>
      <c r="E585" s="3">
        <v>0</v>
      </c>
      <c r="F585" s="3">
        <v>1</v>
      </c>
      <c r="G585" s="3">
        <v>1</v>
      </c>
      <c r="H585" s="3">
        <v>2.44917952485917E-4</v>
      </c>
      <c r="I585" s="3">
        <v>2.44917952485917E-4</v>
      </c>
      <c r="J585" s="3">
        <v>1</v>
      </c>
      <c r="K585" s="3">
        <v>1</v>
      </c>
      <c r="L585" s="3">
        <v>2.4148756339048501E-4</v>
      </c>
      <c r="M585" s="3">
        <v>2.4148756339048501E-4</v>
      </c>
      <c r="N585" s="3">
        <v>426</v>
      </c>
      <c r="O585">
        <f t="shared" si="47"/>
        <v>0</v>
      </c>
      <c r="P585">
        <f t="shared" si="48"/>
        <v>0</v>
      </c>
      <c r="Q585">
        <f t="shared" si="49"/>
        <v>0</v>
      </c>
      <c r="R585">
        <f t="shared" si="50"/>
        <v>0</v>
      </c>
      <c r="S585">
        <f t="shared" si="51"/>
        <v>0</v>
      </c>
      <c r="T585">
        <f t="shared" si="52"/>
        <v>0</v>
      </c>
      <c r="AK585">
        <v>430</v>
      </c>
      <c r="AL585" s="3" t="s">
        <v>452</v>
      </c>
      <c r="AM585" s="3">
        <v>0.108772959173749</v>
      </c>
      <c r="AN585" s="42" t="s">
        <v>452</v>
      </c>
      <c r="AO585" s="42">
        <v>2.4314762358525598E-2</v>
      </c>
      <c r="AP585" s="42" t="s">
        <v>451</v>
      </c>
      <c r="AQ585" s="42">
        <v>8.7121661061987196E-2</v>
      </c>
    </row>
    <row r="586" spans="1:43" x14ac:dyDescent="0.4">
      <c r="A586">
        <v>427</v>
      </c>
      <c r="B586" s="3">
        <v>2</v>
      </c>
      <c r="C586" s="3">
        <v>0</v>
      </c>
      <c r="D586" s="3">
        <v>5.0492299924261496E-4</v>
      </c>
      <c r="E586" s="3">
        <v>0</v>
      </c>
      <c r="F586" s="3">
        <v>1</v>
      </c>
      <c r="G586" s="3">
        <v>1</v>
      </c>
      <c r="H586" s="3">
        <v>2.44917952485917E-4</v>
      </c>
      <c r="I586" s="3">
        <v>2.44917952485917E-4</v>
      </c>
      <c r="J586" s="3">
        <v>0</v>
      </c>
      <c r="K586" s="3">
        <v>1</v>
      </c>
      <c r="L586" s="3">
        <v>0</v>
      </c>
      <c r="M586" s="3">
        <v>2.4148756339048501E-4</v>
      </c>
      <c r="N586" s="3">
        <v>427</v>
      </c>
      <c r="O586">
        <f t="shared" si="47"/>
        <v>0</v>
      </c>
      <c r="P586">
        <f t="shared" si="48"/>
        <v>0</v>
      </c>
      <c r="Q586">
        <f t="shared" si="49"/>
        <v>0</v>
      </c>
      <c r="R586">
        <f t="shared" si="50"/>
        <v>0</v>
      </c>
      <c r="S586">
        <f t="shared" si="51"/>
        <v>0</v>
      </c>
      <c r="T586">
        <f t="shared" si="52"/>
        <v>0</v>
      </c>
      <c r="AK586">
        <v>431</v>
      </c>
      <c r="AL586" s="3" t="s">
        <v>449</v>
      </c>
      <c r="AM586" s="3">
        <v>9.6393316470956697E-3</v>
      </c>
      <c r="AN586" s="42" t="s">
        <v>450</v>
      </c>
      <c r="AO586" s="42">
        <v>2.4314762358525598E-2</v>
      </c>
      <c r="AP586" s="42" t="s">
        <v>451</v>
      </c>
      <c r="AQ586" s="42">
        <v>8.0087951178343705E-2</v>
      </c>
    </row>
    <row r="587" spans="1:43" x14ac:dyDescent="0.4">
      <c r="A587">
        <v>428</v>
      </c>
      <c r="B587" s="3">
        <v>0</v>
      </c>
      <c r="C587" s="3">
        <v>1</v>
      </c>
      <c r="D587" s="3">
        <v>0</v>
      </c>
      <c r="E587" s="3">
        <v>2.5246149962130699E-4</v>
      </c>
      <c r="F587" s="3">
        <v>1</v>
      </c>
      <c r="G587" s="3">
        <v>0</v>
      </c>
      <c r="H587" s="3">
        <v>2.44917952485917E-4</v>
      </c>
      <c r="I587" s="3">
        <v>0</v>
      </c>
      <c r="J587" s="3">
        <v>1</v>
      </c>
      <c r="K587" s="3">
        <v>2</v>
      </c>
      <c r="L587" s="3">
        <v>2.4148756339048501E-4</v>
      </c>
      <c r="M587" s="3">
        <v>4.8297512678097002E-4</v>
      </c>
      <c r="N587" s="3">
        <v>428</v>
      </c>
      <c r="O587">
        <f t="shared" si="47"/>
        <v>0</v>
      </c>
      <c r="P587">
        <f t="shared" si="48"/>
        <v>0</v>
      </c>
      <c r="Q587">
        <f t="shared" si="49"/>
        <v>0</v>
      </c>
      <c r="R587">
        <f t="shared" si="50"/>
        <v>0</v>
      </c>
      <c r="S587">
        <f t="shared" si="51"/>
        <v>0</v>
      </c>
      <c r="T587">
        <f t="shared" si="52"/>
        <v>0</v>
      </c>
      <c r="AK587">
        <v>432</v>
      </c>
      <c r="AL587" s="3" t="s">
        <v>449</v>
      </c>
      <c r="AM587" s="3">
        <v>6.2580054231369999E-3</v>
      </c>
      <c r="AN587" s="42" t="s">
        <v>449</v>
      </c>
      <c r="AO587" s="42">
        <v>1.82235160345409E-2</v>
      </c>
      <c r="AP587" s="42" t="s">
        <v>451</v>
      </c>
      <c r="AQ587" s="42">
        <v>7.6358095038455198E-2</v>
      </c>
    </row>
    <row r="588" spans="1:43" x14ac:dyDescent="0.4">
      <c r="A588">
        <v>429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429</v>
      </c>
      <c r="O588">
        <f t="shared" si="47"/>
        <v>0</v>
      </c>
      <c r="P588">
        <f t="shared" si="48"/>
        <v>0</v>
      </c>
      <c r="Q588">
        <f t="shared" si="49"/>
        <v>0</v>
      </c>
      <c r="R588">
        <f t="shared" si="50"/>
        <v>0</v>
      </c>
      <c r="S588">
        <f t="shared" si="51"/>
        <v>0</v>
      </c>
      <c r="T588">
        <f t="shared" si="52"/>
        <v>0</v>
      </c>
      <c r="AK588">
        <v>433</v>
      </c>
      <c r="AL588" s="3" t="s">
        <v>450</v>
      </c>
      <c r="AM588" s="3">
        <v>3.3815101991894699E-3</v>
      </c>
      <c r="AN588" s="42" t="s">
        <v>452</v>
      </c>
      <c r="AO588" s="42">
        <v>1.82235160345409E-2</v>
      </c>
      <c r="AP588" s="42" t="s">
        <v>450</v>
      </c>
      <c r="AQ588" s="42">
        <v>7.4693154971176998E-2</v>
      </c>
    </row>
    <row r="589" spans="1:43" x14ac:dyDescent="0.4">
      <c r="A589">
        <v>430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430</v>
      </c>
      <c r="O589">
        <f t="shared" si="47"/>
        <v>0</v>
      </c>
      <c r="P589">
        <f t="shared" si="48"/>
        <v>0</v>
      </c>
      <c r="Q589">
        <f t="shared" si="49"/>
        <v>0</v>
      </c>
      <c r="R589">
        <f t="shared" si="50"/>
        <v>0</v>
      </c>
      <c r="S589">
        <f t="shared" si="51"/>
        <v>0</v>
      </c>
      <c r="T589">
        <f t="shared" si="52"/>
        <v>0</v>
      </c>
      <c r="AK589">
        <v>434</v>
      </c>
      <c r="AL589" s="3" t="s">
        <v>452</v>
      </c>
      <c r="AM589" s="3">
        <v>0</v>
      </c>
      <c r="AN589" s="42" t="s">
        <v>452</v>
      </c>
      <c r="AO589" s="42">
        <v>2.6540143863429299E-2</v>
      </c>
      <c r="AP589" s="42" t="s">
        <v>451</v>
      </c>
      <c r="AQ589" s="42">
        <v>8.2851772152919501E-2</v>
      </c>
    </row>
    <row r="590" spans="1:43" x14ac:dyDescent="0.4">
      <c r="A590">
        <v>431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431</v>
      </c>
      <c r="O590">
        <f t="shared" si="47"/>
        <v>0</v>
      </c>
      <c r="P590">
        <f t="shared" si="48"/>
        <v>0</v>
      </c>
      <c r="Q590">
        <f t="shared" si="49"/>
        <v>0</v>
      </c>
      <c r="R590">
        <f t="shared" si="50"/>
        <v>0</v>
      </c>
      <c r="S590">
        <f t="shared" si="51"/>
        <v>0</v>
      </c>
      <c r="T590">
        <f t="shared" si="52"/>
        <v>0</v>
      </c>
      <c r="AK590">
        <v>435</v>
      </c>
      <c r="AL590" s="3" t="s">
        <v>451</v>
      </c>
      <c r="AM590" s="3">
        <v>0</v>
      </c>
      <c r="AN590" s="42" t="s">
        <v>451</v>
      </c>
      <c r="AO590" s="42">
        <v>3.3120705642740299E-2</v>
      </c>
      <c r="AP590" s="42" t="s">
        <v>451</v>
      </c>
      <c r="AQ590" s="42">
        <v>7.6358095038455198E-2</v>
      </c>
    </row>
    <row r="591" spans="1:43" x14ac:dyDescent="0.4">
      <c r="A591">
        <v>432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432</v>
      </c>
      <c r="O591">
        <f t="shared" si="47"/>
        <v>0</v>
      </c>
      <c r="P591">
        <f t="shared" si="48"/>
        <v>0</v>
      </c>
      <c r="Q591">
        <f t="shared" si="49"/>
        <v>0</v>
      </c>
      <c r="R591">
        <f t="shared" si="50"/>
        <v>0</v>
      </c>
      <c r="S591">
        <f t="shared" si="51"/>
        <v>0</v>
      </c>
      <c r="T591">
        <f t="shared" si="52"/>
        <v>0</v>
      </c>
      <c r="AK591">
        <v>436</v>
      </c>
      <c r="AL591" s="3" t="s">
        <v>451</v>
      </c>
      <c r="AM591" s="3">
        <v>0</v>
      </c>
      <c r="AN591" s="42" t="s">
        <v>450</v>
      </c>
      <c r="AO591" s="42">
        <v>2.6540143863429299E-2</v>
      </c>
      <c r="AP591" s="42" t="s">
        <v>451</v>
      </c>
      <c r="AQ591" s="42">
        <v>8.4649557941482503E-2</v>
      </c>
    </row>
    <row r="592" spans="1:43" x14ac:dyDescent="0.4">
      <c r="A592">
        <v>433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433</v>
      </c>
      <c r="O592">
        <f t="shared" si="47"/>
        <v>0</v>
      </c>
      <c r="P592">
        <f t="shared" si="48"/>
        <v>0</v>
      </c>
      <c r="Q592">
        <f t="shared" si="49"/>
        <v>0</v>
      </c>
      <c r="R592">
        <f t="shared" si="50"/>
        <v>0</v>
      </c>
      <c r="S592">
        <f t="shared" si="51"/>
        <v>0</v>
      </c>
      <c r="T592">
        <f t="shared" si="52"/>
        <v>0</v>
      </c>
      <c r="AK592">
        <v>437</v>
      </c>
      <c r="AL592" s="3" t="s">
        <v>450</v>
      </c>
      <c r="AM592" s="3">
        <v>0</v>
      </c>
      <c r="AN592" s="42" t="s">
        <v>452</v>
      </c>
      <c r="AO592" s="42">
        <v>3.3021177855190299E-2</v>
      </c>
      <c r="AP592" s="42" t="s">
        <v>449</v>
      </c>
      <c r="AQ592" s="42">
        <v>7.3594104261067703E-2</v>
      </c>
    </row>
    <row r="593" spans="1:43" x14ac:dyDescent="0.4">
      <c r="A593">
        <v>434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434</v>
      </c>
      <c r="O593">
        <f t="shared" si="47"/>
        <v>0</v>
      </c>
      <c r="P593">
        <f t="shared" si="48"/>
        <v>0</v>
      </c>
      <c r="Q593">
        <f t="shared" si="49"/>
        <v>0</v>
      </c>
      <c r="R593">
        <f t="shared" si="50"/>
        <v>0</v>
      </c>
      <c r="S593">
        <f t="shared" si="51"/>
        <v>0</v>
      </c>
      <c r="T593">
        <f t="shared" si="52"/>
        <v>0</v>
      </c>
      <c r="AK593">
        <v>438</v>
      </c>
      <c r="AL593" s="3" t="s">
        <v>452</v>
      </c>
      <c r="AM593" s="3">
        <v>0</v>
      </c>
      <c r="AN593" s="42" t="s">
        <v>449</v>
      </c>
      <c r="AO593" s="42">
        <v>2.2038643597188299E-2</v>
      </c>
      <c r="AP593" s="42" t="s">
        <v>449</v>
      </c>
      <c r="AQ593" s="42">
        <v>7.5249088890459698E-2</v>
      </c>
    </row>
    <row r="594" spans="1:43" x14ac:dyDescent="0.4">
      <c r="A594">
        <v>435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435</v>
      </c>
      <c r="O594">
        <f t="shared" si="47"/>
        <v>0</v>
      </c>
      <c r="P594">
        <f t="shared" si="48"/>
        <v>0</v>
      </c>
      <c r="Q594">
        <f t="shared" si="49"/>
        <v>0</v>
      </c>
      <c r="R594">
        <f t="shared" si="50"/>
        <v>0</v>
      </c>
      <c r="S594">
        <f t="shared" si="51"/>
        <v>0</v>
      </c>
      <c r="T594">
        <f t="shared" si="52"/>
        <v>0</v>
      </c>
      <c r="AK594">
        <v>439</v>
      </c>
      <c r="AL594" s="3" t="s">
        <v>450</v>
      </c>
      <c r="AM594" s="3">
        <v>0</v>
      </c>
      <c r="AN594" s="42" t="s">
        <v>450</v>
      </c>
      <c r="AO594" s="42">
        <v>2.6930451980851099E-2</v>
      </c>
      <c r="AP594" s="42" t="s">
        <v>453</v>
      </c>
      <c r="AQ594" s="42">
        <v>1.4617978380568299E-2</v>
      </c>
    </row>
    <row r="595" spans="1:43" x14ac:dyDescent="0.4">
      <c r="A595">
        <v>436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436</v>
      </c>
      <c r="O595">
        <f t="shared" si="47"/>
        <v>0</v>
      </c>
      <c r="P595">
        <f t="shared" si="48"/>
        <v>0</v>
      </c>
      <c r="Q595">
        <f t="shared" si="49"/>
        <v>0</v>
      </c>
      <c r="R595">
        <f t="shared" si="50"/>
        <v>0</v>
      </c>
      <c r="S595">
        <f t="shared" si="51"/>
        <v>0</v>
      </c>
      <c r="T595">
        <f t="shared" si="52"/>
        <v>0</v>
      </c>
      <c r="AK595">
        <v>440</v>
      </c>
      <c r="AL595" s="3" t="s">
        <v>450</v>
      </c>
      <c r="AM595" s="3">
        <v>0</v>
      </c>
      <c r="AN595" s="42" t="s">
        <v>450</v>
      </c>
      <c r="AO595" s="42">
        <v>2.2528479502160099E-2</v>
      </c>
      <c r="AP595" s="42" t="s">
        <v>453</v>
      </c>
      <c r="AQ595" s="42">
        <v>6.0169572949754996E-3</v>
      </c>
    </row>
    <row r="596" spans="1:43" x14ac:dyDescent="0.4">
      <c r="A596">
        <v>437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437</v>
      </c>
      <c r="O596">
        <f t="shared" si="47"/>
        <v>0</v>
      </c>
      <c r="P596">
        <f t="shared" si="48"/>
        <v>0</v>
      </c>
      <c r="Q596">
        <f t="shared" si="49"/>
        <v>0</v>
      </c>
      <c r="R596">
        <f t="shared" si="50"/>
        <v>0</v>
      </c>
      <c r="S596">
        <f t="shared" si="51"/>
        <v>0</v>
      </c>
      <c r="T596">
        <f t="shared" si="52"/>
        <v>0</v>
      </c>
      <c r="AK596">
        <v>441</v>
      </c>
      <c r="AL596" s="3" t="s">
        <v>452</v>
      </c>
      <c r="AM596" s="3">
        <v>0</v>
      </c>
      <c r="AN596" s="42" t="s">
        <v>452</v>
      </c>
      <c r="AO596" s="42">
        <v>2.71500446705988E-2</v>
      </c>
      <c r="AP596" s="42" t="s">
        <v>452</v>
      </c>
      <c r="AQ596" s="42">
        <v>6.3213352416089302E-2</v>
      </c>
    </row>
    <row r="597" spans="1:43" x14ac:dyDescent="0.4">
      <c r="A597">
        <v>438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438</v>
      </c>
      <c r="O597">
        <f t="shared" si="47"/>
        <v>0</v>
      </c>
      <c r="P597">
        <f t="shared" si="48"/>
        <v>0</v>
      </c>
      <c r="Q597">
        <f t="shared" si="49"/>
        <v>0</v>
      </c>
      <c r="R597">
        <f t="shared" si="50"/>
        <v>0</v>
      </c>
      <c r="S597">
        <f t="shared" si="51"/>
        <v>0</v>
      </c>
      <c r="T597">
        <f t="shared" si="52"/>
        <v>0</v>
      </c>
      <c r="AK597">
        <v>442</v>
      </c>
      <c r="AL597" s="3" t="s">
        <v>452</v>
      </c>
      <c r="AM597" s="3">
        <v>0</v>
      </c>
      <c r="AN597" s="42" t="s">
        <v>449</v>
      </c>
      <c r="AO597" s="42">
        <v>1.92378950328451E-2</v>
      </c>
      <c r="AP597" s="42" t="s">
        <v>451</v>
      </c>
      <c r="AQ597" s="42">
        <v>6.3555212446174306E-2</v>
      </c>
    </row>
    <row r="598" spans="1:43" x14ac:dyDescent="0.4">
      <c r="A598">
        <v>439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439</v>
      </c>
      <c r="O598">
        <f t="shared" si="47"/>
        <v>0</v>
      </c>
      <c r="P598">
        <f t="shared" si="48"/>
        <v>0</v>
      </c>
      <c r="Q598">
        <f t="shared" si="49"/>
        <v>0</v>
      </c>
      <c r="R598">
        <f t="shared" si="50"/>
        <v>0</v>
      </c>
      <c r="S598">
        <f t="shared" si="51"/>
        <v>0</v>
      </c>
      <c r="T598">
        <f t="shared" si="52"/>
        <v>0</v>
      </c>
      <c r="AK598">
        <v>443</v>
      </c>
      <c r="AL598" s="3" t="s">
        <v>449</v>
      </c>
      <c r="AM598" s="3">
        <v>0</v>
      </c>
      <c r="AN598" s="42" t="s">
        <v>451</v>
      </c>
      <c r="AO598" s="42">
        <v>1.92378950328451E-2</v>
      </c>
      <c r="AP598" s="42" t="s">
        <v>451</v>
      </c>
      <c r="AQ598" s="42">
        <v>5.8865006692313301E-2</v>
      </c>
    </row>
    <row r="599" spans="1:43" x14ac:dyDescent="0.4">
      <c r="A599">
        <v>440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440</v>
      </c>
      <c r="O599">
        <f t="shared" si="47"/>
        <v>0</v>
      </c>
      <c r="P599">
        <f t="shared" si="48"/>
        <v>0</v>
      </c>
      <c r="Q599">
        <f t="shared" si="49"/>
        <v>0</v>
      </c>
      <c r="R599">
        <f t="shared" si="50"/>
        <v>0</v>
      </c>
      <c r="S599">
        <f t="shared" si="51"/>
        <v>0</v>
      </c>
      <c r="T599">
        <f t="shared" si="52"/>
        <v>0</v>
      </c>
      <c r="AK599">
        <v>444</v>
      </c>
      <c r="AL599" s="3" t="s">
        <v>452</v>
      </c>
      <c r="AM599" s="3">
        <v>0</v>
      </c>
      <c r="AN599" s="42" t="s">
        <v>450</v>
      </c>
      <c r="AO599" s="42">
        <v>2.2528479502160099E-2</v>
      </c>
      <c r="AP599" s="42" t="s">
        <v>451</v>
      </c>
      <c r="AQ599" s="42">
        <v>5.6100083475919001E-2</v>
      </c>
    </row>
    <row r="600" spans="1:43" x14ac:dyDescent="0.4">
      <c r="A600">
        <v>441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441</v>
      </c>
      <c r="O600">
        <f t="shared" si="47"/>
        <v>0</v>
      </c>
      <c r="P600">
        <f t="shared" si="48"/>
        <v>0</v>
      </c>
      <c r="Q600">
        <f t="shared" si="49"/>
        <v>0</v>
      </c>
      <c r="R600">
        <f t="shared" si="50"/>
        <v>0</v>
      </c>
      <c r="S600">
        <f t="shared" si="51"/>
        <v>0</v>
      </c>
      <c r="T600">
        <f t="shared" si="52"/>
        <v>0</v>
      </c>
      <c r="AK600">
        <v>445</v>
      </c>
      <c r="AL600" s="3" t="s">
        <v>449</v>
      </c>
      <c r="AM600" s="3">
        <v>0</v>
      </c>
      <c r="AN600" s="42" t="s">
        <v>452</v>
      </c>
      <c r="AO600" s="42">
        <v>0.102759482448035</v>
      </c>
      <c r="AP600" s="42" t="s">
        <v>449</v>
      </c>
      <c r="AQ600" s="42">
        <v>6.2880640191959505E-2</v>
      </c>
    </row>
    <row r="601" spans="1:43" x14ac:dyDescent="0.4">
      <c r="A601">
        <v>442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442</v>
      </c>
      <c r="O601">
        <f t="shared" si="47"/>
        <v>0</v>
      </c>
      <c r="P601">
        <f t="shared" si="48"/>
        <v>0</v>
      </c>
      <c r="Q601">
        <f t="shared" si="49"/>
        <v>0</v>
      </c>
      <c r="R601">
        <f t="shared" si="50"/>
        <v>0</v>
      </c>
      <c r="S601">
        <f t="shared" si="51"/>
        <v>0</v>
      </c>
      <c r="T601">
        <f t="shared" si="52"/>
        <v>0</v>
      </c>
      <c r="AK601">
        <v>446</v>
      </c>
      <c r="AL601" s="3" t="s">
        <v>452</v>
      </c>
      <c r="AM601" s="3">
        <v>0</v>
      </c>
      <c r="AN601" s="42" t="s">
        <v>449</v>
      </c>
      <c r="AO601" s="42">
        <v>2.2528479502160099E-2</v>
      </c>
      <c r="AP601" s="42" t="s">
        <v>449</v>
      </c>
      <c r="AQ601" s="42">
        <v>5.8467448631909703E-2</v>
      </c>
    </row>
    <row r="602" spans="1:43" x14ac:dyDescent="0.4">
      <c r="A602">
        <v>443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443</v>
      </c>
      <c r="O602">
        <f t="shared" si="47"/>
        <v>0</v>
      </c>
      <c r="P602">
        <f t="shared" si="48"/>
        <v>0</v>
      </c>
      <c r="Q602">
        <f t="shared" si="49"/>
        <v>0</v>
      </c>
      <c r="R602">
        <f t="shared" si="50"/>
        <v>0</v>
      </c>
      <c r="S602">
        <f t="shared" si="51"/>
        <v>0</v>
      </c>
      <c r="T602">
        <f t="shared" si="52"/>
        <v>0</v>
      </c>
      <c r="AK602">
        <v>447</v>
      </c>
      <c r="AL602" s="3" t="s">
        <v>449</v>
      </c>
      <c r="AM602" s="3">
        <v>0</v>
      </c>
      <c r="AN602" s="42" t="s">
        <v>449</v>
      </c>
      <c r="AO602" s="42">
        <v>1.26744080121452E-2</v>
      </c>
      <c r="AP602" s="42" t="s">
        <v>450</v>
      </c>
      <c r="AQ602" s="42">
        <v>4.3610017071212398E-2</v>
      </c>
    </row>
    <row r="603" spans="1:43" x14ac:dyDescent="0.4">
      <c r="A603" t="s">
        <v>56</v>
      </c>
      <c r="B603" s="3">
        <f>SUM(B160:B602)</f>
        <v>497</v>
      </c>
      <c r="C603" s="3">
        <f t="shared" ref="C603:M603" si="53">SUM(C160:C602)</f>
        <v>1934</v>
      </c>
      <c r="D603" s="3">
        <f t="shared" si="53"/>
        <v>0.12547336531178993</v>
      </c>
      <c r="E603" s="3">
        <f t="shared" si="53"/>
        <v>0.48826054026760934</v>
      </c>
      <c r="F603" s="3">
        <f t="shared" si="53"/>
        <v>550</v>
      </c>
      <c r="G603" s="3">
        <f t="shared" si="53"/>
        <v>2050</v>
      </c>
      <c r="H603" s="3">
        <f t="shared" si="53"/>
        <v>0.13470487386725408</v>
      </c>
      <c r="I603" s="3">
        <f t="shared" si="53"/>
        <v>0.50208180259613078</v>
      </c>
      <c r="J603" s="3">
        <f t="shared" si="53"/>
        <v>899</v>
      </c>
      <c r="K603" s="3">
        <f t="shared" si="53"/>
        <v>2450</v>
      </c>
      <c r="L603" s="3">
        <f t="shared" si="53"/>
        <v>0.21709731948804636</v>
      </c>
      <c r="M603" s="3">
        <f t="shared" si="53"/>
        <v>0.59164453030668851</v>
      </c>
      <c r="AK603">
        <v>448</v>
      </c>
      <c r="AL603" s="3" t="s">
        <v>450</v>
      </c>
      <c r="AM603" s="3">
        <v>0</v>
      </c>
      <c r="AN603" s="42" t="s">
        <v>450</v>
      </c>
      <c r="AO603" s="42">
        <v>9.3834769167648394E-3</v>
      </c>
      <c r="AP603" s="42" t="s">
        <v>449</v>
      </c>
      <c r="AQ603" s="42">
        <v>3.58692749099793E-2</v>
      </c>
    </row>
    <row r="604" spans="1:43" x14ac:dyDescent="0.4">
      <c r="AK604">
        <v>449</v>
      </c>
      <c r="AN604" s="42" t="s">
        <v>452</v>
      </c>
      <c r="AO604" s="42">
        <v>3.2911908419621301E-3</v>
      </c>
      <c r="AP604" s="42" t="s">
        <v>449</v>
      </c>
      <c r="AQ604" s="42">
        <v>3.3875518476889702E-2</v>
      </c>
    </row>
    <row r="605" spans="1:43" x14ac:dyDescent="0.4">
      <c r="AK605">
        <v>450</v>
      </c>
      <c r="AN605" s="42" t="s">
        <v>451</v>
      </c>
      <c r="AO605" s="42">
        <v>3.2911908419621301E-3</v>
      </c>
      <c r="AP605" s="42" t="s">
        <v>450</v>
      </c>
      <c r="AQ605" s="42">
        <v>3.8352592683500802E-2</v>
      </c>
    </row>
    <row r="606" spans="1:43" x14ac:dyDescent="0.4">
      <c r="AK606">
        <v>451</v>
      </c>
      <c r="AN606" s="42" t="s">
        <v>451</v>
      </c>
      <c r="AO606" s="42">
        <v>3.2911908419621301E-3</v>
      </c>
      <c r="AP606" s="42" t="s">
        <v>450</v>
      </c>
      <c r="AQ606" s="42">
        <v>3.5103764390239198E-2</v>
      </c>
    </row>
    <row r="607" spans="1:43" x14ac:dyDescent="0.4">
      <c r="AK607">
        <v>452</v>
      </c>
      <c r="AN607" s="42" t="s">
        <v>450</v>
      </c>
      <c r="AO607" s="42">
        <v>3.2911908419621301E-3</v>
      </c>
      <c r="AP607" s="42" t="s">
        <v>449</v>
      </c>
      <c r="AQ607" s="42">
        <v>2.8605854570291502E-2</v>
      </c>
    </row>
    <row r="608" spans="1:43" x14ac:dyDescent="0.4">
      <c r="AK608">
        <v>453</v>
      </c>
      <c r="AN608" s="42" t="s">
        <v>452</v>
      </c>
      <c r="AO608" s="42">
        <v>3.2911908419621301E-3</v>
      </c>
      <c r="AP608" s="42" t="s">
        <v>450</v>
      </c>
      <c r="AQ608" s="42">
        <v>3.18548516790194E-2</v>
      </c>
    </row>
    <row r="609" spans="37:43" x14ac:dyDescent="0.4">
      <c r="AK609">
        <v>454</v>
      </c>
      <c r="AN609" s="42" t="s">
        <v>450</v>
      </c>
      <c r="AO609" s="42">
        <v>3.2911908419621301E-3</v>
      </c>
      <c r="AP609" s="42" t="s">
        <v>453</v>
      </c>
      <c r="AQ609" s="42">
        <v>1.4617978380568299E-2</v>
      </c>
    </row>
    <row r="610" spans="37:43" x14ac:dyDescent="0.4">
      <c r="AK610">
        <v>455</v>
      </c>
      <c r="AN610" s="42" t="s">
        <v>450</v>
      </c>
      <c r="AO610" s="42">
        <v>3.2911908419621301E-3</v>
      </c>
      <c r="AP610" s="42" t="s">
        <v>453</v>
      </c>
      <c r="AQ610" s="42">
        <v>1.1851281953572299E-2</v>
      </c>
    </row>
    <row r="611" spans="37:43" x14ac:dyDescent="0.4">
      <c r="AK611">
        <v>456</v>
      </c>
      <c r="AN611" s="42" t="s">
        <v>452</v>
      </c>
      <c r="AO611" s="42">
        <v>3.2911908419621301E-3</v>
      </c>
      <c r="AP611" s="42" t="s">
        <v>453</v>
      </c>
      <c r="AQ611" s="42">
        <v>6.49993242175647E-3</v>
      </c>
    </row>
    <row r="612" spans="37:43" x14ac:dyDescent="0.4">
      <c r="AK612">
        <v>457</v>
      </c>
      <c r="AN612" s="42" t="s">
        <v>452</v>
      </c>
      <c r="AO612" s="42">
        <v>3.2911908419621301E-3</v>
      </c>
      <c r="AP612" s="42" t="s">
        <v>453</v>
      </c>
      <c r="AQ612" s="42">
        <v>3.2500082873170699E-3</v>
      </c>
    </row>
    <row r="613" spans="37:43" x14ac:dyDescent="0.4">
      <c r="AK613">
        <v>458</v>
      </c>
      <c r="AN613" s="42" t="s">
        <v>449</v>
      </c>
      <c r="AO613" s="42">
        <v>3.2911908419621301E-3</v>
      </c>
      <c r="AP613" s="42" t="s">
        <v>453</v>
      </c>
      <c r="AQ613" s="42">
        <v>3.2500082873170699E-3</v>
      </c>
    </row>
    <row r="614" spans="37:43" x14ac:dyDescent="0.4">
      <c r="AK614">
        <v>459</v>
      </c>
      <c r="AN614" s="42" t="s">
        <v>452</v>
      </c>
      <c r="AO614" s="42">
        <v>3.2911908419621301E-3</v>
      </c>
      <c r="AP614" s="42" t="s">
        <v>453</v>
      </c>
      <c r="AQ614" s="42">
        <v>3.2500082873170699E-3</v>
      </c>
    </row>
    <row r="615" spans="37:43" x14ac:dyDescent="0.4">
      <c r="AK615">
        <v>460</v>
      </c>
      <c r="AN615" s="42" t="s">
        <v>449</v>
      </c>
      <c r="AO615" s="42">
        <v>3.2911908419621301E-3</v>
      </c>
      <c r="AP615" s="42" t="s">
        <v>453</v>
      </c>
      <c r="AQ615" s="42">
        <v>3.2500082873170699E-3</v>
      </c>
    </row>
    <row r="616" spans="37:43" x14ac:dyDescent="0.4">
      <c r="AK616">
        <v>461</v>
      </c>
      <c r="AN616" s="42" t="s">
        <v>452</v>
      </c>
      <c r="AO616" s="42">
        <v>3.2911908419621301E-3</v>
      </c>
      <c r="AP616" s="42" t="s">
        <v>453</v>
      </c>
      <c r="AQ616" s="42">
        <v>3.2500082873170699E-3</v>
      </c>
    </row>
    <row r="617" spans="37:43" x14ac:dyDescent="0.4">
      <c r="AK617">
        <v>462</v>
      </c>
      <c r="AN617" s="42" t="s">
        <v>449</v>
      </c>
      <c r="AO617" s="42">
        <v>3.2911908419621301E-3</v>
      </c>
      <c r="AP617" s="42" t="s">
        <v>453</v>
      </c>
      <c r="AQ617" s="42">
        <v>3.2500082873170699E-3</v>
      </c>
    </row>
    <row r="618" spans="37:43" x14ac:dyDescent="0.4">
      <c r="AK618">
        <v>463</v>
      </c>
      <c r="AN618" s="42" t="s">
        <v>450</v>
      </c>
      <c r="AO618" s="42">
        <v>3.2911908419621301E-3</v>
      </c>
      <c r="AP618" s="42" t="s">
        <v>453</v>
      </c>
      <c r="AQ618" s="42">
        <v>3.2500082873170699E-3</v>
      </c>
    </row>
    <row r="619" spans="37:43" x14ac:dyDescent="0.4">
      <c r="AK619">
        <v>464</v>
      </c>
      <c r="AP619" s="42" t="s">
        <v>453</v>
      </c>
      <c r="AQ619" s="42">
        <v>6.49993242175647E-3</v>
      </c>
    </row>
    <row r="620" spans="37:43" x14ac:dyDescent="0.4">
      <c r="AK620">
        <v>465</v>
      </c>
      <c r="AP620" s="42" t="s">
        <v>449</v>
      </c>
      <c r="AQ620" s="42">
        <v>2.88559822116807E-2</v>
      </c>
    </row>
    <row r="621" spans="37:43" x14ac:dyDescent="0.4">
      <c r="AK621">
        <v>466</v>
      </c>
      <c r="AP621" s="42" t="s">
        <v>451</v>
      </c>
      <c r="AQ621" s="42">
        <v>2.8373007084899701E-2</v>
      </c>
    </row>
    <row r="622" spans="37:43" x14ac:dyDescent="0.4">
      <c r="AK622">
        <v>467</v>
      </c>
      <c r="AP622" s="42" t="s">
        <v>449</v>
      </c>
      <c r="AQ622" s="42">
        <v>2.8373007084899701E-2</v>
      </c>
    </row>
    <row r="623" spans="37:43" x14ac:dyDescent="0.4">
      <c r="AK623">
        <v>468</v>
      </c>
      <c r="AP623" s="42" t="s">
        <v>451</v>
      </c>
      <c r="AQ623" s="42">
        <v>2.56068163692472E-2</v>
      </c>
    </row>
    <row r="624" spans="37:43" x14ac:dyDescent="0.4">
      <c r="AK624">
        <v>469</v>
      </c>
      <c r="AP624" s="42" t="s">
        <v>449</v>
      </c>
      <c r="AQ624" s="42">
        <v>3.1622088570695601E-2</v>
      </c>
    </row>
    <row r="625" spans="37:43" x14ac:dyDescent="0.4">
      <c r="AK625">
        <v>470</v>
      </c>
      <c r="AP625" s="42" t="s">
        <v>452</v>
      </c>
      <c r="AQ625" s="42">
        <v>2.2357566190596399E-2</v>
      </c>
    </row>
    <row r="626" spans="37:43" x14ac:dyDescent="0.4">
      <c r="AK626">
        <v>471</v>
      </c>
      <c r="AP626" s="42" t="s">
        <v>452</v>
      </c>
      <c r="AQ626" s="42">
        <v>2.56068163692472E-2</v>
      </c>
    </row>
    <row r="627" spans="37:43" x14ac:dyDescent="0.4">
      <c r="AK627">
        <v>472</v>
      </c>
      <c r="AP627" s="42" t="s">
        <v>449</v>
      </c>
      <c r="AQ627" s="42">
        <v>2.2357566190596399E-2</v>
      </c>
    </row>
    <row r="628" spans="37:43" x14ac:dyDescent="0.4">
      <c r="AK628">
        <v>473</v>
      </c>
      <c r="AP628" s="42" t="s">
        <v>451</v>
      </c>
      <c r="AQ628" s="42">
        <v>2.88559822116807E-2</v>
      </c>
    </row>
    <row r="629" spans="37:43" x14ac:dyDescent="0.4">
      <c r="AK629">
        <v>474</v>
      </c>
      <c r="AP629" s="42" t="s">
        <v>450</v>
      </c>
      <c r="AQ629" s="42">
        <v>2.8373007084899701E-2</v>
      </c>
    </row>
    <row r="630" spans="37:43" x14ac:dyDescent="0.4">
      <c r="AK630">
        <v>475</v>
      </c>
      <c r="AP630" s="42" t="s">
        <v>450</v>
      </c>
      <c r="AQ630" s="42">
        <v>2.2357566190596399E-2</v>
      </c>
    </row>
    <row r="631" spans="37:43" x14ac:dyDescent="0.4">
      <c r="AK631">
        <v>476</v>
      </c>
      <c r="AP631" s="42" t="s">
        <v>449</v>
      </c>
      <c r="AQ631" s="42">
        <v>3.1622088570695601E-2</v>
      </c>
    </row>
    <row r="632" spans="37:43" x14ac:dyDescent="0.4">
      <c r="AK632">
        <v>477</v>
      </c>
      <c r="AP632" s="42" t="s">
        <v>451</v>
      </c>
      <c r="AQ632" s="42">
        <v>2.56068163692472E-2</v>
      </c>
    </row>
    <row r="633" spans="37:43" x14ac:dyDescent="0.4">
      <c r="AK633">
        <v>478</v>
      </c>
      <c r="AP633" s="42" t="s">
        <v>452</v>
      </c>
      <c r="AQ633" s="42">
        <v>3.0956817500383201E-2</v>
      </c>
    </row>
    <row r="634" spans="37:43" x14ac:dyDescent="0.4">
      <c r="AK634">
        <v>479</v>
      </c>
      <c r="AP634" s="42" t="s">
        <v>452</v>
      </c>
      <c r="AQ634" s="42">
        <v>2.56068163692472E-2</v>
      </c>
    </row>
    <row r="635" spans="37:43" x14ac:dyDescent="0.4">
      <c r="AK635">
        <v>480</v>
      </c>
      <c r="AP635" s="42" t="s">
        <v>451</v>
      </c>
      <c r="AQ635" s="42">
        <v>2.2357566190596399E-2</v>
      </c>
    </row>
    <row r="636" spans="37:43" x14ac:dyDescent="0.4">
      <c r="AK636">
        <v>481</v>
      </c>
      <c r="AP636" s="42" t="s">
        <v>452</v>
      </c>
      <c r="AQ636" s="42">
        <v>2.56068163692472E-2</v>
      </c>
    </row>
    <row r="637" spans="37:43" x14ac:dyDescent="0.4">
      <c r="AK637">
        <v>482</v>
      </c>
      <c r="AP637" s="42" t="s">
        <v>453</v>
      </c>
      <c r="AQ637" s="42">
        <v>3.2500082873170699E-3</v>
      </c>
    </row>
    <row r="638" spans="37:43" x14ac:dyDescent="0.4">
      <c r="AK638">
        <v>483</v>
      </c>
      <c r="AP638" s="42" t="s">
        <v>453</v>
      </c>
      <c r="AQ638" s="42">
        <v>3.2500082873170699E-3</v>
      </c>
    </row>
    <row r="639" spans="37:43" x14ac:dyDescent="0.4">
      <c r="AK639">
        <v>484</v>
      </c>
      <c r="AP639" s="42" t="s">
        <v>451</v>
      </c>
      <c r="AQ639" s="42">
        <v>3.8106384036156203E-2</v>
      </c>
    </row>
    <row r="640" spans="37:43" x14ac:dyDescent="0.4">
      <c r="AK640">
        <v>485</v>
      </c>
      <c r="AP640" s="42" t="s">
        <v>449</v>
      </c>
      <c r="AQ640" s="42">
        <v>3.4388110552642501E-2</v>
      </c>
    </row>
    <row r="641" spans="37:43" x14ac:dyDescent="0.4">
      <c r="AK641">
        <v>486</v>
      </c>
      <c r="AP641" s="42" t="s">
        <v>450</v>
      </c>
      <c r="AQ641" s="42">
        <v>3.1622088570695601E-2</v>
      </c>
    </row>
    <row r="642" spans="37:43" x14ac:dyDescent="0.4">
      <c r="AK642">
        <v>487</v>
      </c>
      <c r="AP642" s="42" t="s">
        <v>449</v>
      </c>
      <c r="AQ642" s="42">
        <v>2.56068163692472E-2</v>
      </c>
    </row>
    <row r="643" spans="37:43" x14ac:dyDescent="0.4">
      <c r="AK643">
        <v>488</v>
      </c>
      <c r="AP643" s="42" t="s">
        <v>450</v>
      </c>
      <c r="AQ643" s="42">
        <v>3.48710856794235E-2</v>
      </c>
    </row>
    <row r="644" spans="37:43" x14ac:dyDescent="0.4">
      <c r="AK644">
        <v>489</v>
      </c>
      <c r="AP644" s="42" t="s">
        <v>451</v>
      </c>
      <c r="AQ644" s="42">
        <v>2.8373007084899701E-2</v>
      </c>
    </row>
    <row r="645" spans="37:43" x14ac:dyDescent="0.4">
      <c r="AK645">
        <v>490</v>
      </c>
      <c r="AP645" s="42" t="s">
        <v>452</v>
      </c>
      <c r="AQ645" s="42">
        <v>2.8373007084899701E-2</v>
      </c>
    </row>
    <row r="646" spans="37:43" x14ac:dyDescent="0.4">
      <c r="AK646">
        <v>491</v>
      </c>
      <c r="AP646" s="42" t="s">
        <v>450</v>
      </c>
      <c r="AQ646" s="42">
        <v>3.7915651989306999E-2</v>
      </c>
    </row>
    <row r="647" spans="37:43" x14ac:dyDescent="0.4">
      <c r="AK647">
        <v>492</v>
      </c>
      <c r="AP647" s="42" t="s">
        <v>449</v>
      </c>
      <c r="AQ647" s="42">
        <v>2.7723416180313199E-2</v>
      </c>
    </row>
    <row r="648" spans="37:43" x14ac:dyDescent="0.4">
      <c r="AK648">
        <v>493</v>
      </c>
      <c r="AP648" s="42" t="s">
        <v>452</v>
      </c>
      <c r="AQ648" s="42">
        <v>2.98050340447285E-2</v>
      </c>
    </row>
    <row r="649" spans="37:43" x14ac:dyDescent="0.4">
      <c r="AK649">
        <v>494</v>
      </c>
      <c r="AP649" s="42" t="s">
        <v>452</v>
      </c>
      <c r="AQ649" s="42">
        <v>2.8605854570291502E-2</v>
      </c>
    </row>
    <row r="650" spans="37:43" x14ac:dyDescent="0.4">
      <c r="AK650">
        <v>495</v>
      </c>
      <c r="AP650" s="42" t="s">
        <v>451</v>
      </c>
      <c r="AQ650" s="42">
        <v>4.29180954271755E-2</v>
      </c>
    </row>
    <row r="651" spans="37:43" x14ac:dyDescent="0.4">
      <c r="AK651">
        <v>496</v>
      </c>
      <c r="AP651" s="42" t="s">
        <v>450</v>
      </c>
      <c r="AQ651" s="42">
        <v>3.63221612889634E-2</v>
      </c>
    </row>
    <row r="652" spans="37:43" x14ac:dyDescent="0.4">
      <c r="AK652">
        <v>497</v>
      </c>
      <c r="AP652" s="42" t="s">
        <v>452</v>
      </c>
      <c r="AQ652" s="42">
        <v>3.0489522539328101E-2</v>
      </c>
    </row>
    <row r="653" spans="37:43" x14ac:dyDescent="0.4">
      <c r="AK653">
        <v>498</v>
      </c>
      <c r="AP653" s="42" t="s">
        <v>449</v>
      </c>
      <c r="AQ653" s="42">
        <v>2.4474250337879699E-2</v>
      </c>
    </row>
    <row r="654" spans="37:43" x14ac:dyDescent="0.4">
      <c r="AK654">
        <v>499</v>
      </c>
      <c r="AP654" s="42" t="s">
        <v>450</v>
      </c>
      <c r="AQ654" s="42">
        <v>3.0972497666108999E-2</v>
      </c>
    </row>
    <row r="655" spans="37:43" x14ac:dyDescent="0.4">
      <c r="AK655">
        <v>500</v>
      </c>
      <c r="AP655" s="42" t="s">
        <v>450</v>
      </c>
      <c r="AQ655" s="42">
        <v>2.7723416180313199E-2</v>
      </c>
    </row>
    <row r="656" spans="37:43" x14ac:dyDescent="0.4">
      <c r="AK656">
        <v>501</v>
      </c>
      <c r="AP656" s="42" t="s">
        <v>452</v>
      </c>
      <c r="AQ656" s="42">
        <v>2.4474250337879699E-2</v>
      </c>
    </row>
    <row r="657" spans="37:43" x14ac:dyDescent="0.4">
      <c r="AK657">
        <v>502</v>
      </c>
      <c r="AP657" s="42" t="s">
        <v>449</v>
      </c>
      <c r="AQ657" s="42">
        <v>2.4474250337879699E-2</v>
      </c>
    </row>
    <row r="658" spans="37:43" x14ac:dyDescent="0.4">
      <c r="AK658">
        <v>503</v>
      </c>
      <c r="AP658" s="42" t="s">
        <v>451</v>
      </c>
      <c r="AQ658" s="42">
        <v>2.2357566190596399E-2</v>
      </c>
    </row>
    <row r="659" spans="37:43" x14ac:dyDescent="0.4">
      <c r="AK659">
        <v>504</v>
      </c>
      <c r="AP659" s="42" t="s">
        <v>450</v>
      </c>
      <c r="AQ659" s="42">
        <v>3.2232889105102899E-2</v>
      </c>
    </row>
    <row r="660" spans="37:43" x14ac:dyDescent="0.4">
      <c r="AK660">
        <v>505</v>
      </c>
      <c r="AP660" s="42" t="s">
        <v>452</v>
      </c>
      <c r="AQ660" s="42">
        <v>0.123597880303875</v>
      </c>
    </row>
    <row r="661" spans="37:43" x14ac:dyDescent="0.4">
      <c r="AK661">
        <v>506</v>
      </c>
      <c r="AP661" s="42" t="s">
        <v>449</v>
      </c>
      <c r="AQ661" s="42">
        <v>2.67005920304355E-2</v>
      </c>
    </row>
    <row r="662" spans="37:43" x14ac:dyDescent="0.4">
      <c r="AK662">
        <v>507</v>
      </c>
      <c r="AP662" s="42" t="s">
        <v>449</v>
      </c>
      <c r="AQ662" s="42">
        <v>3.2500082873170699E-3</v>
      </c>
    </row>
    <row r="663" spans="37:43" x14ac:dyDescent="0.4">
      <c r="AK663">
        <v>508</v>
      </c>
      <c r="AP663" s="42" t="s">
        <v>450</v>
      </c>
      <c r="AQ663" s="42">
        <v>9.2667972562055501E-3</v>
      </c>
    </row>
    <row r="664" spans="37:43" x14ac:dyDescent="0.4">
      <c r="AK664">
        <v>509</v>
      </c>
      <c r="AP664" s="42" t="s">
        <v>452</v>
      </c>
      <c r="AQ664" s="42">
        <v>0</v>
      </c>
    </row>
    <row r="665" spans="37:43" x14ac:dyDescent="0.4">
      <c r="AK665">
        <v>510</v>
      </c>
      <c r="AP665" s="42" t="s">
        <v>451</v>
      </c>
      <c r="AQ665" s="42">
        <v>0</v>
      </c>
    </row>
    <row r="666" spans="37:43" x14ac:dyDescent="0.4">
      <c r="AK666">
        <v>511</v>
      </c>
      <c r="AP666" s="42" t="s">
        <v>451</v>
      </c>
      <c r="AQ666" s="42">
        <v>0</v>
      </c>
    </row>
    <row r="667" spans="37:43" x14ac:dyDescent="0.4">
      <c r="AK667">
        <v>512</v>
      </c>
      <c r="AP667" s="42" t="s">
        <v>450</v>
      </c>
      <c r="AQ667" s="42">
        <v>0</v>
      </c>
    </row>
    <row r="668" spans="37:43" x14ac:dyDescent="0.4">
      <c r="AK668">
        <v>513</v>
      </c>
      <c r="AP668" s="42" t="s">
        <v>452</v>
      </c>
      <c r="AQ668" s="42">
        <v>0</v>
      </c>
    </row>
    <row r="669" spans="37:43" x14ac:dyDescent="0.4">
      <c r="AK669">
        <v>514</v>
      </c>
      <c r="AP669" s="42" t="s">
        <v>450</v>
      </c>
      <c r="AQ669" s="42">
        <v>0</v>
      </c>
    </row>
    <row r="670" spans="37:43" x14ac:dyDescent="0.4">
      <c r="AK670">
        <v>515</v>
      </c>
      <c r="AP670" s="42" t="s">
        <v>450</v>
      </c>
      <c r="AQ670" s="42">
        <v>0</v>
      </c>
    </row>
    <row r="671" spans="37:43" x14ac:dyDescent="0.4">
      <c r="AK671">
        <v>516</v>
      </c>
      <c r="AP671" s="42" t="s">
        <v>452</v>
      </c>
      <c r="AQ671" s="42">
        <v>0</v>
      </c>
    </row>
    <row r="672" spans="37:43" x14ac:dyDescent="0.4">
      <c r="AK672">
        <v>517</v>
      </c>
      <c r="AP672" s="42" t="s">
        <v>452</v>
      </c>
      <c r="AQ672" s="42">
        <v>0</v>
      </c>
    </row>
    <row r="673" spans="37:43" x14ac:dyDescent="0.4">
      <c r="AK673">
        <v>518</v>
      </c>
      <c r="AP673" s="42" t="s">
        <v>449</v>
      </c>
      <c r="AQ673" s="42">
        <v>0</v>
      </c>
    </row>
    <row r="674" spans="37:43" x14ac:dyDescent="0.4">
      <c r="AK674">
        <v>519</v>
      </c>
      <c r="AP674" s="42" t="s">
        <v>452</v>
      </c>
      <c r="AQ674" s="42">
        <v>0</v>
      </c>
    </row>
    <row r="675" spans="37:43" x14ac:dyDescent="0.4">
      <c r="AK675">
        <v>520</v>
      </c>
      <c r="AP675" s="42" t="s">
        <v>449</v>
      </c>
      <c r="AQ675" s="42">
        <v>0</v>
      </c>
    </row>
    <row r="676" spans="37:43" x14ac:dyDescent="0.4">
      <c r="AK676">
        <v>521</v>
      </c>
      <c r="AP676" s="42" t="s">
        <v>452</v>
      </c>
      <c r="AQ676" s="42">
        <v>0</v>
      </c>
    </row>
    <row r="677" spans="37:43" x14ac:dyDescent="0.4">
      <c r="AK677">
        <v>522</v>
      </c>
      <c r="AP677" s="42" t="s">
        <v>449</v>
      </c>
      <c r="AQ677" s="42">
        <v>0</v>
      </c>
    </row>
    <row r="678" spans="37:43" x14ac:dyDescent="0.4">
      <c r="AK678">
        <v>523</v>
      </c>
      <c r="AP678" s="42" t="s">
        <v>450</v>
      </c>
      <c r="AQ678" s="42">
        <v>0</v>
      </c>
    </row>
  </sheetData>
  <sortState xmlns:xlrd2="http://schemas.microsoft.com/office/spreadsheetml/2017/richdata2" ref="E116:H121">
    <sortCondition descending="1" ref="F116:F121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CCB9-0FF0-4AEF-9AB6-8F67243643C5}">
  <dimension ref="A2:BJ193"/>
  <sheetViews>
    <sheetView tabSelected="1" topLeftCell="A66" zoomScale="55" zoomScaleNormal="55" workbookViewId="0">
      <selection activeCell="Z127" sqref="Z127"/>
    </sheetView>
  </sheetViews>
  <sheetFormatPr defaultRowHeight="14.6" x14ac:dyDescent="0.4"/>
  <cols>
    <col min="2" max="2" width="14.53515625" customWidth="1"/>
    <col min="8" max="8" width="15.69140625" customWidth="1"/>
    <col min="9" max="9" width="13.69140625" customWidth="1"/>
  </cols>
  <sheetData>
    <row r="2" spans="1:62" x14ac:dyDescent="0.4">
      <c r="A2" s="71" t="s">
        <v>477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L2" s="21" t="s">
        <v>478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</row>
    <row r="4" spans="1:62" x14ac:dyDescent="0.4">
      <c r="A4" s="1" t="s">
        <v>68</v>
      </c>
      <c r="B4" s="1"/>
      <c r="C4" s="1"/>
      <c r="D4" s="1"/>
      <c r="E4" s="1"/>
      <c r="F4" s="1"/>
      <c r="G4" s="1" t="s">
        <v>0</v>
      </c>
      <c r="H4" s="1"/>
      <c r="I4" s="1"/>
      <c r="J4" s="1"/>
      <c r="K4" s="1"/>
      <c r="L4" s="1"/>
      <c r="M4" s="1" t="s">
        <v>1</v>
      </c>
      <c r="N4" s="1"/>
      <c r="O4" s="1"/>
      <c r="P4" s="1"/>
      <c r="Q4" s="1"/>
      <c r="AL4" s="19" t="s">
        <v>68</v>
      </c>
      <c r="AM4" s="19"/>
      <c r="AN4" s="19"/>
      <c r="AO4" s="19"/>
      <c r="AP4" s="19"/>
      <c r="AQ4" s="19"/>
      <c r="AR4" s="19"/>
      <c r="AS4" s="19"/>
      <c r="AT4" s="1" t="s">
        <v>0</v>
      </c>
      <c r="AU4" s="1"/>
      <c r="AV4" s="1"/>
      <c r="AW4" s="1"/>
      <c r="AX4" s="1"/>
      <c r="AY4" s="1"/>
      <c r="AZ4" s="1"/>
      <c r="BA4" s="3"/>
      <c r="BB4" s="1" t="s">
        <v>1</v>
      </c>
      <c r="BC4" s="1"/>
      <c r="BD4" s="1"/>
      <c r="BE4" s="1"/>
      <c r="BF4" s="1"/>
      <c r="BG4" s="1"/>
      <c r="BH4" s="1"/>
    </row>
    <row r="5" spans="1:62" x14ac:dyDescent="0.4">
      <c r="A5" s="1" t="s">
        <v>71</v>
      </c>
      <c r="B5" s="1" t="s">
        <v>357</v>
      </c>
      <c r="C5" s="27" t="s">
        <v>70</v>
      </c>
      <c r="D5" s="1" t="s">
        <v>317</v>
      </c>
      <c r="E5" s="1" t="s">
        <v>69</v>
      </c>
      <c r="F5" s="1"/>
      <c r="G5" s="1" t="s">
        <v>71</v>
      </c>
      <c r="H5" s="1" t="s">
        <v>357</v>
      </c>
      <c r="I5" s="27" t="s">
        <v>70</v>
      </c>
      <c r="J5" s="1" t="s">
        <v>317</v>
      </c>
      <c r="K5" s="1" t="s">
        <v>69</v>
      </c>
      <c r="L5" s="1"/>
      <c r="M5" s="1" t="s">
        <v>71</v>
      </c>
      <c r="N5" s="1" t="s">
        <v>357</v>
      </c>
      <c r="O5" s="27" t="s">
        <v>70</v>
      </c>
      <c r="P5" s="1" t="s">
        <v>317</v>
      </c>
      <c r="Q5" s="1" t="s">
        <v>69</v>
      </c>
      <c r="AL5" s="19" t="s">
        <v>71</v>
      </c>
      <c r="AM5" s="19" t="s">
        <v>357</v>
      </c>
      <c r="AN5" s="34" t="s">
        <v>70</v>
      </c>
      <c r="AO5" s="19" t="s">
        <v>317</v>
      </c>
      <c r="AP5" s="19" t="s">
        <v>69</v>
      </c>
      <c r="AQ5" s="1" t="s">
        <v>318</v>
      </c>
      <c r="AR5" s="1" t="s">
        <v>358</v>
      </c>
      <c r="AS5" s="19"/>
      <c r="AT5" s="1" t="s">
        <v>71</v>
      </c>
      <c r="AU5" s="1" t="s">
        <v>357</v>
      </c>
      <c r="AV5" s="27" t="s">
        <v>70</v>
      </c>
      <c r="AW5" s="1" t="s">
        <v>317</v>
      </c>
      <c r="AX5" s="1" t="s">
        <v>69</v>
      </c>
      <c r="AY5" s="1" t="s">
        <v>318</v>
      </c>
      <c r="AZ5" s="1" t="s">
        <v>358</v>
      </c>
      <c r="BA5" s="3"/>
      <c r="BB5" s="1" t="s">
        <v>71</v>
      </c>
      <c r="BC5" s="1" t="s">
        <v>357</v>
      </c>
      <c r="BD5" s="27" t="s">
        <v>70</v>
      </c>
      <c r="BE5" s="1" t="s">
        <v>317</v>
      </c>
      <c r="BF5" s="1" t="s">
        <v>69</v>
      </c>
      <c r="BG5" s="1" t="s">
        <v>318</v>
      </c>
      <c r="BH5" s="1" t="s">
        <v>358</v>
      </c>
    </row>
    <row r="6" spans="1:62" x14ac:dyDescent="0.4">
      <c r="A6">
        <v>111</v>
      </c>
      <c r="B6" s="25">
        <f>A6/167*100</f>
        <v>66.467065868263475</v>
      </c>
      <c r="C6" s="26" t="s">
        <v>351</v>
      </c>
      <c r="D6">
        <v>10</v>
      </c>
      <c r="E6">
        <v>42</v>
      </c>
      <c r="G6">
        <v>202</v>
      </c>
      <c r="H6" s="25">
        <f>G6/319*100</f>
        <v>63.322884012539184</v>
      </c>
      <c r="I6" s="26" t="s">
        <v>336</v>
      </c>
      <c r="J6">
        <v>10</v>
      </c>
      <c r="K6">
        <v>50</v>
      </c>
      <c r="M6">
        <v>789</v>
      </c>
      <c r="N6" s="25">
        <f>M6/1236*100</f>
        <v>63.834951456310684</v>
      </c>
      <c r="O6" s="26" t="s">
        <v>319</v>
      </c>
      <c r="P6">
        <v>10</v>
      </c>
      <c r="Q6">
        <v>52</v>
      </c>
      <c r="AL6" s="3">
        <v>3941</v>
      </c>
      <c r="AM6" s="37">
        <f>AL6/AL9</f>
        <v>0.33372851215174865</v>
      </c>
      <c r="AN6" s="35" t="s">
        <v>375</v>
      </c>
      <c r="AO6" s="3">
        <v>306</v>
      </c>
      <c r="AP6" s="3">
        <v>3</v>
      </c>
      <c r="AQ6" s="3">
        <f>AO6+AP6-1</f>
        <v>308</v>
      </c>
      <c r="AR6" s="3">
        <v>1.5</v>
      </c>
      <c r="AS6" s="3" t="str">
        <f>(TEXT(AM6,"0.0%"))&amp;", "&amp;AN6</f>
        <v>33.4%, 306:308</v>
      </c>
      <c r="AT6" s="3">
        <v>4071</v>
      </c>
      <c r="AU6" s="37">
        <f>AT6/32243</f>
        <v>0.12625996340290915</v>
      </c>
      <c r="AV6" s="35" t="s">
        <v>378</v>
      </c>
      <c r="AW6" s="3">
        <v>422</v>
      </c>
      <c r="AX6" s="3">
        <v>2</v>
      </c>
      <c r="AY6" s="3">
        <f>AW6+AX6-1</f>
        <v>423</v>
      </c>
      <c r="AZ6" s="3">
        <v>4</v>
      </c>
      <c r="BA6" s="3" t="str">
        <f>(TEXT(AU6,"0.0%"))&amp;", "&amp;AV6</f>
        <v>12.6%, 422:423</v>
      </c>
      <c r="BB6" s="3">
        <v>4130</v>
      </c>
      <c r="BC6" s="37">
        <f>BB6/65883</f>
        <v>6.2686884325243233E-2</v>
      </c>
      <c r="BD6" s="35" t="s">
        <v>385</v>
      </c>
      <c r="BE6" s="3">
        <v>482</v>
      </c>
      <c r="BF6" s="3">
        <v>2</v>
      </c>
      <c r="BG6" s="3">
        <f>BE6+BF6-1</f>
        <v>483</v>
      </c>
      <c r="BH6" s="3">
        <v>8.5</v>
      </c>
      <c r="BI6" t="str">
        <f>(TEXT(BC6,"0.0%"))&amp;", "&amp;BD6</f>
        <v>6.3%, 482:483</v>
      </c>
    </row>
    <row r="7" spans="1:62" x14ac:dyDescent="0.4">
      <c r="A7">
        <v>6</v>
      </c>
      <c r="B7" s="25">
        <f t="shared" ref="B7:B50" si="0">A7/167*100</f>
        <v>3.5928143712574849</v>
      </c>
      <c r="C7" s="26" t="s">
        <v>72</v>
      </c>
      <c r="D7">
        <v>220</v>
      </c>
      <c r="E7">
        <v>2</v>
      </c>
      <c r="G7">
        <v>48</v>
      </c>
      <c r="H7" s="25">
        <f t="shared" ref="H7:H59" si="1">G7/319*100</f>
        <v>15.047021943573668</v>
      </c>
      <c r="I7" s="26" t="s">
        <v>337</v>
      </c>
      <c r="J7">
        <v>10</v>
      </c>
      <c r="K7">
        <v>227</v>
      </c>
      <c r="M7">
        <v>98</v>
      </c>
      <c r="N7" s="25">
        <f t="shared" ref="N7:N70" si="2">M7/1236*100</f>
        <v>7.9288025889967635</v>
      </c>
      <c r="O7" s="26" t="s">
        <v>320</v>
      </c>
      <c r="P7">
        <v>10</v>
      </c>
      <c r="Q7">
        <v>241</v>
      </c>
      <c r="AL7" s="3">
        <v>3939</v>
      </c>
      <c r="AM7" s="37">
        <f>AL7/AL9</f>
        <v>0.33355914980099921</v>
      </c>
      <c r="AN7" s="35" t="s">
        <v>376</v>
      </c>
      <c r="AO7" s="3">
        <v>91</v>
      </c>
      <c r="AP7" s="3">
        <v>1</v>
      </c>
      <c r="AQ7" s="3">
        <f t="shared" ref="AQ7:AQ8" si="3">AO7+AP7-1</f>
        <v>91</v>
      </c>
      <c r="AR7" s="3">
        <f>AR6-0.5</f>
        <v>1</v>
      </c>
      <c r="AS7" s="3" t="str">
        <f t="shared" ref="AS7:AS8" si="4">(TEXT(AM7,"0.0%"))&amp;", "&amp;AN7</f>
        <v>33.4%, 91:91</v>
      </c>
      <c r="AT7" s="3">
        <v>4061</v>
      </c>
      <c r="AU7" s="37">
        <f t="shared" ref="AU7:AU13" si="5">AT7/32243</f>
        <v>0.12594981856526999</v>
      </c>
      <c r="AV7" s="35" t="s">
        <v>379</v>
      </c>
      <c r="AW7" s="3">
        <v>348</v>
      </c>
      <c r="AX7" s="3">
        <v>2</v>
      </c>
      <c r="AY7" s="3">
        <f t="shared" ref="AY7:AY13" si="6">AW7+AX7-1</f>
        <v>349</v>
      </c>
      <c r="AZ7" s="3">
        <f>AZ6-0.5</f>
        <v>3.5</v>
      </c>
      <c r="BA7" s="3" t="str">
        <f t="shared" ref="BA7:BA13" si="7">(TEXT(AU7,"0.0%"))&amp;", "&amp;AV7</f>
        <v>12.6%, 348:349</v>
      </c>
      <c r="BB7" s="3">
        <v>4124</v>
      </c>
      <c r="BC7" s="37">
        <f t="shared" ref="BC7:BC22" si="8">BB7/65883</f>
        <v>6.2595813791114549E-2</v>
      </c>
      <c r="BD7" s="35" t="s">
        <v>386</v>
      </c>
      <c r="BE7" s="3">
        <v>454</v>
      </c>
      <c r="BF7" s="3">
        <v>11</v>
      </c>
      <c r="BG7" s="3">
        <f t="shared" ref="BG7:BG22" si="9">BE7+BF7-1</f>
        <v>464</v>
      </c>
      <c r="BH7" s="3">
        <f>BH6-0.5</f>
        <v>8</v>
      </c>
      <c r="BI7" t="str">
        <f t="shared" ref="BI7:BI22" si="10">(TEXT(BC7,"0.0%"))&amp;", "&amp;BD7</f>
        <v>6.3%, 454:464</v>
      </c>
    </row>
    <row r="8" spans="1:62" x14ac:dyDescent="0.4">
      <c r="A8">
        <v>4</v>
      </c>
      <c r="B8" s="25">
        <f t="shared" si="0"/>
        <v>2.3952095808383236</v>
      </c>
      <c r="C8" s="26" t="s">
        <v>352</v>
      </c>
      <c r="D8">
        <v>10</v>
      </c>
      <c r="E8">
        <v>215</v>
      </c>
      <c r="G8">
        <v>5</v>
      </c>
      <c r="H8" s="25">
        <f t="shared" si="1"/>
        <v>1.5673981191222568</v>
      </c>
      <c r="I8" s="26" t="s">
        <v>111</v>
      </c>
      <c r="J8">
        <v>232</v>
      </c>
      <c r="K8">
        <v>2</v>
      </c>
      <c r="M8">
        <v>31</v>
      </c>
      <c r="N8" s="25">
        <f t="shared" si="2"/>
        <v>2.5080906148867315</v>
      </c>
      <c r="O8" s="26" t="s">
        <v>149</v>
      </c>
      <c r="P8">
        <v>276</v>
      </c>
      <c r="Q8">
        <v>71</v>
      </c>
      <c r="AL8" s="3">
        <v>3929</v>
      </c>
      <c r="AM8" s="37">
        <f>AL8/AL9</f>
        <v>0.33271233804725209</v>
      </c>
      <c r="AN8" s="35" t="s">
        <v>377</v>
      </c>
      <c r="AO8" s="3">
        <v>220</v>
      </c>
      <c r="AP8" s="3">
        <v>1</v>
      </c>
      <c r="AQ8" s="3">
        <f t="shared" si="3"/>
        <v>220</v>
      </c>
      <c r="AR8" s="3">
        <f>AR7-0.5</f>
        <v>0.5</v>
      </c>
      <c r="AS8" s="3" t="str">
        <f t="shared" si="4"/>
        <v>33.3%, 220:220</v>
      </c>
      <c r="AT8" s="3">
        <v>4055</v>
      </c>
      <c r="AU8" s="37">
        <f t="shared" si="5"/>
        <v>0.12576373166268648</v>
      </c>
      <c r="AV8" s="35" t="s">
        <v>380</v>
      </c>
      <c r="AW8" s="3">
        <v>326</v>
      </c>
      <c r="AX8" s="3">
        <v>1</v>
      </c>
      <c r="AY8" s="3">
        <f t="shared" si="6"/>
        <v>326</v>
      </c>
      <c r="AZ8" s="3">
        <f t="shared" ref="AZ8:AZ13" si="11">AZ7-0.5</f>
        <v>3</v>
      </c>
      <c r="BA8" s="3" t="str">
        <f t="shared" si="7"/>
        <v>12.6%, 326:326</v>
      </c>
      <c r="BB8" s="3">
        <v>4101</v>
      </c>
      <c r="BC8" s="37">
        <f t="shared" si="8"/>
        <v>6.2246710076954599E-2</v>
      </c>
      <c r="BD8" s="35" t="s">
        <v>387</v>
      </c>
      <c r="BE8" s="3">
        <v>421</v>
      </c>
      <c r="BF8" s="3">
        <v>1</v>
      </c>
      <c r="BG8" s="3">
        <f t="shared" si="9"/>
        <v>421</v>
      </c>
      <c r="BH8" s="3">
        <f t="shared" ref="BH8:BH22" si="12">BH7-0.5</f>
        <v>7.5</v>
      </c>
      <c r="BI8" t="str">
        <f t="shared" si="10"/>
        <v>6.2%, 421:421</v>
      </c>
    </row>
    <row r="9" spans="1:62" x14ac:dyDescent="0.4">
      <c r="A9">
        <v>3</v>
      </c>
      <c r="B9" s="25">
        <f t="shared" si="0"/>
        <v>1.7964071856287425</v>
      </c>
      <c r="C9" s="26" t="s">
        <v>353</v>
      </c>
      <c r="D9">
        <v>17</v>
      </c>
      <c r="E9">
        <v>215</v>
      </c>
      <c r="G9">
        <v>4</v>
      </c>
      <c r="H9" s="25">
        <f t="shared" si="1"/>
        <v>1.2539184952978055</v>
      </c>
      <c r="I9" s="26" t="s">
        <v>338</v>
      </c>
      <c r="J9">
        <v>13</v>
      </c>
      <c r="K9">
        <v>434</v>
      </c>
      <c r="M9">
        <v>20</v>
      </c>
      <c r="N9" s="25">
        <f t="shared" si="2"/>
        <v>1.6181229773462782</v>
      </c>
      <c r="O9" s="26" t="s">
        <v>150</v>
      </c>
      <c r="P9">
        <v>144</v>
      </c>
      <c r="Q9">
        <v>103</v>
      </c>
      <c r="AL9" s="36">
        <f>SUM(AL5:AL8)</f>
        <v>11809</v>
      </c>
      <c r="AM9" s="3"/>
      <c r="AN9" s="3"/>
      <c r="AO9" s="3"/>
      <c r="AP9" s="3"/>
      <c r="AQ9" s="3"/>
      <c r="AR9" s="3"/>
      <c r="AS9" s="3"/>
      <c r="AT9" s="3">
        <v>4053</v>
      </c>
      <c r="AU9" s="37">
        <f t="shared" si="5"/>
        <v>0.12570170269515865</v>
      </c>
      <c r="AV9" s="35" t="s">
        <v>381</v>
      </c>
      <c r="AW9" s="3">
        <v>318</v>
      </c>
      <c r="AX9" s="3">
        <v>1</v>
      </c>
      <c r="AY9" s="3">
        <f t="shared" si="6"/>
        <v>318</v>
      </c>
      <c r="AZ9" s="3">
        <f t="shared" si="11"/>
        <v>2.5</v>
      </c>
      <c r="BA9" s="3" t="str">
        <f t="shared" si="7"/>
        <v>12.6%, 318:318</v>
      </c>
      <c r="BB9" s="3">
        <v>4099</v>
      </c>
      <c r="BC9" s="37">
        <f t="shared" si="8"/>
        <v>6.2216353232245038E-2</v>
      </c>
      <c r="BD9" s="35" t="s">
        <v>388</v>
      </c>
      <c r="BE9" s="3">
        <v>439</v>
      </c>
      <c r="BF9" s="3">
        <v>2</v>
      </c>
      <c r="BG9" s="3">
        <f t="shared" si="9"/>
        <v>440</v>
      </c>
      <c r="BH9" s="3">
        <f t="shared" si="12"/>
        <v>7</v>
      </c>
      <c r="BI9" t="str">
        <f t="shared" si="10"/>
        <v>6.2%, 439:440</v>
      </c>
    </row>
    <row r="10" spans="1:62" x14ac:dyDescent="0.4">
      <c r="A10">
        <v>2</v>
      </c>
      <c r="B10" s="25">
        <f t="shared" si="0"/>
        <v>1.1976047904191618</v>
      </c>
      <c r="C10" s="26" t="s">
        <v>354</v>
      </c>
      <c r="D10">
        <v>22</v>
      </c>
      <c r="E10">
        <v>297</v>
      </c>
      <c r="G10">
        <v>4</v>
      </c>
      <c r="H10" s="25">
        <f t="shared" si="1"/>
        <v>1.2539184952978055</v>
      </c>
      <c r="I10" s="26" t="s">
        <v>112</v>
      </c>
      <c r="J10">
        <v>163</v>
      </c>
      <c r="K10">
        <v>1</v>
      </c>
      <c r="M10">
        <v>13</v>
      </c>
      <c r="N10" s="25">
        <f t="shared" si="2"/>
        <v>1.051779935275081</v>
      </c>
      <c r="O10" s="26" t="s">
        <v>151</v>
      </c>
      <c r="P10">
        <v>148</v>
      </c>
      <c r="Q10">
        <v>5</v>
      </c>
      <c r="AL10" s="3"/>
      <c r="AM10" s="3"/>
      <c r="AN10" s="3"/>
      <c r="AO10" s="3"/>
      <c r="AP10" s="3"/>
      <c r="AQ10" s="3"/>
      <c r="AR10" s="3"/>
      <c r="AS10" s="3"/>
      <c r="AT10" s="3">
        <v>4010</v>
      </c>
      <c r="AU10" s="37">
        <f t="shared" si="5"/>
        <v>0.12436807989331018</v>
      </c>
      <c r="AV10" s="35" t="s">
        <v>382</v>
      </c>
      <c r="AW10" s="3">
        <v>97</v>
      </c>
      <c r="AX10" s="3">
        <v>1</v>
      </c>
      <c r="AY10" s="3">
        <f t="shared" si="6"/>
        <v>97</v>
      </c>
      <c r="AZ10" s="3">
        <f t="shared" si="11"/>
        <v>2</v>
      </c>
      <c r="BA10" s="3" t="str">
        <f t="shared" si="7"/>
        <v>12.4%, 97:97</v>
      </c>
      <c r="BB10" s="3">
        <v>4094</v>
      </c>
      <c r="BC10" s="37">
        <f t="shared" si="8"/>
        <v>6.2140461120471141E-2</v>
      </c>
      <c r="BD10" s="35" t="s">
        <v>389</v>
      </c>
      <c r="BE10" s="3">
        <v>402</v>
      </c>
      <c r="BF10" s="3">
        <v>4</v>
      </c>
      <c r="BG10" s="3">
        <f t="shared" si="9"/>
        <v>405</v>
      </c>
      <c r="BH10" s="3">
        <f t="shared" si="12"/>
        <v>6.5</v>
      </c>
      <c r="BI10" t="str">
        <f t="shared" si="10"/>
        <v>6.2%, 402:405</v>
      </c>
    </row>
    <row r="11" spans="1:62" x14ac:dyDescent="0.4">
      <c r="A11">
        <v>2</v>
      </c>
      <c r="B11" s="25">
        <f t="shared" si="0"/>
        <v>1.1976047904191618</v>
      </c>
      <c r="C11" s="26" t="s">
        <v>73</v>
      </c>
      <c r="D11">
        <v>90</v>
      </c>
      <c r="E11">
        <v>2</v>
      </c>
      <c r="G11">
        <v>2</v>
      </c>
      <c r="H11" s="25">
        <f t="shared" si="1"/>
        <v>0.62695924764890276</v>
      </c>
      <c r="I11" s="26" t="s">
        <v>113</v>
      </c>
      <c r="J11">
        <v>125</v>
      </c>
      <c r="K11">
        <v>273</v>
      </c>
      <c r="M11">
        <v>8</v>
      </c>
      <c r="N11" s="25">
        <f t="shared" si="2"/>
        <v>0.64724919093851141</v>
      </c>
      <c r="O11" s="26" t="s">
        <v>152</v>
      </c>
      <c r="P11">
        <v>107</v>
      </c>
      <c r="Q11">
        <v>334</v>
      </c>
      <c r="AL11" s="3"/>
      <c r="AM11" s="3"/>
      <c r="AN11" s="3"/>
      <c r="AO11" s="3"/>
      <c r="AP11" s="3"/>
      <c r="AQ11" s="3"/>
      <c r="AR11" s="3"/>
      <c r="AS11" s="3"/>
      <c r="AT11" s="3">
        <v>4001</v>
      </c>
      <c r="AU11" s="37">
        <f t="shared" si="5"/>
        <v>0.12408894953943492</v>
      </c>
      <c r="AV11" s="35" t="s">
        <v>383</v>
      </c>
      <c r="AW11" s="3">
        <v>176</v>
      </c>
      <c r="AX11" s="3">
        <v>3</v>
      </c>
      <c r="AY11" s="3">
        <f t="shared" si="6"/>
        <v>178</v>
      </c>
      <c r="AZ11" s="3">
        <f t="shared" si="11"/>
        <v>1.5</v>
      </c>
      <c r="BA11" s="3" t="str">
        <f t="shared" si="7"/>
        <v>12.4%, 176:178</v>
      </c>
      <c r="BB11" s="3">
        <v>4091</v>
      </c>
      <c r="BC11" s="37">
        <f t="shared" si="8"/>
        <v>6.2094925853406799E-2</v>
      </c>
      <c r="BD11" s="35" t="s">
        <v>390</v>
      </c>
      <c r="BE11" s="3">
        <v>360</v>
      </c>
      <c r="BF11" s="3">
        <v>31</v>
      </c>
      <c r="BG11" s="3">
        <f t="shared" si="9"/>
        <v>390</v>
      </c>
      <c r="BH11" s="3">
        <f t="shared" si="12"/>
        <v>6</v>
      </c>
      <c r="BI11" t="str">
        <f t="shared" si="10"/>
        <v>6.2%, 360:390</v>
      </c>
    </row>
    <row r="12" spans="1:62" x14ac:dyDescent="0.4">
      <c r="A12">
        <v>1</v>
      </c>
      <c r="B12" s="25">
        <f t="shared" si="0"/>
        <v>0.5988023952095809</v>
      </c>
      <c r="C12" s="26" t="s">
        <v>74</v>
      </c>
      <c r="D12">
        <v>306</v>
      </c>
      <c r="E12">
        <v>49</v>
      </c>
      <c r="G12">
        <v>2</v>
      </c>
      <c r="H12" s="25">
        <f t="shared" si="1"/>
        <v>0.62695924764890276</v>
      </c>
      <c r="I12" s="26" t="s">
        <v>114</v>
      </c>
      <c r="J12">
        <v>108</v>
      </c>
      <c r="K12">
        <v>226</v>
      </c>
      <c r="M12">
        <v>7</v>
      </c>
      <c r="N12" s="25">
        <f t="shared" si="2"/>
        <v>0.56634304207119746</v>
      </c>
      <c r="O12" s="26" t="s">
        <v>153</v>
      </c>
      <c r="P12">
        <v>164</v>
      </c>
      <c r="Q12">
        <v>5</v>
      </c>
      <c r="AL12" s="3"/>
      <c r="AM12" s="3"/>
      <c r="AN12" s="3"/>
      <c r="AO12" s="3"/>
      <c r="AP12" s="3"/>
      <c r="AQ12" s="3"/>
      <c r="AR12" s="3"/>
      <c r="AS12" s="3"/>
      <c r="AT12" s="3">
        <v>4001</v>
      </c>
      <c r="AU12" s="37">
        <f t="shared" si="5"/>
        <v>0.12408894953943492</v>
      </c>
      <c r="AV12" s="35" t="s">
        <v>384</v>
      </c>
      <c r="AW12" s="3">
        <v>133</v>
      </c>
      <c r="AX12" s="3">
        <v>1</v>
      </c>
      <c r="AY12" s="3">
        <f t="shared" si="6"/>
        <v>133</v>
      </c>
      <c r="AZ12" s="3">
        <f t="shared" si="11"/>
        <v>1</v>
      </c>
      <c r="BA12" s="3" t="str">
        <f t="shared" si="7"/>
        <v>12.4%, 133:133</v>
      </c>
      <c r="BB12" s="3">
        <v>4037</v>
      </c>
      <c r="BC12" s="37">
        <f t="shared" si="8"/>
        <v>6.1275291046248653E-2</v>
      </c>
      <c r="BD12" s="35" t="s">
        <v>391</v>
      </c>
      <c r="BE12" s="3">
        <v>263</v>
      </c>
      <c r="BF12" s="3">
        <v>1</v>
      </c>
      <c r="BG12" s="3">
        <f t="shared" si="9"/>
        <v>263</v>
      </c>
      <c r="BH12" s="3">
        <f t="shared" si="12"/>
        <v>5.5</v>
      </c>
      <c r="BI12" t="str">
        <f t="shared" si="10"/>
        <v>6.1%, 263:263</v>
      </c>
    </row>
    <row r="13" spans="1:62" x14ac:dyDescent="0.4">
      <c r="A13">
        <v>1</v>
      </c>
      <c r="B13" s="25">
        <f t="shared" si="0"/>
        <v>0.5988023952095809</v>
      </c>
      <c r="C13" s="26" t="s">
        <v>75</v>
      </c>
      <c r="D13">
        <v>149</v>
      </c>
      <c r="E13">
        <v>130</v>
      </c>
      <c r="G13">
        <v>2</v>
      </c>
      <c r="H13" s="25">
        <f t="shared" si="1"/>
        <v>0.62695924764890276</v>
      </c>
      <c r="I13" s="26" t="s">
        <v>115</v>
      </c>
      <c r="J13">
        <v>72</v>
      </c>
      <c r="K13">
        <v>278</v>
      </c>
      <c r="M13">
        <v>7</v>
      </c>
      <c r="N13" s="25">
        <f t="shared" si="2"/>
        <v>0.56634304207119746</v>
      </c>
      <c r="O13" s="26" t="s">
        <v>154</v>
      </c>
      <c r="P13">
        <v>234</v>
      </c>
      <c r="Q13">
        <v>99</v>
      </c>
      <c r="AL13" s="3"/>
      <c r="AM13" s="3"/>
      <c r="AN13" s="3"/>
      <c r="AO13" s="3"/>
      <c r="AP13" s="3"/>
      <c r="AQ13" s="3"/>
      <c r="AR13" s="3"/>
      <c r="AS13" s="3"/>
      <c r="AT13" s="3">
        <v>3991</v>
      </c>
      <c r="AU13" s="37">
        <f t="shared" si="5"/>
        <v>0.12377880470179574</v>
      </c>
      <c r="AV13" s="35" t="s">
        <v>265</v>
      </c>
      <c r="AW13" s="3">
        <v>232</v>
      </c>
      <c r="AX13" s="3">
        <v>1</v>
      </c>
      <c r="AY13" s="3">
        <f t="shared" si="6"/>
        <v>232</v>
      </c>
      <c r="AZ13" s="3">
        <f t="shared" si="11"/>
        <v>0.5</v>
      </c>
      <c r="BA13" s="3" t="str">
        <f t="shared" si="7"/>
        <v>12.4%, 232:232</v>
      </c>
      <c r="BB13" s="3">
        <v>3991</v>
      </c>
      <c r="BC13" s="37">
        <f t="shared" si="8"/>
        <v>6.0577083617928754E-2</v>
      </c>
      <c r="BD13" s="35" t="s">
        <v>392</v>
      </c>
      <c r="BE13" s="3">
        <v>90</v>
      </c>
      <c r="BF13" s="3">
        <v>1</v>
      </c>
      <c r="BG13" s="3">
        <f t="shared" si="9"/>
        <v>90</v>
      </c>
      <c r="BH13" s="3">
        <f t="shared" si="12"/>
        <v>5</v>
      </c>
      <c r="BI13" t="str">
        <f t="shared" si="10"/>
        <v>6.1%, 90:90</v>
      </c>
    </row>
    <row r="14" spans="1:62" x14ac:dyDescent="0.4">
      <c r="A14">
        <v>1</v>
      </c>
      <c r="B14" s="25">
        <f t="shared" si="0"/>
        <v>0.5988023952095809</v>
      </c>
      <c r="C14" s="26" t="s">
        <v>76</v>
      </c>
      <c r="D14">
        <v>306</v>
      </c>
      <c r="E14">
        <v>75</v>
      </c>
      <c r="G14">
        <v>2</v>
      </c>
      <c r="H14" s="25">
        <f t="shared" si="1"/>
        <v>0.62695924764890276</v>
      </c>
      <c r="I14" s="26" t="s">
        <v>116</v>
      </c>
      <c r="J14">
        <v>30</v>
      </c>
      <c r="K14">
        <v>300</v>
      </c>
      <c r="M14">
        <v>7</v>
      </c>
      <c r="N14" s="25">
        <f t="shared" si="2"/>
        <v>0.56634304207119746</v>
      </c>
      <c r="O14" s="26" t="s">
        <v>321</v>
      </c>
      <c r="P14">
        <v>13</v>
      </c>
      <c r="Q14">
        <v>494</v>
      </c>
      <c r="AL14" s="3"/>
      <c r="AM14" s="3"/>
      <c r="AN14" s="3"/>
      <c r="AO14" s="3"/>
      <c r="AP14" s="3"/>
      <c r="AQ14" s="3"/>
      <c r="AR14" s="3"/>
      <c r="AS14" s="3"/>
      <c r="AT14" s="36">
        <f>SUM(AT6:AT13)</f>
        <v>32243</v>
      </c>
      <c r="AU14" s="3"/>
      <c r="AV14" s="3"/>
      <c r="AW14" s="3"/>
      <c r="AX14" s="3"/>
      <c r="AY14" s="3"/>
      <c r="AZ14" s="3"/>
      <c r="BA14" s="3"/>
      <c r="BB14" s="3">
        <v>3959</v>
      </c>
      <c r="BC14" s="37">
        <f t="shared" si="8"/>
        <v>6.0091374102575777E-2</v>
      </c>
      <c r="BD14" s="35" t="s">
        <v>393</v>
      </c>
      <c r="BE14" s="3">
        <v>114</v>
      </c>
      <c r="BF14" s="3">
        <v>1</v>
      </c>
      <c r="BG14" s="3">
        <f t="shared" si="9"/>
        <v>114</v>
      </c>
      <c r="BH14" s="3">
        <f t="shared" si="12"/>
        <v>4.5</v>
      </c>
      <c r="BI14" t="str">
        <f t="shared" si="10"/>
        <v>6.0%, 114:114</v>
      </c>
    </row>
    <row r="15" spans="1:62" x14ac:dyDescent="0.4">
      <c r="A15">
        <v>1</v>
      </c>
      <c r="B15" s="25">
        <f t="shared" si="0"/>
        <v>0.5988023952095809</v>
      </c>
      <c r="C15" s="26" t="s">
        <v>77</v>
      </c>
      <c r="D15">
        <v>283</v>
      </c>
      <c r="E15">
        <v>1</v>
      </c>
      <c r="G15">
        <v>2</v>
      </c>
      <c r="H15" s="25">
        <f t="shared" si="1"/>
        <v>0.62695924764890276</v>
      </c>
      <c r="I15" s="26" t="s">
        <v>117</v>
      </c>
      <c r="J15">
        <v>111</v>
      </c>
      <c r="K15">
        <v>287</v>
      </c>
      <c r="M15">
        <v>7</v>
      </c>
      <c r="N15" s="25">
        <f t="shared" si="2"/>
        <v>0.56634304207119746</v>
      </c>
      <c r="O15" s="26" t="s">
        <v>155</v>
      </c>
      <c r="P15">
        <v>170</v>
      </c>
      <c r="Q15">
        <v>94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>
        <v>3920</v>
      </c>
      <c r="BC15" s="37">
        <f t="shared" si="8"/>
        <v>5.9499415630739343E-2</v>
      </c>
      <c r="BD15" s="35" t="s">
        <v>394</v>
      </c>
      <c r="BE15" s="3">
        <v>189</v>
      </c>
      <c r="BF15" s="3">
        <v>6</v>
      </c>
      <c r="BG15" s="3">
        <f t="shared" si="9"/>
        <v>194</v>
      </c>
      <c r="BH15" s="3">
        <f t="shared" si="12"/>
        <v>4</v>
      </c>
      <c r="BI15" t="str">
        <f t="shared" si="10"/>
        <v>5.9%, 189:194</v>
      </c>
    </row>
    <row r="16" spans="1:62" x14ac:dyDescent="0.4">
      <c r="A16">
        <v>1</v>
      </c>
      <c r="B16" s="25">
        <f t="shared" si="0"/>
        <v>0.5988023952095809</v>
      </c>
      <c r="C16" s="26" t="s">
        <v>78</v>
      </c>
      <c r="D16">
        <v>91</v>
      </c>
      <c r="E16">
        <v>264</v>
      </c>
      <c r="G16">
        <v>2</v>
      </c>
      <c r="H16" s="25">
        <f t="shared" si="1"/>
        <v>0.62695924764890276</v>
      </c>
      <c r="I16" s="26" t="s">
        <v>118</v>
      </c>
      <c r="J16">
        <v>348</v>
      </c>
      <c r="K16">
        <v>3</v>
      </c>
      <c r="M16">
        <v>7</v>
      </c>
      <c r="N16" s="25">
        <f t="shared" si="2"/>
        <v>0.56634304207119746</v>
      </c>
      <c r="O16" s="26" t="s">
        <v>156</v>
      </c>
      <c r="P16">
        <v>90</v>
      </c>
      <c r="Q16">
        <v>143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>
        <v>3917</v>
      </c>
      <c r="BC16" s="37">
        <f t="shared" si="8"/>
        <v>5.9453880363675E-2</v>
      </c>
      <c r="BD16" s="35" t="s">
        <v>395</v>
      </c>
      <c r="BE16" s="3">
        <v>168</v>
      </c>
      <c r="BF16" s="3">
        <v>3</v>
      </c>
      <c r="BG16" s="3">
        <f t="shared" si="9"/>
        <v>170</v>
      </c>
      <c r="BH16" s="3">
        <f t="shared" si="12"/>
        <v>3.5</v>
      </c>
      <c r="BI16" t="str">
        <f t="shared" si="10"/>
        <v>5.9%, 168:170</v>
      </c>
    </row>
    <row r="17" spans="1:61" x14ac:dyDescent="0.4">
      <c r="A17">
        <v>1</v>
      </c>
      <c r="B17" s="25">
        <f t="shared" si="0"/>
        <v>0.5988023952095809</v>
      </c>
      <c r="C17" s="26" t="s">
        <v>79</v>
      </c>
      <c r="D17">
        <v>84</v>
      </c>
      <c r="E17">
        <v>89</v>
      </c>
      <c r="G17">
        <v>2</v>
      </c>
      <c r="H17" s="25">
        <f t="shared" si="1"/>
        <v>0.62695924764890276</v>
      </c>
      <c r="I17" s="26" t="s">
        <v>119</v>
      </c>
      <c r="J17">
        <v>231</v>
      </c>
      <c r="K17">
        <v>2</v>
      </c>
      <c r="M17">
        <v>7</v>
      </c>
      <c r="N17" s="25">
        <f t="shared" si="2"/>
        <v>0.56634304207119746</v>
      </c>
      <c r="O17" s="26" t="s">
        <v>157</v>
      </c>
      <c r="P17">
        <v>68</v>
      </c>
      <c r="Q17">
        <v>3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>
        <v>3916</v>
      </c>
      <c r="BC17" s="37">
        <f t="shared" si="8"/>
        <v>5.943870194132022E-2</v>
      </c>
      <c r="BD17" s="35" t="s">
        <v>396</v>
      </c>
      <c r="BE17" s="3">
        <v>232</v>
      </c>
      <c r="BF17" s="3">
        <v>5</v>
      </c>
      <c r="BG17" s="3">
        <f t="shared" si="9"/>
        <v>236</v>
      </c>
      <c r="BH17" s="3">
        <f t="shared" si="12"/>
        <v>3</v>
      </c>
      <c r="BI17" t="str">
        <f t="shared" si="10"/>
        <v>5.9%, 232:236</v>
      </c>
    </row>
    <row r="18" spans="1:61" x14ac:dyDescent="0.4">
      <c r="A18">
        <v>1</v>
      </c>
      <c r="B18" s="25">
        <f t="shared" si="0"/>
        <v>0.5988023952095809</v>
      </c>
      <c r="C18" s="26" t="s">
        <v>80</v>
      </c>
      <c r="D18">
        <v>162</v>
      </c>
      <c r="E18">
        <v>259</v>
      </c>
      <c r="G18">
        <v>1</v>
      </c>
      <c r="H18" s="25">
        <f t="shared" si="1"/>
        <v>0.31347962382445138</v>
      </c>
      <c r="I18" s="26" t="s">
        <v>120</v>
      </c>
      <c r="J18">
        <v>306</v>
      </c>
      <c r="K18">
        <v>1</v>
      </c>
      <c r="M18">
        <v>5</v>
      </c>
      <c r="N18" s="25">
        <f t="shared" si="2"/>
        <v>0.40453074433656955</v>
      </c>
      <c r="O18" s="26" t="s">
        <v>158</v>
      </c>
      <c r="P18">
        <v>277</v>
      </c>
      <c r="Q18">
        <v>60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>
        <v>3915</v>
      </c>
      <c r="BC18" s="37">
        <f t="shared" si="8"/>
        <v>5.9423523518965439E-2</v>
      </c>
      <c r="BD18" s="35" t="s">
        <v>397</v>
      </c>
      <c r="BE18" s="3">
        <v>152</v>
      </c>
      <c r="BF18" s="3">
        <v>1</v>
      </c>
      <c r="BG18" s="3">
        <f t="shared" si="9"/>
        <v>152</v>
      </c>
      <c r="BH18" s="3">
        <f t="shared" si="12"/>
        <v>2.5</v>
      </c>
      <c r="BI18" t="str">
        <f t="shared" si="10"/>
        <v>5.9%, 152:152</v>
      </c>
    </row>
    <row r="19" spans="1:61" x14ac:dyDescent="0.4">
      <c r="A19">
        <v>1</v>
      </c>
      <c r="B19" s="25">
        <f t="shared" si="0"/>
        <v>0.5988023952095809</v>
      </c>
      <c r="C19" s="26" t="s">
        <v>81</v>
      </c>
      <c r="D19">
        <v>72</v>
      </c>
      <c r="E19">
        <v>91</v>
      </c>
      <c r="G19">
        <v>1</v>
      </c>
      <c r="H19" s="25">
        <f t="shared" si="1"/>
        <v>0.31347962382445138</v>
      </c>
      <c r="I19" s="26" t="s">
        <v>121</v>
      </c>
      <c r="J19">
        <v>243</v>
      </c>
      <c r="K19">
        <v>3</v>
      </c>
      <c r="M19">
        <v>5</v>
      </c>
      <c r="N19" s="25">
        <f t="shared" si="2"/>
        <v>0.40453074433656955</v>
      </c>
      <c r="O19" s="26" t="s">
        <v>159</v>
      </c>
      <c r="P19">
        <v>90</v>
      </c>
      <c r="Q19">
        <v>79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>
        <v>3908</v>
      </c>
      <c r="BC19" s="37">
        <f t="shared" si="8"/>
        <v>5.9317274562481974E-2</v>
      </c>
      <c r="BD19" s="35" t="s">
        <v>398</v>
      </c>
      <c r="BE19" s="3">
        <v>246</v>
      </c>
      <c r="BF19" s="3">
        <v>1</v>
      </c>
      <c r="BG19" s="3">
        <f t="shared" si="9"/>
        <v>246</v>
      </c>
      <c r="BH19" s="3">
        <f t="shared" si="12"/>
        <v>2</v>
      </c>
      <c r="BI19" t="str">
        <f t="shared" si="10"/>
        <v>5.9%, 246:246</v>
      </c>
    </row>
    <row r="20" spans="1:61" x14ac:dyDescent="0.4">
      <c r="A20">
        <v>1</v>
      </c>
      <c r="B20" s="25">
        <f t="shared" si="0"/>
        <v>0.5988023952095809</v>
      </c>
      <c r="C20" s="26" t="s">
        <v>82</v>
      </c>
      <c r="D20">
        <v>96</v>
      </c>
      <c r="E20">
        <v>282</v>
      </c>
      <c r="G20">
        <v>1</v>
      </c>
      <c r="H20" s="25">
        <f t="shared" si="1"/>
        <v>0.31347962382445138</v>
      </c>
      <c r="I20" s="26" t="s">
        <v>122</v>
      </c>
      <c r="J20">
        <v>143</v>
      </c>
      <c r="K20">
        <v>1</v>
      </c>
      <c r="M20">
        <v>5</v>
      </c>
      <c r="N20" s="25">
        <f t="shared" si="2"/>
        <v>0.40453074433656955</v>
      </c>
      <c r="O20" s="26" t="s">
        <v>160</v>
      </c>
      <c r="P20">
        <v>164</v>
      </c>
      <c r="Q20">
        <v>28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>
        <v>3229</v>
      </c>
      <c r="BC20" s="37">
        <f t="shared" si="8"/>
        <v>4.9011125783586053E-2</v>
      </c>
      <c r="BD20" s="35" t="s">
        <v>399</v>
      </c>
      <c r="BE20" s="3">
        <v>21</v>
      </c>
      <c r="BF20" s="3">
        <v>8</v>
      </c>
      <c r="BG20" s="3">
        <f t="shared" si="9"/>
        <v>28</v>
      </c>
      <c r="BH20" s="3">
        <f t="shared" si="12"/>
        <v>1.5</v>
      </c>
      <c r="BI20" t="str">
        <f t="shared" si="10"/>
        <v>4.9%, 21:28</v>
      </c>
    </row>
    <row r="21" spans="1:61" x14ac:dyDescent="0.4">
      <c r="A21">
        <v>1</v>
      </c>
      <c r="B21" s="25">
        <f t="shared" si="0"/>
        <v>0.5988023952095809</v>
      </c>
      <c r="C21" s="26" t="s">
        <v>83</v>
      </c>
      <c r="D21">
        <v>306</v>
      </c>
      <c r="E21">
        <v>81</v>
      </c>
      <c r="G21">
        <v>1</v>
      </c>
      <c r="H21" s="25">
        <f t="shared" si="1"/>
        <v>0.31347962382445138</v>
      </c>
      <c r="I21" s="26" t="s">
        <v>123</v>
      </c>
      <c r="J21">
        <v>65</v>
      </c>
      <c r="K21">
        <v>1</v>
      </c>
      <c r="M21">
        <v>4</v>
      </c>
      <c r="N21" s="25">
        <f t="shared" si="2"/>
        <v>0.3236245954692557</v>
      </c>
      <c r="O21" s="26" t="s">
        <v>161</v>
      </c>
      <c r="P21">
        <v>310</v>
      </c>
      <c r="Q21">
        <v>1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>
        <v>3228</v>
      </c>
      <c r="BC21" s="37">
        <f t="shared" si="8"/>
        <v>4.8995947361231272E-2</v>
      </c>
      <c r="BD21" s="35" t="s">
        <v>400</v>
      </c>
      <c r="BE21" s="3">
        <v>36</v>
      </c>
      <c r="BF21" s="3">
        <v>1</v>
      </c>
      <c r="BG21" s="3">
        <f t="shared" si="9"/>
        <v>36</v>
      </c>
      <c r="BH21" s="3">
        <f t="shared" si="12"/>
        <v>1</v>
      </c>
      <c r="BI21" t="str">
        <f t="shared" si="10"/>
        <v>4.9%, 36:36</v>
      </c>
    </row>
    <row r="22" spans="1:61" x14ac:dyDescent="0.4">
      <c r="A22">
        <v>1</v>
      </c>
      <c r="B22" s="25">
        <f t="shared" si="0"/>
        <v>0.5988023952095809</v>
      </c>
      <c r="C22" s="26" t="s">
        <v>84</v>
      </c>
      <c r="D22">
        <v>187</v>
      </c>
      <c r="E22">
        <v>130</v>
      </c>
      <c r="G22">
        <v>1</v>
      </c>
      <c r="H22" s="25">
        <f t="shared" si="1"/>
        <v>0.31347962382445138</v>
      </c>
      <c r="I22" s="26" t="s">
        <v>124</v>
      </c>
      <c r="J22">
        <v>133</v>
      </c>
      <c r="K22">
        <v>280</v>
      </c>
      <c r="M22">
        <v>4</v>
      </c>
      <c r="N22" s="25">
        <f t="shared" si="2"/>
        <v>0.3236245954692557</v>
      </c>
      <c r="O22" s="26" t="s">
        <v>162</v>
      </c>
      <c r="P22">
        <v>232</v>
      </c>
      <c r="Q22">
        <v>32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>
        <v>3224</v>
      </c>
      <c r="BC22" s="37">
        <f t="shared" si="8"/>
        <v>4.8935233671812149E-2</v>
      </c>
      <c r="BD22" s="35" t="s">
        <v>342</v>
      </c>
      <c r="BE22" s="3">
        <v>58</v>
      </c>
      <c r="BF22" s="3">
        <v>1</v>
      </c>
      <c r="BG22" s="3">
        <f t="shared" si="9"/>
        <v>58</v>
      </c>
      <c r="BH22" s="3">
        <f t="shared" si="12"/>
        <v>0.5</v>
      </c>
      <c r="BI22" t="str">
        <f t="shared" si="10"/>
        <v>4.9%, 58:58</v>
      </c>
    </row>
    <row r="23" spans="1:61" x14ac:dyDescent="0.4">
      <c r="A23">
        <v>1</v>
      </c>
      <c r="B23" s="25">
        <f t="shared" si="0"/>
        <v>0.5988023952095809</v>
      </c>
      <c r="C23" s="26" t="s">
        <v>85</v>
      </c>
      <c r="D23">
        <v>239</v>
      </c>
      <c r="E23">
        <v>1</v>
      </c>
      <c r="G23">
        <v>1</v>
      </c>
      <c r="H23" s="25">
        <f t="shared" si="1"/>
        <v>0.31347962382445138</v>
      </c>
      <c r="I23" s="26" t="s">
        <v>125</v>
      </c>
      <c r="J23">
        <v>173</v>
      </c>
      <c r="K23">
        <v>254</v>
      </c>
      <c r="M23">
        <v>4</v>
      </c>
      <c r="N23" s="25">
        <f t="shared" si="2"/>
        <v>0.3236245954692557</v>
      </c>
      <c r="O23" s="26" t="s">
        <v>163</v>
      </c>
      <c r="P23">
        <v>114</v>
      </c>
      <c r="Q23">
        <v>334</v>
      </c>
      <c r="BB23" s="5">
        <f>SUM(BB6:BB22)</f>
        <v>65883</v>
      </c>
    </row>
    <row r="24" spans="1:61" x14ac:dyDescent="0.4">
      <c r="A24">
        <v>1</v>
      </c>
      <c r="B24" s="25">
        <f t="shared" si="0"/>
        <v>0.5988023952095809</v>
      </c>
      <c r="C24" s="26" t="s">
        <v>86</v>
      </c>
      <c r="D24">
        <v>377</v>
      </c>
      <c r="E24">
        <v>49</v>
      </c>
      <c r="G24">
        <v>1</v>
      </c>
      <c r="H24" s="25">
        <f t="shared" si="1"/>
        <v>0.31347962382445138</v>
      </c>
      <c r="I24" s="26" t="s">
        <v>126</v>
      </c>
      <c r="J24">
        <v>92</v>
      </c>
      <c r="K24">
        <v>304</v>
      </c>
      <c r="M24">
        <v>4</v>
      </c>
      <c r="N24" s="25">
        <f t="shared" si="2"/>
        <v>0.3236245954692557</v>
      </c>
      <c r="O24" s="26" t="s">
        <v>164</v>
      </c>
      <c r="P24">
        <v>144</v>
      </c>
      <c r="Q24">
        <v>85</v>
      </c>
    </row>
    <row r="25" spans="1:61" x14ac:dyDescent="0.4">
      <c r="A25">
        <v>1</v>
      </c>
      <c r="B25" s="25">
        <f t="shared" si="0"/>
        <v>0.5988023952095809</v>
      </c>
      <c r="C25" s="26" t="s">
        <v>355</v>
      </c>
      <c r="D25">
        <v>19</v>
      </c>
      <c r="E25">
        <v>218</v>
      </c>
      <c r="G25">
        <v>1</v>
      </c>
      <c r="H25" s="25">
        <f t="shared" si="1"/>
        <v>0.31347962382445138</v>
      </c>
      <c r="I25" s="26" t="s">
        <v>127</v>
      </c>
      <c r="J25">
        <v>289</v>
      </c>
      <c r="K25">
        <v>2</v>
      </c>
      <c r="M25">
        <v>4</v>
      </c>
      <c r="N25" s="25">
        <f t="shared" si="2"/>
        <v>0.3236245954692557</v>
      </c>
      <c r="O25" s="26" t="s">
        <v>165</v>
      </c>
      <c r="P25">
        <v>170</v>
      </c>
      <c r="Q25">
        <v>163</v>
      </c>
    </row>
    <row r="26" spans="1:61" x14ac:dyDescent="0.4">
      <c r="A26">
        <v>1</v>
      </c>
      <c r="B26" s="25">
        <f t="shared" si="0"/>
        <v>0.5988023952095809</v>
      </c>
      <c r="C26" s="26" t="s">
        <v>87</v>
      </c>
      <c r="D26">
        <v>306</v>
      </c>
      <c r="E26">
        <v>96</v>
      </c>
      <c r="G26">
        <v>1</v>
      </c>
      <c r="H26" s="25">
        <f t="shared" si="1"/>
        <v>0.31347962382445138</v>
      </c>
      <c r="I26" s="26" t="s">
        <v>339</v>
      </c>
      <c r="J26">
        <v>3</v>
      </c>
      <c r="K26">
        <v>461</v>
      </c>
      <c r="M26">
        <v>3</v>
      </c>
      <c r="N26" s="25">
        <f t="shared" si="2"/>
        <v>0.24271844660194172</v>
      </c>
      <c r="O26" s="26" t="s">
        <v>166</v>
      </c>
      <c r="P26">
        <v>28</v>
      </c>
      <c r="Q26">
        <v>315</v>
      </c>
    </row>
    <row r="27" spans="1:61" x14ac:dyDescent="0.4">
      <c r="A27">
        <v>1</v>
      </c>
      <c r="B27" s="25">
        <f t="shared" si="0"/>
        <v>0.5988023952095809</v>
      </c>
      <c r="C27" s="26" t="s">
        <v>88</v>
      </c>
      <c r="D27">
        <v>199</v>
      </c>
      <c r="E27">
        <v>1</v>
      </c>
      <c r="G27">
        <v>1</v>
      </c>
      <c r="H27" s="25">
        <f t="shared" si="1"/>
        <v>0.31347962382445138</v>
      </c>
      <c r="I27" s="26" t="s">
        <v>128</v>
      </c>
      <c r="J27">
        <v>94</v>
      </c>
      <c r="K27">
        <v>32</v>
      </c>
      <c r="M27">
        <v>3</v>
      </c>
      <c r="N27" s="25">
        <f t="shared" si="2"/>
        <v>0.24271844660194172</v>
      </c>
      <c r="O27" s="26" t="s">
        <v>167</v>
      </c>
      <c r="P27">
        <v>440</v>
      </c>
      <c r="Q27">
        <v>3</v>
      </c>
    </row>
    <row r="28" spans="1:61" x14ac:dyDescent="0.4">
      <c r="A28">
        <v>1</v>
      </c>
      <c r="B28" s="25">
        <f t="shared" si="0"/>
        <v>0.5988023952095809</v>
      </c>
      <c r="C28" s="26" t="s">
        <v>89</v>
      </c>
      <c r="D28">
        <v>143</v>
      </c>
      <c r="E28">
        <v>97</v>
      </c>
      <c r="G28">
        <v>1</v>
      </c>
      <c r="H28" s="25">
        <f t="shared" si="1"/>
        <v>0.31347962382445138</v>
      </c>
      <c r="I28" s="26" t="s">
        <v>129</v>
      </c>
      <c r="J28">
        <v>86</v>
      </c>
      <c r="K28">
        <v>239</v>
      </c>
      <c r="M28">
        <v>3</v>
      </c>
      <c r="N28" s="25">
        <f t="shared" si="2"/>
        <v>0.24271844660194172</v>
      </c>
      <c r="O28" s="26" t="s">
        <v>322</v>
      </c>
      <c r="P28">
        <v>21</v>
      </c>
      <c r="Q28">
        <v>6</v>
      </c>
    </row>
    <row r="29" spans="1:61" x14ac:dyDescent="0.4">
      <c r="A29">
        <v>1</v>
      </c>
      <c r="B29" s="25">
        <f t="shared" si="0"/>
        <v>0.5988023952095809</v>
      </c>
      <c r="C29" s="26" t="s">
        <v>90</v>
      </c>
      <c r="D29">
        <v>98</v>
      </c>
      <c r="E29">
        <v>1</v>
      </c>
      <c r="G29">
        <v>1</v>
      </c>
      <c r="H29" s="25">
        <f t="shared" si="1"/>
        <v>0.31347962382445138</v>
      </c>
      <c r="I29" s="26" t="s">
        <v>130</v>
      </c>
      <c r="J29">
        <v>226</v>
      </c>
      <c r="K29">
        <v>212</v>
      </c>
      <c r="M29">
        <v>3</v>
      </c>
      <c r="N29" s="25">
        <f t="shared" si="2"/>
        <v>0.24271844660194172</v>
      </c>
      <c r="O29" s="26" t="s">
        <v>168</v>
      </c>
      <c r="P29">
        <v>193</v>
      </c>
      <c r="Q29">
        <v>71</v>
      </c>
    </row>
    <row r="30" spans="1:61" x14ac:dyDescent="0.4">
      <c r="A30">
        <v>1</v>
      </c>
      <c r="B30" s="25">
        <f t="shared" si="0"/>
        <v>0.5988023952095809</v>
      </c>
      <c r="C30" s="26" t="s">
        <v>91</v>
      </c>
      <c r="D30">
        <v>266</v>
      </c>
      <c r="E30">
        <v>48</v>
      </c>
      <c r="G30">
        <v>1</v>
      </c>
      <c r="H30" s="25">
        <f t="shared" si="1"/>
        <v>0.31347962382445138</v>
      </c>
      <c r="I30" s="26" t="s">
        <v>85</v>
      </c>
      <c r="J30">
        <v>239</v>
      </c>
      <c r="K30">
        <v>1</v>
      </c>
      <c r="M30">
        <v>3</v>
      </c>
      <c r="N30" s="25">
        <f t="shared" si="2"/>
        <v>0.24271844660194172</v>
      </c>
      <c r="O30" s="26" t="s">
        <v>169</v>
      </c>
      <c r="P30">
        <v>105</v>
      </c>
      <c r="Q30">
        <v>245</v>
      </c>
    </row>
    <row r="31" spans="1:61" x14ac:dyDescent="0.4">
      <c r="A31">
        <v>1</v>
      </c>
      <c r="B31" s="25">
        <f t="shared" si="0"/>
        <v>0.5988023952095809</v>
      </c>
      <c r="C31" s="26" t="s">
        <v>92</v>
      </c>
      <c r="D31">
        <v>299</v>
      </c>
      <c r="E31">
        <v>76</v>
      </c>
      <c r="G31">
        <v>1</v>
      </c>
      <c r="H31" s="25">
        <f t="shared" si="1"/>
        <v>0.31347962382445138</v>
      </c>
      <c r="I31" s="26" t="s">
        <v>340</v>
      </c>
      <c r="J31">
        <v>15</v>
      </c>
      <c r="K31">
        <v>285</v>
      </c>
      <c r="M31">
        <v>2</v>
      </c>
      <c r="N31" s="25">
        <f t="shared" si="2"/>
        <v>0.16181229773462785</v>
      </c>
      <c r="O31" s="26" t="s">
        <v>170</v>
      </c>
      <c r="P31">
        <v>235</v>
      </c>
      <c r="Q31">
        <v>2</v>
      </c>
    </row>
    <row r="32" spans="1:61" x14ac:dyDescent="0.4">
      <c r="A32">
        <v>1</v>
      </c>
      <c r="B32" s="25">
        <f t="shared" si="0"/>
        <v>0.5988023952095809</v>
      </c>
      <c r="C32" s="26" t="s">
        <v>93</v>
      </c>
      <c r="D32">
        <v>214</v>
      </c>
      <c r="E32">
        <v>209</v>
      </c>
      <c r="G32">
        <v>1</v>
      </c>
      <c r="H32" s="25">
        <f t="shared" si="1"/>
        <v>0.31347962382445138</v>
      </c>
      <c r="I32" s="26" t="s">
        <v>341</v>
      </c>
      <c r="J32">
        <v>17</v>
      </c>
      <c r="K32">
        <v>310</v>
      </c>
      <c r="M32">
        <v>2</v>
      </c>
      <c r="N32" s="25">
        <f t="shared" si="2"/>
        <v>0.16181229773462785</v>
      </c>
      <c r="O32" s="26" t="s">
        <v>171</v>
      </c>
      <c r="P32">
        <v>403</v>
      </c>
      <c r="Q32">
        <v>3</v>
      </c>
    </row>
    <row r="33" spans="1:17" x14ac:dyDescent="0.4">
      <c r="A33">
        <v>1</v>
      </c>
      <c r="B33" s="25">
        <f t="shared" si="0"/>
        <v>0.5988023952095809</v>
      </c>
      <c r="C33" s="26" t="s">
        <v>94</v>
      </c>
      <c r="D33">
        <v>187</v>
      </c>
      <c r="E33">
        <v>96</v>
      </c>
      <c r="G33">
        <v>1</v>
      </c>
      <c r="H33" s="25">
        <f t="shared" si="1"/>
        <v>0.31347962382445138</v>
      </c>
      <c r="I33" s="26" t="s">
        <v>131</v>
      </c>
      <c r="J33">
        <v>68</v>
      </c>
      <c r="K33">
        <v>107</v>
      </c>
      <c r="M33">
        <v>2</v>
      </c>
      <c r="N33" s="25">
        <f t="shared" si="2"/>
        <v>0.16181229773462785</v>
      </c>
      <c r="O33" s="26" t="s">
        <v>172</v>
      </c>
      <c r="P33">
        <v>235</v>
      </c>
      <c r="Q33">
        <v>12</v>
      </c>
    </row>
    <row r="34" spans="1:17" x14ac:dyDescent="0.4">
      <c r="A34">
        <v>1</v>
      </c>
      <c r="B34" s="25">
        <f t="shared" si="0"/>
        <v>0.5988023952095809</v>
      </c>
      <c r="C34" s="26" t="s">
        <v>95</v>
      </c>
      <c r="D34">
        <v>197</v>
      </c>
      <c r="E34">
        <v>99</v>
      </c>
      <c r="G34">
        <v>1</v>
      </c>
      <c r="H34" s="25">
        <f t="shared" si="1"/>
        <v>0.31347962382445138</v>
      </c>
      <c r="I34" s="26" t="s">
        <v>342</v>
      </c>
      <c r="J34">
        <v>58</v>
      </c>
      <c r="K34">
        <v>1</v>
      </c>
      <c r="M34">
        <v>2</v>
      </c>
      <c r="N34" s="25">
        <f t="shared" si="2"/>
        <v>0.16181229773462785</v>
      </c>
      <c r="O34" s="26" t="s">
        <v>173</v>
      </c>
      <c r="P34">
        <v>411</v>
      </c>
      <c r="Q34">
        <v>1</v>
      </c>
    </row>
    <row r="35" spans="1:17" x14ac:dyDescent="0.4">
      <c r="A35">
        <v>1</v>
      </c>
      <c r="B35" s="25">
        <f t="shared" si="0"/>
        <v>0.5988023952095809</v>
      </c>
      <c r="C35" s="26" t="s">
        <v>96</v>
      </c>
      <c r="D35">
        <v>244</v>
      </c>
      <c r="E35">
        <v>41</v>
      </c>
      <c r="G35">
        <v>1</v>
      </c>
      <c r="H35" s="25">
        <f t="shared" si="1"/>
        <v>0.31347962382445138</v>
      </c>
      <c r="I35" s="26" t="s">
        <v>132</v>
      </c>
      <c r="J35">
        <v>95</v>
      </c>
      <c r="K35">
        <v>269</v>
      </c>
      <c r="M35">
        <v>2</v>
      </c>
      <c r="N35" s="25">
        <f t="shared" si="2"/>
        <v>0.16181229773462785</v>
      </c>
      <c r="O35" s="26" t="s">
        <v>174</v>
      </c>
      <c r="P35">
        <v>137</v>
      </c>
      <c r="Q35">
        <v>96</v>
      </c>
    </row>
    <row r="36" spans="1:17" x14ac:dyDescent="0.4">
      <c r="A36">
        <v>1</v>
      </c>
      <c r="B36" s="25">
        <f t="shared" si="0"/>
        <v>0.5988023952095809</v>
      </c>
      <c r="C36" s="26" t="s">
        <v>97</v>
      </c>
      <c r="D36">
        <v>239</v>
      </c>
      <c r="E36">
        <v>102</v>
      </c>
      <c r="G36">
        <v>1</v>
      </c>
      <c r="H36" s="25">
        <f t="shared" si="1"/>
        <v>0.31347962382445138</v>
      </c>
      <c r="I36" s="26" t="s">
        <v>133</v>
      </c>
      <c r="J36">
        <v>256</v>
      </c>
      <c r="K36">
        <v>1</v>
      </c>
      <c r="M36">
        <v>2</v>
      </c>
      <c r="N36" s="25">
        <f t="shared" si="2"/>
        <v>0.16181229773462785</v>
      </c>
      <c r="O36" s="26" t="s">
        <v>175</v>
      </c>
      <c r="P36">
        <v>246</v>
      </c>
      <c r="Q36">
        <v>16</v>
      </c>
    </row>
    <row r="37" spans="1:17" x14ac:dyDescent="0.4">
      <c r="A37">
        <v>1</v>
      </c>
      <c r="B37" s="25">
        <f t="shared" si="0"/>
        <v>0.5988023952095809</v>
      </c>
      <c r="C37" s="26" t="s">
        <v>98</v>
      </c>
      <c r="D37">
        <v>150</v>
      </c>
      <c r="E37">
        <v>129</v>
      </c>
      <c r="G37">
        <v>1</v>
      </c>
      <c r="H37" s="25">
        <f t="shared" si="1"/>
        <v>0.31347962382445138</v>
      </c>
      <c r="I37" s="26" t="s">
        <v>134</v>
      </c>
      <c r="J37">
        <v>127</v>
      </c>
      <c r="K37">
        <v>226</v>
      </c>
      <c r="M37">
        <v>2</v>
      </c>
      <c r="N37" s="25">
        <f t="shared" si="2"/>
        <v>0.16181229773462785</v>
      </c>
      <c r="O37" s="26" t="s">
        <v>176</v>
      </c>
      <c r="P37">
        <v>494</v>
      </c>
      <c r="Q37">
        <v>2</v>
      </c>
    </row>
    <row r="38" spans="1:17" x14ac:dyDescent="0.4">
      <c r="A38">
        <v>1</v>
      </c>
      <c r="B38" s="25">
        <f t="shared" si="0"/>
        <v>0.5988023952095809</v>
      </c>
      <c r="C38" s="26" t="s">
        <v>99</v>
      </c>
      <c r="D38">
        <v>408</v>
      </c>
      <c r="E38">
        <v>2</v>
      </c>
      <c r="G38">
        <v>1</v>
      </c>
      <c r="H38" s="25">
        <f t="shared" si="1"/>
        <v>0.31347962382445138</v>
      </c>
      <c r="I38" s="26" t="s">
        <v>343</v>
      </c>
      <c r="J38">
        <v>14</v>
      </c>
      <c r="K38">
        <v>309</v>
      </c>
      <c r="M38">
        <v>2</v>
      </c>
      <c r="N38" s="25">
        <f t="shared" si="2"/>
        <v>0.16181229773462785</v>
      </c>
      <c r="O38" s="26" t="s">
        <v>177</v>
      </c>
      <c r="P38">
        <v>128</v>
      </c>
      <c r="Q38">
        <v>319</v>
      </c>
    </row>
    <row r="39" spans="1:17" x14ac:dyDescent="0.4">
      <c r="A39">
        <v>1</v>
      </c>
      <c r="B39" s="25">
        <f t="shared" si="0"/>
        <v>0.5988023952095809</v>
      </c>
      <c r="C39" s="26" t="s">
        <v>100</v>
      </c>
      <c r="D39">
        <v>155</v>
      </c>
      <c r="E39">
        <v>265</v>
      </c>
      <c r="G39">
        <v>1</v>
      </c>
      <c r="H39" s="25">
        <f t="shared" si="1"/>
        <v>0.31347962382445138</v>
      </c>
      <c r="I39" s="26" t="s">
        <v>344</v>
      </c>
      <c r="J39">
        <v>35</v>
      </c>
      <c r="K39">
        <v>25</v>
      </c>
      <c r="M39">
        <v>2</v>
      </c>
      <c r="N39" s="25">
        <f t="shared" si="2"/>
        <v>0.16181229773462785</v>
      </c>
      <c r="O39" s="26" t="s">
        <v>178</v>
      </c>
      <c r="P39">
        <v>165</v>
      </c>
      <c r="Q39">
        <v>1</v>
      </c>
    </row>
    <row r="40" spans="1:17" x14ac:dyDescent="0.4">
      <c r="A40">
        <v>1</v>
      </c>
      <c r="B40" s="25">
        <f t="shared" si="0"/>
        <v>0.5988023952095809</v>
      </c>
      <c r="C40" s="26" t="s">
        <v>101</v>
      </c>
      <c r="D40">
        <v>227</v>
      </c>
      <c r="E40">
        <v>1</v>
      </c>
      <c r="G40">
        <v>1</v>
      </c>
      <c r="H40" s="25">
        <f t="shared" si="1"/>
        <v>0.31347962382445138</v>
      </c>
      <c r="I40" s="26" t="s">
        <v>135</v>
      </c>
      <c r="J40">
        <v>115</v>
      </c>
      <c r="K40">
        <v>226</v>
      </c>
      <c r="M40">
        <v>2</v>
      </c>
      <c r="N40" s="25">
        <f t="shared" si="2"/>
        <v>0.16181229773462785</v>
      </c>
      <c r="O40" s="26" t="s">
        <v>179</v>
      </c>
      <c r="P40">
        <v>77</v>
      </c>
      <c r="Q40">
        <v>241</v>
      </c>
    </row>
    <row r="41" spans="1:17" x14ac:dyDescent="0.4">
      <c r="A41">
        <v>1</v>
      </c>
      <c r="B41" s="25">
        <f t="shared" si="0"/>
        <v>0.5988023952095809</v>
      </c>
      <c r="C41" s="26" t="s">
        <v>102</v>
      </c>
      <c r="D41">
        <v>306</v>
      </c>
      <c r="E41">
        <v>32</v>
      </c>
      <c r="G41">
        <v>1</v>
      </c>
      <c r="H41" s="25">
        <f t="shared" si="1"/>
        <v>0.31347962382445138</v>
      </c>
      <c r="I41" s="26" t="s">
        <v>136</v>
      </c>
      <c r="J41">
        <v>86</v>
      </c>
      <c r="K41">
        <v>132</v>
      </c>
      <c r="M41">
        <v>2</v>
      </c>
      <c r="N41" s="25">
        <f t="shared" si="2"/>
        <v>0.16181229773462785</v>
      </c>
      <c r="O41" s="26" t="s">
        <v>180</v>
      </c>
      <c r="P41">
        <v>246</v>
      </c>
      <c r="Q41">
        <v>2</v>
      </c>
    </row>
    <row r="42" spans="1:17" x14ac:dyDescent="0.4">
      <c r="A42">
        <v>1</v>
      </c>
      <c r="B42" s="25">
        <f t="shared" si="0"/>
        <v>0.5988023952095809</v>
      </c>
      <c r="C42" s="26" t="s">
        <v>103</v>
      </c>
      <c r="D42">
        <v>361</v>
      </c>
      <c r="E42">
        <v>8</v>
      </c>
      <c r="G42">
        <v>1</v>
      </c>
      <c r="H42" s="25">
        <f t="shared" si="1"/>
        <v>0.31347962382445138</v>
      </c>
      <c r="I42" s="26" t="s">
        <v>137</v>
      </c>
      <c r="J42">
        <v>422</v>
      </c>
      <c r="K42">
        <v>15</v>
      </c>
      <c r="M42">
        <v>2</v>
      </c>
      <c r="N42" s="25">
        <f t="shared" si="2"/>
        <v>0.16181229773462785</v>
      </c>
      <c r="O42" s="26" t="s">
        <v>181</v>
      </c>
      <c r="P42">
        <v>137</v>
      </c>
      <c r="Q42">
        <v>127</v>
      </c>
    </row>
    <row r="43" spans="1:17" x14ac:dyDescent="0.4">
      <c r="A43">
        <v>1</v>
      </c>
      <c r="B43" s="25">
        <f t="shared" si="0"/>
        <v>0.5988023952095809</v>
      </c>
      <c r="C43" s="26" t="s">
        <v>104</v>
      </c>
      <c r="D43">
        <v>220</v>
      </c>
      <c r="E43">
        <v>209</v>
      </c>
      <c r="G43">
        <v>1</v>
      </c>
      <c r="H43" s="25">
        <f t="shared" si="1"/>
        <v>0.31347962382445138</v>
      </c>
      <c r="I43" s="26" t="s">
        <v>138</v>
      </c>
      <c r="J43">
        <v>96</v>
      </c>
      <c r="K43">
        <v>231</v>
      </c>
      <c r="M43">
        <v>2</v>
      </c>
      <c r="N43" s="25">
        <f t="shared" si="2"/>
        <v>0.16181229773462785</v>
      </c>
      <c r="O43" s="26" t="s">
        <v>182</v>
      </c>
      <c r="P43">
        <v>193</v>
      </c>
      <c r="Q43">
        <v>144</v>
      </c>
    </row>
    <row r="44" spans="1:17" x14ac:dyDescent="0.4">
      <c r="A44">
        <v>1</v>
      </c>
      <c r="B44" s="25">
        <f t="shared" si="0"/>
        <v>0.5988023952095809</v>
      </c>
      <c r="C44" s="26" t="s">
        <v>356</v>
      </c>
      <c r="D44">
        <v>13</v>
      </c>
      <c r="E44">
        <v>419</v>
      </c>
      <c r="G44">
        <v>1</v>
      </c>
      <c r="H44" s="25">
        <f t="shared" si="1"/>
        <v>0.31347962382445138</v>
      </c>
      <c r="I44" s="26" t="s">
        <v>345</v>
      </c>
      <c r="J44">
        <v>20</v>
      </c>
      <c r="K44">
        <v>287</v>
      </c>
      <c r="M44">
        <v>2</v>
      </c>
      <c r="N44" s="25">
        <f t="shared" si="2"/>
        <v>0.16181229773462785</v>
      </c>
      <c r="O44" s="26" t="s">
        <v>183</v>
      </c>
      <c r="P44">
        <v>98</v>
      </c>
      <c r="Q44">
        <v>75</v>
      </c>
    </row>
    <row r="45" spans="1:17" x14ac:dyDescent="0.4">
      <c r="A45">
        <v>1</v>
      </c>
      <c r="B45" s="25">
        <f t="shared" si="0"/>
        <v>0.5988023952095809</v>
      </c>
      <c r="C45" s="26" t="s">
        <v>105</v>
      </c>
      <c r="D45">
        <v>129</v>
      </c>
      <c r="E45">
        <v>1</v>
      </c>
      <c r="G45">
        <v>1</v>
      </c>
      <c r="H45" s="25">
        <f t="shared" si="1"/>
        <v>0.31347962382445138</v>
      </c>
      <c r="I45" s="26" t="s">
        <v>139</v>
      </c>
      <c r="J45">
        <v>140</v>
      </c>
      <c r="K45">
        <v>1</v>
      </c>
      <c r="M45">
        <v>2</v>
      </c>
      <c r="N45" s="25">
        <f t="shared" si="2"/>
        <v>0.16181229773462785</v>
      </c>
      <c r="O45" s="26" t="s">
        <v>323</v>
      </c>
      <c r="P45">
        <v>12</v>
      </c>
      <c r="Q45">
        <v>55</v>
      </c>
    </row>
    <row r="46" spans="1:17" x14ac:dyDescent="0.4">
      <c r="A46">
        <v>1</v>
      </c>
      <c r="B46" s="25">
        <f t="shared" si="0"/>
        <v>0.5988023952095809</v>
      </c>
      <c r="C46" s="26" t="s">
        <v>106</v>
      </c>
      <c r="D46">
        <v>216</v>
      </c>
      <c r="E46">
        <v>9</v>
      </c>
      <c r="G46">
        <v>1</v>
      </c>
      <c r="H46" s="25">
        <f t="shared" si="1"/>
        <v>0.31347962382445138</v>
      </c>
      <c r="I46" s="26" t="s">
        <v>140</v>
      </c>
      <c r="J46">
        <v>422</v>
      </c>
      <c r="K46">
        <v>18</v>
      </c>
      <c r="M46">
        <v>2</v>
      </c>
      <c r="N46" s="25">
        <f t="shared" si="2"/>
        <v>0.16181229773462785</v>
      </c>
      <c r="O46" s="26" t="s">
        <v>184</v>
      </c>
      <c r="P46">
        <v>97</v>
      </c>
      <c r="Q46">
        <v>32</v>
      </c>
    </row>
    <row r="47" spans="1:17" x14ac:dyDescent="0.4">
      <c r="A47">
        <v>1</v>
      </c>
      <c r="B47" s="25">
        <f t="shared" si="0"/>
        <v>0.5988023952095809</v>
      </c>
      <c r="C47" s="26" t="s">
        <v>107</v>
      </c>
      <c r="D47">
        <v>216</v>
      </c>
      <c r="E47">
        <v>213</v>
      </c>
      <c r="G47">
        <v>1</v>
      </c>
      <c r="H47" s="25">
        <f t="shared" si="1"/>
        <v>0.31347962382445138</v>
      </c>
      <c r="I47" s="26" t="s">
        <v>141</v>
      </c>
      <c r="J47">
        <v>422</v>
      </c>
      <c r="K47">
        <v>24</v>
      </c>
      <c r="M47">
        <v>2</v>
      </c>
      <c r="N47" s="25">
        <f t="shared" si="2"/>
        <v>0.16181229773462785</v>
      </c>
      <c r="O47" s="26" t="s">
        <v>185</v>
      </c>
      <c r="P47">
        <v>90</v>
      </c>
      <c r="Q47">
        <v>262</v>
      </c>
    </row>
    <row r="48" spans="1:17" x14ac:dyDescent="0.4">
      <c r="A48">
        <v>1</v>
      </c>
      <c r="B48" s="25">
        <f t="shared" si="0"/>
        <v>0.5988023952095809</v>
      </c>
      <c r="C48" s="26" t="s">
        <v>108</v>
      </c>
      <c r="D48">
        <v>62</v>
      </c>
      <c r="E48">
        <v>103</v>
      </c>
      <c r="G48">
        <v>1</v>
      </c>
      <c r="H48" s="25">
        <f t="shared" si="1"/>
        <v>0.31347962382445138</v>
      </c>
      <c r="I48" s="26" t="s">
        <v>142</v>
      </c>
      <c r="J48">
        <v>370</v>
      </c>
      <c r="K48">
        <v>1</v>
      </c>
      <c r="M48">
        <v>2</v>
      </c>
      <c r="N48" s="25">
        <f t="shared" si="2"/>
        <v>0.16181229773462785</v>
      </c>
      <c r="O48" s="26" t="s">
        <v>186</v>
      </c>
      <c r="P48">
        <v>456</v>
      </c>
      <c r="Q48">
        <v>9</v>
      </c>
    </row>
    <row r="49" spans="1:17" x14ac:dyDescent="0.4">
      <c r="A49">
        <v>1</v>
      </c>
      <c r="B49" s="25">
        <f t="shared" si="0"/>
        <v>0.5988023952095809</v>
      </c>
      <c r="C49" s="26" t="s">
        <v>109</v>
      </c>
      <c r="D49">
        <v>154</v>
      </c>
      <c r="E49">
        <v>1</v>
      </c>
      <c r="G49">
        <v>1</v>
      </c>
      <c r="H49" s="25">
        <f t="shared" si="1"/>
        <v>0.31347962382445138</v>
      </c>
      <c r="I49" s="26" t="s">
        <v>346</v>
      </c>
      <c r="J49">
        <v>14</v>
      </c>
      <c r="K49">
        <v>422</v>
      </c>
      <c r="M49">
        <v>2</v>
      </c>
      <c r="N49" s="25">
        <f t="shared" si="2"/>
        <v>0.16181229773462785</v>
      </c>
      <c r="O49" s="26" t="s">
        <v>187</v>
      </c>
      <c r="P49">
        <v>253</v>
      </c>
      <c r="Q49">
        <v>1</v>
      </c>
    </row>
    <row r="50" spans="1:17" x14ac:dyDescent="0.4">
      <c r="A50">
        <v>1</v>
      </c>
      <c r="B50" s="25">
        <f t="shared" si="0"/>
        <v>0.5988023952095809</v>
      </c>
      <c r="C50" s="26" t="s">
        <v>110</v>
      </c>
      <c r="D50">
        <v>324</v>
      </c>
      <c r="E50">
        <v>28</v>
      </c>
      <c r="G50">
        <v>1</v>
      </c>
      <c r="H50" s="25">
        <f t="shared" si="1"/>
        <v>0.31347962382445138</v>
      </c>
      <c r="I50" s="26" t="s">
        <v>143</v>
      </c>
      <c r="J50">
        <v>105</v>
      </c>
      <c r="K50">
        <v>267</v>
      </c>
      <c r="M50">
        <v>2</v>
      </c>
      <c r="N50" s="25">
        <f t="shared" si="2"/>
        <v>0.16181229773462785</v>
      </c>
      <c r="O50" s="26" t="s">
        <v>188</v>
      </c>
      <c r="P50">
        <v>81</v>
      </c>
      <c r="Q50">
        <v>1</v>
      </c>
    </row>
    <row r="51" spans="1:17" x14ac:dyDescent="0.4">
      <c r="A51">
        <f>SUM(A6:A50)</f>
        <v>167</v>
      </c>
      <c r="G51">
        <v>1</v>
      </c>
      <c r="H51" s="25">
        <f t="shared" si="1"/>
        <v>0.31347962382445138</v>
      </c>
      <c r="I51" s="26" t="s">
        <v>144</v>
      </c>
      <c r="J51">
        <v>107</v>
      </c>
      <c r="K51">
        <v>1</v>
      </c>
      <c r="M51">
        <v>2</v>
      </c>
      <c r="N51" s="25">
        <f t="shared" si="2"/>
        <v>0.16181229773462785</v>
      </c>
      <c r="O51" s="26" t="s">
        <v>324</v>
      </c>
      <c r="P51">
        <v>23</v>
      </c>
      <c r="Q51">
        <v>125</v>
      </c>
    </row>
    <row r="52" spans="1:17" x14ac:dyDescent="0.4">
      <c r="G52">
        <v>1</v>
      </c>
      <c r="H52" s="25">
        <f t="shared" si="1"/>
        <v>0.31347962382445138</v>
      </c>
      <c r="I52" s="26" t="s">
        <v>145</v>
      </c>
      <c r="J52">
        <v>194</v>
      </c>
      <c r="K52">
        <v>65</v>
      </c>
      <c r="M52">
        <v>2</v>
      </c>
      <c r="N52" s="25">
        <f t="shared" si="2"/>
        <v>0.16181229773462785</v>
      </c>
      <c r="O52" s="26" t="s">
        <v>189</v>
      </c>
      <c r="P52">
        <v>417</v>
      </c>
      <c r="Q52">
        <v>2</v>
      </c>
    </row>
    <row r="53" spans="1:17" x14ac:dyDescent="0.4">
      <c r="G53">
        <v>1</v>
      </c>
      <c r="H53" s="25">
        <f t="shared" si="1"/>
        <v>0.31347962382445138</v>
      </c>
      <c r="I53" s="26" t="s">
        <v>146</v>
      </c>
      <c r="J53">
        <v>379</v>
      </c>
      <c r="K53">
        <v>1</v>
      </c>
      <c r="M53">
        <v>2</v>
      </c>
      <c r="N53" s="25">
        <f t="shared" si="2"/>
        <v>0.16181229773462785</v>
      </c>
      <c r="O53" s="26" t="s">
        <v>190</v>
      </c>
      <c r="P53">
        <v>99</v>
      </c>
      <c r="Q53">
        <v>1</v>
      </c>
    </row>
    <row r="54" spans="1:17" x14ac:dyDescent="0.4">
      <c r="G54">
        <v>1</v>
      </c>
      <c r="H54" s="25">
        <f t="shared" si="1"/>
        <v>0.31347962382445138</v>
      </c>
      <c r="I54" s="26" t="s">
        <v>147</v>
      </c>
      <c r="J54">
        <v>86</v>
      </c>
      <c r="K54">
        <v>251</v>
      </c>
      <c r="M54">
        <v>1</v>
      </c>
      <c r="N54" s="25">
        <f t="shared" si="2"/>
        <v>8.0906148867313926E-2</v>
      </c>
      <c r="O54" s="26" t="s">
        <v>191</v>
      </c>
      <c r="P54">
        <v>289</v>
      </c>
      <c r="Q54">
        <v>8</v>
      </c>
    </row>
    <row r="55" spans="1:17" x14ac:dyDescent="0.4">
      <c r="G55">
        <v>1</v>
      </c>
      <c r="H55" s="25">
        <f t="shared" si="1"/>
        <v>0.31347962382445138</v>
      </c>
      <c r="I55" s="26" t="s">
        <v>347</v>
      </c>
      <c r="J55">
        <v>21</v>
      </c>
      <c r="K55">
        <v>28</v>
      </c>
      <c r="M55">
        <v>1</v>
      </c>
      <c r="N55" s="25">
        <f t="shared" si="2"/>
        <v>8.0906148867313926E-2</v>
      </c>
      <c r="O55" s="26" t="s">
        <v>192</v>
      </c>
      <c r="P55">
        <v>334</v>
      </c>
      <c r="Q55">
        <v>1</v>
      </c>
    </row>
    <row r="56" spans="1:17" x14ac:dyDescent="0.4">
      <c r="G56">
        <v>1</v>
      </c>
      <c r="H56" s="25">
        <f t="shared" si="1"/>
        <v>0.31347962382445138</v>
      </c>
      <c r="I56" s="26" t="s">
        <v>148</v>
      </c>
      <c r="J56">
        <v>434</v>
      </c>
      <c r="K56">
        <v>15</v>
      </c>
      <c r="M56">
        <v>1</v>
      </c>
      <c r="N56" s="25">
        <f t="shared" si="2"/>
        <v>8.0906148867313926E-2</v>
      </c>
      <c r="O56" s="26" t="s">
        <v>193</v>
      </c>
      <c r="P56">
        <v>367</v>
      </c>
      <c r="Q56">
        <v>39</v>
      </c>
    </row>
    <row r="57" spans="1:17" x14ac:dyDescent="0.4">
      <c r="G57">
        <v>1</v>
      </c>
      <c r="H57" s="25">
        <f t="shared" si="1"/>
        <v>0.31347962382445138</v>
      </c>
      <c r="I57" s="26" t="s">
        <v>348</v>
      </c>
      <c r="J57">
        <v>12</v>
      </c>
      <c r="K57">
        <v>53</v>
      </c>
      <c r="M57">
        <v>1</v>
      </c>
      <c r="N57" s="25">
        <f t="shared" si="2"/>
        <v>8.0906148867313926E-2</v>
      </c>
      <c r="O57" s="26" t="s">
        <v>325</v>
      </c>
      <c r="P57">
        <v>14</v>
      </c>
      <c r="Q57">
        <v>490</v>
      </c>
    </row>
    <row r="58" spans="1:17" x14ac:dyDescent="0.4">
      <c r="G58">
        <v>1</v>
      </c>
      <c r="H58" s="25">
        <f t="shared" si="1"/>
        <v>0.31347962382445138</v>
      </c>
      <c r="I58" s="26" t="s">
        <v>349</v>
      </c>
      <c r="J58">
        <v>14</v>
      </c>
      <c r="K58">
        <v>263</v>
      </c>
      <c r="M58">
        <v>1</v>
      </c>
      <c r="N58" s="25">
        <f t="shared" si="2"/>
        <v>8.0906148867313926E-2</v>
      </c>
      <c r="O58" s="26" t="s">
        <v>194</v>
      </c>
      <c r="P58">
        <v>72</v>
      </c>
      <c r="Q58">
        <v>8</v>
      </c>
    </row>
    <row r="59" spans="1:17" x14ac:dyDescent="0.4">
      <c r="G59">
        <v>1</v>
      </c>
      <c r="H59" s="25">
        <f t="shared" si="1"/>
        <v>0.31347962382445138</v>
      </c>
      <c r="I59" s="26" t="s">
        <v>350</v>
      </c>
      <c r="J59">
        <v>17</v>
      </c>
      <c r="K59">
        <v>227</v>
      </c>
      <c r="M59">
        <v>1</v>
      </c>
      <c r="N59" s="25">
        <f t="shared" si="2"/>
        <v>8.0906148867313926E-2</v>
      </c>
      <c r="O59" s="26" t="s">
        <v>195</v>
      </c>
      <c r="P59">
        <v>246</v>
      </c>
      <c r="Q59">
        <v>4</v>
      </c>
    </row>
    <row r="60" spans="1:17" x14ac:dyDescent="0.4">
      <c r="G60">
        <f>SUM(G6:G59)</f>
        <v>319</v>
      </c>
      <c r="M60">
        <v>1</v>
      </c>
      <c r="N60" s="25">
        <f t="shared" si="2"/>
        <v>8.0906148867313926E-2</v>
      </c>
      <c r="O60" s="26" t="s">
        <v>196</v>
      </c>
      <c r="P60">
        <v>315</v>
      </c>
      <c r="Q60">
        <v>1</v>
      </c>
    </row>
    <row r="61" spans="1:17" x14ac:dyDescent="0.4">
      <c r="M61">
        <v>1</v>
      </c>
      <c r="N61" s="25">
        <f t="shared" si="2"/>
        <v>8.0906148867313926E-2</v>
      </c>
      <c r="O61" s="26" t="s">
        <v>197</v>
      </c>
      <c r="P61">
        <v>90</v>
      </c>
      <c r="Q61">
        <v>53</v>
      </c>
    </row>
    <row r="62" spans="1:17" x14ac:dyDescent="0.4">
      <c r="M62">
        <v>1</v>
      </c>
      <c r="N62" s="25">
        <f t="shared" si="2"/>
        <v>8.0906148867313926E-2</v>
      </c>
      <c r="O62" s="26" t="s">
        <v>198</v>
      </c>
      <c r="P62">
        <v>150</v>
      </c>
      <c r="Q62">
        <v>3</v>
      </c>
    </row>
    <row r="63" spans="1:17" x14ac:dyDescent="0.4">
      <c r="M63">
        <v>1</v>
      </c>
      <c r="N63" s="25">
        <f t="shared" si="2"/>
        <v>8.0906148867313926E-2</v>
      </c>
      <c r="O63" s="26" t="s">
        <v>199</v>
      </c>
      <c r="P63">
        <v>385</v>
      </c>
      <c r="Q63">
        <v>61</v>
      </c>
    </row>
    <row r="64" spans="1:17" x14ac:dyDescent="0.4">
      <c r="A64" s="1" t="s">
        <v>68</v>
      </c>
      <c r="B64" s="1"/>
      <c r="C64" s="1"/>
      <c r="D64" s="1"/>
      <c r="E64" s="1"/>
      <c r="M64">
        <v>1</v>
      </c>
      <c r="N64" s="25">
        <f t="shared" si="2"/>
        <v>8.0906148867313926E-2</v>
      </c>
      <c r="O64" s="26" t="s">
        <v>200</v>
      </c>
      <c r="P64">
        <v>320</v>
      </c>
      <c r="Q64">
        <v>1</v>
      </c>
    </row>
    <row r="65" spans="1:17" x14ac:dyDescent="0.4">
      <c r="A65" s="1" t="s">
        <v>71</v>
      </c>
      <c r="B65" s="1" t="s">
        <v>357</v>
      </c>
      <c r="C65" s="27" t="s">
        <v>70</v>
      </c>
      <c r="D65" s="1" t="s">
        <v>317</v>
      </c>
      <c r="E65" s="1" t="s">
        <v>69</v>
      </c>
      <c r="M65">
        <v>1</v>
      </c>
      <c r="N65" s="25">
        <f t="shared" si="2"/>
        <v>8.0906148867313926E-2</v>
      </c>
      <c r="O65" s="26" t="s">
        <v>201</v>
      </c>
      <c r="P65">
        <v>193</v>
      </c>
      <c r="Q65">
        <v>33</v>
      </c>
    </row>
    <row r="66" spans="1:17" x14ac:dyDescent="0.4">
      <c r="A66">
        <v>111</v>
      </c>
      <c r="B66" s="25">
        <f t="shared" ref="B66:B71" si="13">A66/167*100</f>
        <v>66.467065868263475</v>
      </c>
      <c r="C66" s="26" t="s">
        <v>351</v>
      </c>
      <c r="D66">
        <v>10</v>
      </c>
      <c r="E66">
        <v>42</v>
      </c>
      <c r="M66">
        <v>1</v>
      </c>
      <c r="N66" s="25">
        <f t="shared" si="2"/>
        <v>8.0906148867313926E-2</v>
      </c>
      <c r="O66" s="26" t="s">
        <v>85</v>
      </c>
      <c r="P66">
        <v>239</v>
      </c>
      <c r="Q66">
        <v>1</v>
      </c>
    </row>
    <row r="67" spans="1:17" x14ac:dyDescent="0.4">
      <c r="A67">
        <v>6</v>
      </c>
      <c r="B67" s="25">
        <f t="shared" si="13"/>
        <v>3.5928143712574849</v>
      </c>
      <c r="C67" s="26" t="s">
        <v>72</v>
      </c>
      <c r="D67">
        <v>220</v>
      </c>
      <c r="E67">
        <v>2</v>
      </c>
      <c r="M67">
        <v>1</v>
      </c>
      <c r="N67" s="25">
        <f t="shared" si="2"/>
        <v>8.0906148867313926E-2</v>
      </c>
      <c r="O67" s="26" t="s">
        <v>202</v>
      </c>
      <c r="P67">
        <v>173</v>
      </c>
      <c r="Q67">
        <v>3</v>
      </c>
    </row>
    <row r="68" spans="1:17" x14ac:dyDescent="0.4">
      <c r="A68">
        <v>4</v>
      </c>
      <c r="B68" s="25">
        <f t="shared" si="13"/>
        <v>2.3952095808383236</v>
      </c>
      <c r="C68" s="26" t="s">
        <v>352</v>
      </c>
      <c r="D68">
        <v>10</v>
      </c>
      <c r="E68">
        <v>215</v>
      </c>
      <c r="M68">
        <v>1</v>
      </c>
      <c r="N68" s="25">
        <f t="shared" si="2"/>
        <v>8.0906148867313926E-2</v>
      </c>
      <c r="O68" s="26" t="s">
        <v>203</v>
      </c>
      <c r="P68">
        <v>439</v>
      </c>
      <c r="Q68">
        <v>64</v>
      </c>
    </row>
    <row r="69" spans="1:17" x14ac:dyDescent="0.4">
      <c r="A69">
        <v>3</v>
      </c>
      <c r="B69" s="25">
        <f t="shared" si="13"/>
        <v>1.7964071856287425</v>
      </c>
      <c r="C69" s="26" t="s">
        <v>353</v>
      </c>
      <c r="D69">
        <v>17</v>
      </c>
      <c r="E69">
        <v>215</v>
      </c>
      <c r="M69">
        <v>1</v>
      </c>
      <c r="N69" s="25">
        <f t="shared" si="2"/>
        <v>8.0906148867313926E-2</v>
      </c>
      <c r="O69" s="26" t="s">
        <v>204</v>
      </c>
      <c r="P69">
        <v>114</v>
      </c>
      <c r="Q69">
        <v>2</v>
      </c>
    </row>
    <row r="70" spans="1:17" x14ac:dyDescent="0.4">
      <c r="A70">
        <v>2</v>
      </c>
      <c r="B70" s="25">
        <f t="shared" si="13"/>
        <v>1.1976047904191618</v>
      </c>
      <c r="C70" s="26" t="s">
        <v>354</v>
      </c>
      <c r="D70">
        <v>22</v>
      </c>
      <c r="E70">
        <v>297</v>
      </c>
      <c r="M70">
        <v>1</v>
      </c>
      <c r="N70" s="25">
        <f t="shared" si="2"/>
        <v>8.0906148867313926E-2</v>
      </c>
      <c r="O70" s="26" t="s">
        <v>205</v>
      </c>
      <c r="P70">
        <v>144</v>
      </c>
      <c r="Q70">
        <v>3</v>
      </c>
    </row>
    <row r="71" spans="1:17" x14ac:dyDescent="0.4">
      <c r="A71">
        <v>2</v>
      </c>
      <c r="B71" s="25">
        <f t="shared" si="13"/>
        <v>1.1976047904191618</v>
      </c>
      <c r="C71" s="26" t="s">
        <v>73</v>
      </c>
      <c r="D71">
        <v>90</v>
      </c>
      <c r="E71">
        <v>2</v>
      </c>
      <c r="M71">
        <v>1</v>
      </c>
      <c r="N71" s="25">
        <f t="shared" ref="N71:N134" si="14">M71/1236*100</f>
        <v>8.0906148867313926E-2</v>
      </c>
      <c r="O71" s="26" t="s">
        <v>206</v>
      </c>
      <c r="P71">
        <v>235</v>
      </c>
      <c r="Q71">
        <v>1</v>
      </c>
    </row>
    <row r="72" spans="1:17" x14ac:dyDescent="0.4">
      <c r="M72">
        <v>1</v>
      </c>
      <c r="N72" s="25">
        <f t="shared" si="14"/>
        <v>8.0906148867313926E-2</v>
      </c>
      <c r="O72" s="26" t="s">
        <v>207</v>
      </c>
      <c r="P72">
        <v>121</v>
      </c>
      <c r="Q72">
        <v>329</v>
      </c>
    </row>
    <row r="73" spans="1:17" x14ac:dyDescent="0.4">
      <c r="A73" s="1" t="s">
        <v>0</v>
      </c>
      <c r="B73" s="1"/>
      <c r="C73" s="1"/>
      <c r="D73" s="1"/>
      <c r="E73" s="1"/>
      <c r="M73">
        <v>1</v>
      </c>
      <c r="N73" s="25">
        <f t="shared" si="14"/>
        <v>8.0906148867313926E-2</v>
      </c>
      <c r="O73" s="26" t="s">
        <v>208</v>
      </c>
      <c r="P73">
        <v>246</v>
      </c>
      <c r="Q73">
        <v>100</v>
      </c>
    </row>
    <row r="74" spans="1:17" x14ac:dyDescent="0.4">
      <c r="A74" s="1" t="s">
        <v>71</v>
      </c>
      <c r="B74" s="1" t="s">
        <v>357</v>
      </c>
      <c r="C74" s="27" t="s">
        <v>70</v>
      </c>
      <c r="D74" s="1" t="s">
        <v>317</v>
      </c>
      <c r="E74" s="1" t="s">
        <v>69</v>
      </c>
      <c r="M74">
        <v>1</v>
      </c>
      <c r="N74" s="25">
        <f t="shared" si="14"/>
        <v>8.0906148867313926E-2</v>
      </c>
      <c r="O74" s="26" t="s">
        <v>209</v>
      </c>
      <c r="P74">
        <v>189</v>
      </c>
      <c r="Q74">
        <v>75</v>
      </c>
    </row>
    <row r="75" spans="1:17" x14ac:dyDescent="0.4">
      <c r="A75">
        <v>202</v>
      </c>
      <c r="B75" s="25">
        <f>A75/319*100</f>
        <v>63.322884012539184</v>
      </c>
      <c r="C75" s="26" t="s">
        <v>336</v>
      </c>
      <c r="D75">
        <v>10</v>
      </c>
      <c r="E75">
        <v>50</v>
      </c>
      <c r="M75">
        <v>1</v>
      </c>
      <c r="N75" s="25">
        <f t="shared" si="14"/>
        <v>8.0906148867313926E-2</v>
      </c>
      <c r="O75" s="26" t="s">
        <v>210</v>
      </c>
      <c r="P75">
        <v>99</v>
      </c>
      <c r="Q75">
        <v>49</v>
      </c>
    </row>
    <row r="76" spans="1:17" x14ac:dyDescent="0.4">
      <c r="A76">
        <v>48</v>
      </c>
      <c r="B76" s="25">
        <f>A76/319*100</f>
        <v>15.047021943573668</v>
      </c>
      <c r="C76" s="26" t="s">
        <v>337</v>
      </c>
      <c r="D76">
        <v>10</v>
      </c>
      <c r="E76">
        <v>227</v>
      </c>
      <c r="M76">
        <v>1</v>
      </c>
      <c r="N76" s="25">
        <f t="shared" si="14"/>
        <v>8.0906148867313926E-2</v>
      </c>
      <c r="O76" s="26" t="s">
        <v>211</v>
      </c>
      <c r="P76">
        <v>142</v>
      </c>
      <c r="Q76">
        <v>289</v>
      </c>
    </row>
    <row r="77" spans="1:17" x14ac:dyDescent="0.4">
      <c r="A77">
        <v>5</v>
      </c>
      <c r="B77" s="25">
        <f>A77/319*100</f>
        <v>1.5673981191222568</v>
      </c>
      <c r="C77" s="26" t="s">
        <v>111</v>
      </c>
      <c r="D77">
        <v>232</v>
      </c>
      <c r="E77">
        <v>2</v>
      </c>
      <c r="M77">
        <v>1</v>
      </c>
      <c r="N77" s="25">
        <f t="shared" si="14"/>
        <v>8.0906148867313926E-2</v>
      </c>
      <c r="O77" s="26" t="s">
        <v>212</v>
      </c>
      <c r="P77">
        <v>88</v>
      </c>
      <c r="Q77">
        <v>262</v>
      </c>
    </row>
    <row r="78" spans="1:17" x14ac:dyDescent="0.4">
      <c r="A78">
        <v>4</v>
      </c>
      <c r="B78" s="25">
        <f>A78/319*100</f>
        <v>1.2539184952978055</v>
      </c>
      <c r="C78" s="26" t="s">
        <v>338</v>
      </c>
      <c r="D78">
        <v>13</v>
      </c>
      <c r="E78">
        <v>434</v>
      </c>
      <c r="M78">
        <v>1</v>
      </c>
      <c r="N78" s="25">
        <f t="shared" si="14"/>
        <v>8.0906148867313926E-2</v>
      </c>
      <c r="O78" s="26" t="s">
        <v>213</v>
      </c>
      <c r="P78">
        <v>173</v>
      </c>
      <c r="Q78">
        <v>10</v>
      </c>
    </row>
    <row r="79" spans="1:17" x14ac:dyDescent="0.4">
      <c r="A79">
        <v>4</v>
      </c>
      <c r="B79" s="25">
        <f>A79/319*100</f>
        <v>1.2539184952978055</v>
      </c>
      <c r="C79" s="26" t="s">
        <v>112</v>
      </c>
      <c r="D79">
        <v>163</v>
      </c>
      <c r="E79">
        <v>1</v>
      </c>
      <c r="M79">
        <v>1</v>
      </c>
      <c r="N79" s="25">
        <f t="shared" si="14"/>
        <v>8.0906148867313926E-2</v>
      </c>
      <c r="O79" s="26" t="s">
        <v>214</v>
      </c>
      <c r="P79">
        <v>201</v>
      </c>
      <c r="Q79">
        <v>127</v>
      </c>
    </row>
    <row r="80" spans="1:17" x14ac:dyDescent="0.4">
      <c r="M80">
        <v>1</v>
      </c>
      <c r="N80" s="25">
        <f t="shared" si="14"/>
        <v>8.0906148867313926E-2</v>
      </c>
      <c r="O80" s="26" t="s">
        <v>215</v>
      </c>
      <c r="P80">
        <v>102</v>
      </c>
      <c r="Q80">
        <v>1</v>
      </c>
    </row>
    <row r="81" spans="1:17" x14ac:dyDescent="0.4">
      <c r="A81" s="1" t="s">
        <v>1</v>
      </c>
      <c r="B81" s="1"/>
      <c r="C81" s="1"/>
      <c r="D81" s="1"/>
      <c r="E81" s="1"/>
      <c r="M81">
        <v>1</v>
      </c>
      <c r="N81" s="25">
        <f t="shared" si="14"/>
        <v>8.0906148867313926E-2</v>
      </c>
      <c r="O81" s="26" t="s">
        <v>216</v>
      </c>
      <c r="P81">
        <v>347</v>
      </c>
      <c r="Q81">
        <v>1</v>
      </c>
    </row>
    <row r="82" spans="1:17" x14ac:dyDescent="0.4">
      <c r="A82" s="1" t="s">
        <v>71</v>
      </c>
      <c r="B82" s="1" t="s">
        <v>357</v>
      </c>
      <c r="C82" s="27" t="s">
        <v>70</v>
      </c>
      <c r="D82" s="1" t="s">
        <v>317</v>
      </c>
      <c r="E82" s="1" t="s">
        <v>69</v>
      </c>
      <c r="M82">
        <v>1</v>
      </c>
      <c r="N82" s="25">
        <f t="shared" si="14"/>
        <v>8.0906148867313926E-2</v>
      </c>
      <c r="O82" s="26" t="s">
        <v>217</v>
      </c>
      <c r="P82">
        <v>152</v>
      </c>
      <c r="Q82">
        <v>40</v>
      </c>
    </row>
    <row r="83" spans="1:17" x14ac:dyDescent="0.4">
      <c r="A83">
        <v>789</v>
      </c>
      <c r="B83" s="25">
        <f>A83/1236*100</f>
        <v>63.834951456310684</v>
      </c>
      <c r="C83" s="26" t="s">
        <v>319</v>
      </c>
      <c r="D83">
        <v>10</v>
      </c>
      <c r="E83">
        <v>52</v>
      </c>
      <c r="M83">
        <v>1</v>
      </c>
      <c r="N83" s="25">
        <f t="shared" si="14"/>
        <v>8.0906148867313926E-2</v>
      </c>
      <c r="O83" s="26" t="s">
        <v>218</v>
      </c>
      <c r="P83">
        <v>440</v>
      </c>
      <c r="Q83">
        <v>1</v>
      </c>
    </row>
    <row r="84" spans="1:17" x14ac:dyDescent="0.4">
      <c r="A84">
        <v>98</v>
      </c>
      <c r="B84" s="25">
        <f>A84/1236*100</f>
        <v>7.9288025889967635</v>
      </c>
      <c r="C84" s="26" t="s">
        <v>320</v>
      </c>
      <c r="D84">
        <v>10</v>
      </c>
      <c r="E84">
        <v>241</v>
      </c>
      <c r="M84">
        <v>1</v>
      </c>
      <c r="N84" s="25">
        <f t="shared" si="14"/>
        <v>8.0906148867313926E-2</v>
      </c>
      <c r="O84" s="26" t="s">
        <v>219</v>
      </c>
      <c r="P84">
        <v>168</v>
      </c>
      <c r="Q84">
        <v>6</v>
      </c>
    </row>
    <row r="85" spans="1:17" x14ac:dyDescent="0.4">
      <c r="A85">
        <v>31</v>
      </c>
      <c r="B85" s="25">
        <f>A85/1236*100</f>
        <v>2.5080906148867315</v>
      </c>
      <c r="C85" s="26" t="s">
        <v>149</v>
      </c>
      <c r="D85">
        <v>276</v>
      </c>
      <c r="E85">
        <v>71</v>
      </c>
      <c r="M85">
        <v>1</v>
      </c>
      <c r="N85" s="25">
        <f t="shared" si="14"/>
        <v>8.0906148867313926E-2</v>
      </c>
      <c r="O85" s="26" t="s">
        <v>326</v>
      </c>
      <c r="P85">
        <v>16</v>
      </c>
      <c r="Q85">
        <v>265</v>
      </c>
    </row>
    <row r="86" spans="1:17" x14ac:dyDescent="0.4">
      <c r="A86">
        <v>20</v>
      </c>
      <c r="B86" s="25">
        <f>A86/1236*100</f>
        <v>1.6181229773462782</v>
      </c>
      <c r="C86" s="26" t="s">
        <v>150</v>
      </c>
      <c r="D86">
        <v>144</v>
      </c>
      <c r="E86">
        <v>103</v>
      </c>
      <c r="M86">
        <v>1</v>
      </c>
      <c r="N86" s="25">
        <f t="shared" si="14"/>
        <v>8.0906148867313926E-2</v>
      </c>
      <c r="O86" s="26" t="s">
        <v>220</v>
      </c>
      <c r="P86">
        <v>221</v>
      </c>
      <c r="Q86">
        <v>1</v>
      </c>
    </row>
    <row r="87" spans="1:17" x14ac:dyDescent="0.4">
      <c r="A87">
        <v>13</v>
      </c>
      <c r="B87" s="25">
        <f>A87/1236*100</f>
        <v>1.051779935275081</v>
      </c>
      <c r="C87" s="26" t="s">
        <v>151</v>
      </c>
      <c r="D87">
        <v>148</v>
      </c>
      <c r="E87">
        <v>5</v>
      </c>
      <c r="M87">
        <v>1</v>
      </c>
      <c r="N87" s="25">
        <f t="shared" si="14"/>
        <v>8.0906148867313926E-2</v>
      </c>
      <c r="O87" s="26" t="s">
        <v>221</v>
      </c>
      <c r="P87">
        <v>295</v>
      </c>
      <c r="Q87">
        <v>13</v>
      </c>
    </row>
    <row r="88" spans="1:17" x14ac:dyDescent="0.4">
      <c r="M88">
        <v>1</v>
      </c>
      <c r="N88" s="25">
        <f t="shared" si="14"/>
        <v>8.0906148867313926E-2</v>
      </c>
      <c r="O88" s="26" t="s">
        <v>222</v>
      </c>
      <c r="P88">
        <v>285</v>
      </c>
      <c r="Q88">
        <v>80</v>
      </c>
    </row>
    <row r="89" spans="1:17" x14ac:dyDescent="0.4">
      <c r="M89">
        <v>1</v>
      </c>
      <c r="N89" s="25">
        <f t="shared" si="14"/>
        <v>8.0906148867313926E-2</v>
      </c>
      <c r="O89" s="26" t="s">
        <v>120</v>
      </c>
      <c r="P89">
        <v>306</v>
      </c>
      <c r="Q89">
        <v>1</v>
      </c>
    </row>
    <row r="90" spans="1:17" x14ac:dyDescent="0.4">
      <c r="C90" s="54" t="s">
        <v>473</v>
      </c>
      <c r="D90" s="55"/>
      <c r="E90" s="55"/>
      <c r="F90" s="55"/>
      <c r="G90" s="55"/>
      <c r="H90" s="55"/>
      <c r="M90">
        <v>1</v>
      </c>
      <c r="N90" s="25">
        <f t="shared" si="14"/>
        <v>8.0906148867313926E-2</v>
      </c>
      <c r="O90" s="26" t="s">
        <v>223</v>
      </c>
      <c r="P90">
        <v>114</v>
      </c>
      <c r="Q90">
        <v>237</v>
      </c>
    </row>
    <row r="91" spans="1:17" x14ac:dyDescent="0.4">
      <c r="A91" s="1" t="s">
        <v>71</v>
      </c>
      <c r="B91" s="1" t="s">
        <v>357</v>
      </c>
      <c r="C91" s="27" t="s">
        <v>70</v>
      </c>
      <c r="D91" s="1" t="s">
        <v>317</v>
      </c>
      <c r="E91" s="1" t="s">
        <v>69</v>
      </c>
      <c r="F91" s="1" t="s">
        <v>318</v>
      </c>
      <c r="G91" s="1" t="s">
        <v>358</v>
      </c>
      <c r="M91">
        <v>1</v>
      </c>
      <c r="N91" s="25">
        <f t="shared" si="14"/>
        <v>8.0906148867313926E-2</v>
      </c>
      <c r="O91" s="26" t="s">
        <v>224</v>
      </c>
      <c r="P91">
        <v>402</v>
      </c>
      <c r="Q91">
        <v>3</v>
      </c>
    </row>
    <row r="92" spans="1:17" x14ac:dyDescent="0.4">
      <c r="A92" s="71">
        <v>111</v>
      </c>
      <c r="B92" s="106">
        <f>A92/167</f>
        <v>0.66467065868263475</v>
      </c>
      <c r="C92" s="107" t="s">
        <v>351</v>
      </c>
      <c r="D92" s="71">
        <v>10</v>
      </c>
      <c r="E92" s="71">
        <v>42</v>
      </c>
      <c r="F92" s="71">
        <f>D92+E92-1</f>
        <v>51</v>
      </c>
      <c r="G92" s="1">
        <v>3</v>
      </c>
      <c r="H92" s="1" t="str">
        <f>(TEXT(B92,"0.0%"))&amp;", "&amp;C92</f>
        <v>66.5%, 10:51</v>
      </c>
      <c r="I92" s="1"/>
      <c r="M92">
        <v>1</v>
      </c>
      <c r="N92" s="25">
        <f t="shared" si="14"/>
        <v>8.0906148867313926E-2</v>
      </c>
      <c r="O92" s="26" t="s">
        <v>327</v>
      </c>
      <c r="P92">
        <v>21</v>
      </c>
      <c r="Q92">
        <v>113</v>
      </c>
    </row>
    <row r="93" spans="1:17" x14ac:dyDescent="0.4">
      <c r="A93" s="71">
        <v>6</v>
      </c>
      <c r="B93" s="106">
        <f t="shared" ref="B93:B97" si="15">A93/167</f>
        <v>3.5928143712574849E-2</v>
      </c>
      <c r="C93" s="107" t="s">
        <v>72</v>
      </c>
      <c r="D93" s="71">
        <v>220</v>
      </c>
      <c r="E93" s="71">
        <v>2</v>
      </c>
      <c r="F93" s="71">
        <f t="shared" ref="F93:F107" si="16">D93+E93-1</f>
        <v>221</v>
      </c>
      <c r="G93" s="1">
        <f>G92-0.5</f>
        <v>2.5</v>
      </c>
      <c r="H93" s="1" t="str">
        <f t="shared" ref="H93:H107" si="17">(TEXT(B93,"0.0%"))&amp;", "&amp;C93</f>
        <v>3.6%, 220:221</v>
      </c>
      <c r="I93" s="1"/>
      <c r="M93">
        <v>1</v>
      </c>
      <c r="N93" s="25">
        <f t="shared" si="14"/>
        <v>8.0906148867313926E-2</v>
      </c>
      <c r="O93" s="26" t="s">
        <v>225</v>
      </c>
      <c r="P93">
        <v>95</v>
      </c>
      <c r="Q93">
        <v>254</v>
      </c>
    </row>
    <row r="94" spans="1:17" x14ac:dyDescent="0.4">
      <c r="A94" s="28">
        <v>4</v>
      </c>
      <c r="B94" s="33">
        <f t="shared" si="15"/>
        <v>2.3952095808383235E-2</v>
      </c>
      <c r="C94" s="29" t="s">
        <v>352</v>
      </c>
      <c r="D94" s="28">
        <v>10</v>
      </c>
      <c r="E94" s="28">
        <v>215</v>
      </c>
      <c r="F94" s="28">
        <f t="shared" si="16"/>
        <v>224</v>
      </c>
      <c r="G94">
        <f t="shared" ref="G94:G107" si="18">G93-0.5</f>
        <v>2</v>
      </c>
      <c r="H94" t="str">
        <f t="shared" si="17"/>
        <v>2.4%, 10:224</v>
      </c>
      <c r="M94">
        <v>1</v>
      </c>
      <c r="N94" s="25">
        <f t="shared" si="14"/>
        <v>8.0906148867313926E-2</v>
      </c>
      <c r="O94" s="26" t="s">
        <v>226</v>
      </c>
      <c r="P94">
        <v>164</v>
      </c>
      <c r="Q94">
        <v>12</v>
      </c>
    </row>
    <row r="95" spans="1:17" x14ac:dyDescent="0.4">
      <c r="A95" s="28">
        <v>3</v>
      </c>
      <c r="B95" s="33">
        <f t="shared" si="15"/>
        <v>1.7964071856287425E-2</v>
      </c>
      <c r="C95" s="29" t="s">
        <v>353</v>
      </c>
      <c r="D95" s="28">
        <v>17</v>
      </c>
      <c r="E95" s="28">
        <v>215</v>
      </c>
      <c r="F95" s="28">
        <f t="shared" si="16"/>
        <v>231</v>
      </c>
      <c r="G95">
        <f t="shared" si="18"/>
        <v>1.5</v>
      </c>
      <c r="H95" t="str">
        <f t="shared" si="17"/>
        <v>1.8%, 17:231</v>
      </c>
      <c r="M95">
        <v>1</v>
      </c>
      <c r="N95" s="25">
        <f t="shared" si="14"/>
        <v>8.0906148867313926E-2</v>
      </c>
      <c r="O95" s="26" t="s">
        <v>227</v>
      </c>
      <c r="P95">
        <v>354</v>
      </c>
      <c r="Q95">
        <v>41</v>
      </c>
    </row>
    <row r="96" spans="1:17" x14ac:dyDescent="0.4">
      <c r="A96" s="28">
        <v>2</v>
      </c>
      <c r="B96" s="33">
        <f t="shared" si="15"/>
        <v>1.1976047904191617E-2</v>
      </c>
      <c r="C96" s="29" t="s">
        <v>354</v>
      </c>
      <c r="D96" s="28">
        <v>22</v>
      </c>
      <c r="E96" s="28">
        <v>297</v>
      </c>
      <c r="F96" s="28">
        <f t="shared" si="16"/>
        <v>318</v>
      </c>
      <c r="G96">
        <f t="shared" si="18"/>
        <v>1</v>
      </c>
      <c r="H96" t="str">
        <f t="shared" si="17"/>
        <v>1.2%, 22:318</v>
      </c>
      <c r="M96">
        <v>1</v>
      </c>
      <c r="N96" s="25">
        <f t="shared" si="14"/>
        <v>8.0906148867313926E-2</v>
      </c>
      <c r="O96" s="26" t="s">
        <v>228</v>
      </c>
      <c r="P96">
        <v>263</v>
      </c>
      <c r="Q96">
        <v>125</v>
      </c>
    </row>
    <row r="97" spans="1:17" x14ac:dyDescent="0.4">
      <c r="A97" s="28">
        <v>2</v>
      </c>
      <c r="B97" s="33">
        <f t="shared" si="15"/>
        <v>1.1976047904191617E-2</v>
      </c>
      <c r="C97" s="29" t="s">
        <v>73</v>
      </c>
      <c r="D97" s="28">
        <v>90</v>
      </c>
      <c r="E97" s="28">
        <v>2</v>
      </c>
      <c r="F97" s="28">
        <f t="shared" si="16"/>
        <v>91</v>
      </c>
      <c r="G97">
        <f t="shared" si="18"/>
        <v>0.5</v>
      </c>
      <c r="H97" t="str">
        <f t="shared" si="17"/>
        <v>1.2%, 90:91</v>
      </c>
      <c r="M97">
        <v>1</v>
      </c>
      <c r="N97" s="25">
        <f t="shared" si="14"/>
        <v>8.0906148867313926E-2</v>
      </c>
      <c r="O97" s="26" t="s">
        <v>229</v>
      </c>
      <c r="P97">
        <v>361</v>
      </c>
      <c r="Q97">
        <v>30</v>
      </c>
    </row>
    <row r="98" spans="1:17" x14ac:dyDescent="0.4">
      <c r="A98" s="85">
        <v>202</v>
      </c>
      <c r="B98" s="108">
        <f>A98/319</f>
        <v>0.63322884012539182</v>
      </c>
      <c r="C98" s="109" t="s">
        <v>336</v>
      </c>
      <c r="D98" s="85">
        <v>10</v>
      </c>
      <c r="E98" s="85">
        <v>50</v>
      </c>
      <c r="F98" s="85">
        <f t="shared" si="16"/>
        <v>59</v>
      </c>
      <c r="G98" s="1">
        <v>2.5</v>
      </c>
      <c r="H98" s="1" t="str">
        <f t="shared" si="17"/>
        <v>63.3%, 10:59</v>
      </c>
      <c r="M98">
        <v>1</v>
      </c>
      <c r="N98" s="25">
        <f t="shared" si="14"/>
        <v>8.0906148867313926E-2</v>
      </c>
      <c r="O98" s="26" t="s">
        <v>230</v>
      </c>
      <c r="P98">
        <v>417</v>
      </c>
      <c r="Q98">
        <v>1</v>
      </c>
    </row>
    <row r="99" spans="1:17" x14ac:dyDescent="0.4">
      <c r="A99" s="85">
        <v>48</v>
      </c>
      <c r="B99" s="108">
        <f t="shared" ref="B99:B102" si="19">A99/319</f>
        <v>0.15047021943573669</v>
      </c>
      <c r="C99" s="109" t="s">
        <v>337</v>
      </c>
      <c r="D99" s="85">
        <v>10</v>
      </c>
      <c r="E99" s="85">
        <v>227</v>
      </c>
      <c r="F99" s="85">
        <f t="shared" si="16"/>
        <v>236</v>
      </c>
      <c r="G99" s="1">
        <f t="shared" si="18"/>
        <v>2</v>
      </c>
      <c r="H99" s="1" t="str">
        <f t="shared" si="17"/>
        <v>15.0%, 10:236</v>
      </c>
      <c r="M99">
        <v>1</v>
      </c>
      <c r="N99" s="25">
        <f t="shared" si="14"/>
        <v>8.0906148867313926E-2</v>
      </c>
      <c r="O99" s="26" t="s">
        <v>231</v>
      </c>
      <c r="P99">
        <v>274</v>
      </c>
      <c r="Q99">
        <v>117</v>
      </c>
    </row>
    <row r="100" spans="1:17" x14ac:dyDescent="0.4">
      <c r="A100" s="31">
        <v>5</v>
      </c>
      <c r="B100" s="104">
        <f t="shared" si="19"/>
        <v>1.5673981191222569E-2</v>
      </c>
      <c r="C100" s="32" t="s">
        <v>111</v>
      </c>
      <c r="D100" s="31">
        <v>232</v>
      </c>
      <c r="E100" s="31">
        <v>2</v>
      </c>
      <c r="F100" s="31">
        <f t="shared" si="16"/>
        <v>233</v>
      </c>
      <c r="G100">
        <f t="shared" si="18"/>
        <v>1.5</v>
      </c>
      <c r="H100" t="str">
        <f t="shared" si="17"/>
        <v>1.6%, 232:233</v>
      </c>
      <c r="M100">
        <v>1</v>
      </c>
      <c r="N100" s="25">
        <f t="shared" si="14"/>
        <v>8.0906148867313926E-2</v>
      </c>
      <c r="O100" s="26" t="s">
        <v>232</v>
      </c>
      <c r="P100">
        <v>273</v>
      </c>
      <c r="Q100">
        <v>20</v>
      </c>
    </row>
    <row r="101" spans="1:17" x14ac:dyDescent="0.4">
      <c r="A101" s="31">
        <v>4</v>
      </c>
      <c r="B101" s="104">
        <f t="shared" si="19"/>
        <v>1.2539184952978056E-2</v>
      </c>
      <c r="C101" s="32" t="s">
        <v>338</v>
      </c>
      <c r="D101" s="31">
        <v>13</v>
      </c>
      <c r="E101" s="31">
        <v>434</v>
      </c>
      <c r="F101" s="31">
        <f t="shared" si="16"/>
        <v>446</v>
      </c>
      <c r="G101">
        <f t="shared" si="18"/>
        <v>1</v>
      </c>
      <c r="H101" t="str">
        <f t="shared" si="17"/>
        <v>1.3%, 13:446</v>
      </c>
      <c r="M101">
        <v>1</v>
      </c>
      <c r="N101" s="25">
        <f t="shared" si="14"/>
        <v>8.0906148867313926E-2</v>
      </c>
      <c r="O101" s="26" t="s">
        <v>233</v>
      </c>
      <c r="P101">
        <v>430</v>
      </c>
      <c r="Q101">
        <v>1</v>
      </c>
    </row>
    <row r="102" spans="1:17" x14ac:dyDescent="0.4">
      <c r="A102" s="31">
        <v>4</v>
      </c>
      <c r="B102" s="104">
        <f t="shared" si="19"/>
        <v>1.2539184952978056E-2</v>
      </c>
      <c r="C102" s="32" t="s">
        <v>112</v>
      </c>
      <c r="D102" s="31">
        <v>163</v>
      </c>
      <c r="E102" s="31">
        <v>1</v>
      </c>
      <c r="F102" s="31">
        <f t="shared" si="16"/>
        <v>163</v>
      </c>
      <c r="G102">
        <f t="shared" si="18"/>
        <v>0.5</v>
      </c>
      <c r="H102" t="str">
        <f t="shared" si="17"/>
        <v>1.3%, 163:163</v>
      </c>
      <c r="M102">
        <v>1</v>
      </c>
      <c r="N102" s="25">
        <f t="shared" si="14"/>
        <v>8.0906148867313926E-2</v>
      </c>
      <c r="O102" s="26" t="s">
        <v>234</v>
      </c>
      <c r="P102">
        <v>191</v>
      </c>
      <c r="Q102">
        <v>73</v>
      </c>
    </row>
    <row r="103" spans="1:17" x14ac:dyDescent="0.4">
      <c r="A103" s="21">
        <v>789</v>
      </c>
      <c r="B103" s="110">
        <f>A103/1236</f>
        <v>0.63834951456310685</v>
      </c>
      <c r="C103" s="111" t="s">
        <v>319</v>
      </c>
      <c r="D103" s="21">
        <v>10</v>
      </c>
      <c r="E103" s="21">
        <v>52</v>
      </c>
      <c r="F103" s="21">
        <f t="shared" si="16"/>
        <v>61</v>
      </c>
      <c r="G103" s="1">
        <v>2.5</v>
      </c>
      <c r="H103" s="1" t="str">
        <f t="shared" si="17"/>
        <v>63.8%, 10:61</v>
      </c>
      <c r="M103">
        <v>1</v>
      </c>
      <c r="N103" s="25">
        <f t="shared" si="14"/>
        <v>8.0906148867313926E-2</v>
      </c>
      <c r="O103" s="26" t="s">
        <v>235</v>
      </c>
      <c r="P103">
        <v>482</v>
      </c>
      <c r="Q103">
        <v>12</v>
      </c>
    </row>
    <row r="104" spans="1:17" x14ac:dyDescent="0.4">
      <c r="A104" s="21">
        <v>98</v>
      </c>
      <c r="B104" s="110">
        <f t="shared" ref="B104:B107" si="20">A104/1236</f>
        <v>7.9288025889967639E-2</v>
      </c>
      <c r="C104" s="111" t="s">
        <v>320</v>
      </c>
      <c r="D104" s="21">
        <v>10</v>
      </c>
      <c r="E104" s="21">
        <v>241</v>
      </c>
      <c r="F104" s="21">
        <f t="shared" si="16"/>
        <v>250</v>
      </c>
      <c r="G104" s="1">
        <f t="shared" si="18"/>
        <v>2</v>
      </c>
      <c r="H104" s="1" t="str">
        <f t="shared" si="17"/>
        <v>7.9%, 10:250</v>
      </c>
      <c r="M104">
        <v>1</v>
      </c>
      <c r="N104" s="25">
        <f t="shared" si="14"/>
        <v>8.0906148867313926E-2</v>
      </c>
      <c r="O104" s="26" t="s">
        <v>236</v>
      </c>
      <c r="P104">
        <v>98</v>
      </c>
      <c r="Q104">
        <v>78</v>
      </c>
    </row>
    <row r="105" spans="1:17" x14ac:dyDescent="0.4">
      <c r="A105" s="20">
        <v>31</v>
      </c>
      <c r="B105" s="105">
        <f t="shared" si="20"/>
        <v>2.5080906148867314E-2</v>
      </c>
      <c r="C105" s="30" t="s">
        <v>149</v>
      </c>
      <c r="D105" s="20">
        <v>276</v>
      </c>
      <c r="E105" s="20">
        <v>71</v>
      </c>
      <c r="F105" s="20">
        <f t="shared" si="16"/>
        <v>346</v>
      </c>
      <c r="G105">
        <f t="shared" si="18"/>
        <v>1.5</v>
      </c>
      <c r="H105" t="str">
        <f t="shared" si="17"/>
        <v>2.5%, 276:346</v>
      </c>
      <c r="M105">
        <v>1</v>
      </c>
      <c r="N105" s="25">
        <f t="shared" si="14"/>
        <v>8.0906148867313926E-2</v>
      </c>
      <c r="O105" s="26" t="s">
        <v>237</v>
      </c>
      <c r="P105">
        <v>155</v>
      </c>
      <c r="Q105">
        <v>81</v>
      </c>
    </row>
    <row r="106" spans="1:17" x14ac:dyDescent="0.4">
      <c r="A106" s="20">
        <v>20</v>
      </c>
      <c r="B106" s="105">
        <f t="shared" si="20"/>
        <v>1.6181229773462782E-2</v>
      </c>
      <c r="C106" s="30" t="s">
        <v>150</v>
      </c>
      <c r="D106" s="20">
        <v>144</v>
      </c>
      <c r="E106" s="20">
        <v>103</v>
      </c>
      <c r="F106" s="20">
        <f t="shared" si="16"/>
        <v>246</v>
      </c>
      <c r="G106">
        <f t="shared" si="18"/>
        <v>1</v>
      </c>
      <c r="H106" t="str">
        <f t="shared" si="17"/>
        <v>1.6%, 144:246</v>
      </c>
      <c r="M106">
        <v>1</v>
      </c>
      <c r="N106" s="25">
        <f t="shared" si="14"/>
        <v>8.0906148867313926E-2</v>
      </c>
      <c r="O106" s="26" t="s">
        <v>238</v>
      </c>
      <c r="P106">
        <v>491</v>
      </c>
      <c r="Q106">
        <v>16</v>
      </c>
    </row>
    <row r="107" spans="1:17" x14ac:dyDescent="0.4">
      <c r="A107" s="20">
        <v>13</v>
      </c>
      <c r="B107" s="105">
        <f t="shared" si="20"/>
        <v>1.0517799352750809E-2</v>
      </c>
      <c r="C107" s="30" t="s">
        <v>151</v>
      </c>
      <c r="D107" s="20">
        <v>148</v>
      </c>
      <c r="E107" s="20">
        <v>5</v>
      </c>
      <c r="F107" s="20">
        <f t="shared" si="16"/>
        <v>152</v>
      </c>
      <c r="G107">
        <f t="shared" si="18"/>
        <v>0.5</v>
      </c>
      <c r="H107" t="str">
        <f t="shared" si="17"/>
        <v>1.1%, 148:152</v>
      </c>
      <c r="M107">
        <v>1</v>
      </c>
      <c r="N107" s="25">
        <f t="shared" si="14"/>
        <v>8.0906148867313926E-2</v>
      </c>
      <c r="O107" s="26" t="s">
        <v>239</v>
      </c>
      <c r="P107">
        <v>110</v>
      </c>
      <c r="Q107">
        <v>237</v>
      </c>
    </row>
    <row r="108" spans="1:17" x14ac:dyDescent="0.4">
      <c r="M108">
        <v>1</v>
      </c>
      <c r="N108" s="25">
        <f t="shared" si="14"/>
        <v>8.0906148867313926E-2</v>
      </c>
      <c r="O108" s="26" t="s">
        <v>240</v>
      </c>
      <c r="P108">
        <v>203</v>
      </c>
      <c r="Q108">
        <v>133</v>
      </c>
    </row>
    <row r="109" spans="1:17" x14ac:dyDescent="0.4">
      <c r="M109">
        <v>1</v>
      </c>
      <c r="N109" s="25">
        <f t="shared" si="14"/>
        <v>8.0906148867313926E-2</v>
      </c>
      <c r="O109" s="26" t="s">
        <v>241</v>
      </c>
      <c r="P109">
        <v>266</v>
      </c>
      <c r="Q109">
        <v>12</v>
      </c>
    </row>
    <row r="110" spans="1:17" x14ac:dyDescent="0.4">
      <c r="A110" s="3"/>
      <c r="B110" s="3"/>
      <c r="C110" s="118" t="s">
        <v>473</v>
      </c>
      <c r="D110" s="119"/>
      <c r="E110" s="119"/>
      <c r="F110" s="119"/>
      <c r="G110" s="119"/>
      <c r="H110" s="119"/>
      <c r="I110" s="3"/>
      <c r="J110" s="3"/>
      <c r="M110">
        <v>1</v>
      </c>
      <c r="N110" s="25">
        <f t="shared" si="14"/>
        <v>8.0906148867313926E-2</v>
      </c>
      <c r="O110" s="26" t="s">
        <v>242</v>
      </c>
      <c r="P110">
        <v>249</v>
      </c>
      <c r="Q110">
        <v>53</v>
      </c>
    </row>
    <row r="111" spans="1:17" x14ac:dyDescent="0.4">
      <c r="A111" s="19" t="s">
        <v>71</v>
      </c>
      <c r="B111" s="19" t="s">
        <v>357</v>
      </c>
      <c r="C111" s="34" t="s">
        <v>70</v>
      </c>
      <c r="D111" s="19" t="s">
        <v>317</v>
      </c>
      <c r="E111" s="19" t="s">
        <v>69</v>
      </c>
      <c r="F111" s="19" t="s">
        <v>318</v>
      </c>
      <c r="G111" s="19" t="s">
        <v>358</v>
      </c>
      <c r="H111" s="3"/>
      <c r="I111" s="3"/>
      <c r="J111" s="3"/>
      <c r="M111">
        <v>1</v>
      </c>
      <c r="N111" s="25">
        <f t="shared" si="14"/>
        <v>8.0906148867313926E-2</v>
      </c>
      <c r="O111" s="26" t="s">
        <v>243</v>
      </c>
      <c r="P111">
        <v>141</v>
      </c>
      <c r="Q111">
        <v>28</v>
      </c>
    </row>
    <row r="112" spans="1:17" x14ac:dyDescent="0.4">
      <c r="A112" s="120">
        <v>111</v>
      </c>
      <c r="B112" s="121">
        <f>A112/167</f>
        <v>0.66467065868263475</v>
      </c>
      <c r="C112" s="122" t="s">
        <v>351</v>
      </c>
      <c r="D112" s="120">
        <v>10</v>
      </c>
      <c r="E112" s="120">
        <v>42</v>
      </c>
      <c r="F112" s="120">
        <f>D112+E112-1</f>
        <v>51</v>
      </c>
      <c r="G112" s="120">
        <v>3</v>
      </c>
      <c r="H112" s="120" t="str">
        <f>(TEXT(B112,"0.0%"))&amp;", "&amp;C112</f>
        <v>66.5%, 10:51</v>
      </c>
      <c r="I112" s="120" t="s">
        <v>477</v>
      </c>
      <c r="J112" s="3" t="s">
        <v>32</v>
      </c>
      <c r="M112">
        <v>1</v>
      </c>
      <c r="N112" s="25">
        <f t="shared" si="14"/>
        <v>8.0906148867313926E-2</v>
      </c>
      <c r="O112" s="26" t="s">
        <v>328</v>
      </c>
      <c r="P112">
        <v>16</v>
      </c>
      <c r="Q112">
        <v>433</v>
      </c>
    </row>
    <row r="113" spans="1:17" x14ac:dyDescent="0.4">
      <c r="A113" s="120">
        <v>6</v>
      </c>
      <c r="B113" s="121">
        <f t="shared" ref="B113" si="21">A113/167</f>
        <v>3.5928143712574849E-2</v>
      </c>
      <c r="C113" s="122" t="s">
        <v>72</v>
      </c>
      <c r="D113" s="120">
        <v>220</v>
      </c>
      <c r="E113" s="120">
        <v>2</v>
      </c>
      <c r="F113" s="120">
        <f t="shared" ref="F113" si="22">D113+E113-1</f>
        <v>221</v>
      </c>
      <c r="G113" s="120">
        <f>G112-0.5</f>
        <v>2.5</v>
      </c>
      <c r="H113" s="120" t="str">
        <f>(TEXT(B113,"0.0%"))&amp;", "&amp;C113</f>
        <v>3.6%, 220:221</v>
      </c>
      <c r="I113" s="120" t="s">
        <v>477</v>
      </c>
      <c r="J113" s="3" t="s">
        <v>32</v>
      </c>
      <c r="M113">
        <v>1</v>
      </c>
      <c r="N113" s="25">
        <f t="shared" si="14"/>
        <v>8.0906148867313926E-2</v>
      </c>
      <c r="O113" s="26" t="s">
        <v>244</v>
      </c>
      <c r="P113">
        <v>138</v>
      </c>
      <c r="Q113">
        <v>1</v>
      </c>
    </row>
    <row r="114" spans="1:17" x14ac:dyDescent="0.4">
      <c r="A114" s="123">
        <v>3941</v>
      </c>
      <c r="B114" s="124">
        <v>0.33372851215174865</v>
      </c>
      <c r="C114" s="123" t="s">
        <v>375</v>
      </c>
      <c r="D114" s="123">
        <v>306</v>
      </c>
      <c r="E114" s="123">
        <v>3</v>
      </c>
      <c r="F114" s="123">
        <v>308</v>
      </c>
      <c r="G114" s="123">
        <v>1.5</v>
      </c>
      <c r="H114" s="123" t="s">
        <v>474</v>
      </c>
      <c r="I114" s="123" t="s">
        <v>478</v>
      </c>
      <c r="J114" s="3" t="s">
        <v>32</v>
      </c>
      <c r="M114">
        <v>1</v>
      </c>
      <c r="N114" s="25">
        <f t="shared" si="14"/>
        <v>8.0906148867313926E-2</v>
      </c>
      <c r="O114" s="26" t="s">
        <v>329</v>
      </c>
      <c r="P114">
        <v>14</v>
      </c>
      <c r="Q114">
        <v>223</v>
      </c>
    </row>
    <row r="115" spans="1:17" x14ac:dyDescent="0.4">
      <c r="A115" s="123">
        <v>3939</v>
      </c>
      <c r="B115" s="124">
        <v>0.33355914980099921</v>
      </c>
      <c r="C115" s="123" t="s">
        <v>376</v>
      </c>
      <c r="D115" s="123">
        <v>91</v>
      </c>
      <c r="E115" s="123">
        <v>1</v>
      </c>
      <c r="F115" s="123">
        <v>91</v>
      </c>
      <c r="G115" s="123">
        <v>1</v>
      </c>
      <c r="H115" s="123" t="s">
        <v>475</v>
      </c>
      <c r="I115" s="123" t="s">
        <v>478</v>
      </c>
      <c r="J115" s="3" t="s">
        <v>32</v>
      </c>
      <c r="M115">
        <v>1</v>
      </c>
      <c r="N115" s="25">
        <f t="shared" si="14"/>
        <v>8.0906148867313926E-2</v>
      </c>
      <c r="O115" s="26" t="s">
        <v>245</v>
      </c>
      <c r="P115">
        <v>455</v>
      </c>
      <c r="Q115">
        <v>9</v>
      </c>
    </row>
    <row r="116" spans="1:17" x14ac:dyDescent="0.4">
      <c r="A116" s="123">
        <v>3929</v>
      </c>
      <c r="B116" s="124">
        <v>0.33271233804725209</v>
      </c>
      <c r="C116" s="123" t="s">
        <v>377</v>
      </c>
      <c r="D116" s="123">
        <v>220</v>
      </c>
      <c r="E116" s="123">
        <v>1</v>
      </c>
      <c r="F116" s="123">
        <v>220</v>
      </c>
      <c r="G116" s="123">
        <v>0.5</v>
      </c>
      <c r="H116" s="123" t="s">
        <v>476</v>
      </c>
      <c r="I116" s="123" t="s">
        <v>478</v>
      </c>
      <c r="J116" s="3" t="s">
        <v>32</v>
      </c>
      <c r="M116">
        <v>1</v>
      </c>
      <c r="N116" s="25">
        <f t="shared" si="14"/>
        <v>8.0906148867313926E-2</v>
      </c>
      <c r="O116" s="26" t="s">
        <v>246</v>
      </c>
      <c r="P116">
        <v>137</v>
      </c>
      <c r="Q116">
        <v>247</v>
      </c>
    </row>
    <row r="117" spans="1:17" x14ac:dyDescent="0.4">
      <c r="A117" s="125">
        <v>202</v>
      </c>
      <c r="B117" s="126">
        <f>A117/319</f>
        <v>0.63322884012539182</v>
      </c>
      <c r="C117" s="127" t="s">
        <v>336</v>
      </c>
      <c r="D117" s="125">
        <v>10</v>
      </c>
      <c r="E117" s="125">
        <v>50</v>
      </c>
      <c r="F117" s="125">
        <f t="shared" ref="F117:F118" si="23">D117+E117-1</f>
        <v>59</v>
      </c>
      <c r="G117" s="125">
        <v>5</v>
      </c>
      <c r="H117" s="125" t="str">
        <f t="shared" ref="H117:H118" si="24">(TEXT(B117,"0.0%"))&amp;", "&amp;C117</f>
        <v>63.3%, 10:59</v>
      </c>
      <c r="I117" s="125" t="s">
        <v>477</v>
      </c>
      <c r="J117" s="3" t="s">
        <v>30</v>
      </c>
      <c r="M117">
        <v>1</v>
      </c>
      <c r="N117" s="25">
        <f t="shared" si="14"/>
        <v>8.0906148867313926E-2</v>
      </c>
      <c r="O117" s="26" t="s">
        <v>247</v>
      </c>
      <c r="P117">
        <v>112</v>
      </c>
      <c r="Q117">
        <v>226</v>
      </c>
    </row>
    <row r="118" spans="1:17" x14ac:dyDescent="0.4">
      <c r="A118" s="125">
        <v>48</v>
      </c>
      <c r="B118" s="126">
        <f t="shared" ref="B118" si="25">A118/319</f>
        <v>0.15047021943573669</v>
      </c>
      <c r="C118" s="127" t="s">
        <v>337</v>
      </c>
      <c r="D118" s="125">
        <v>10</v>
      </c>
      <c r="E118" s="125">
        <v>227</v>
      </c>
      <c r="F118" s="125">
        <f t="shared" si="23"/>
        <v>236</v>
      </c>
      <c r="G118" s="125">
        <f>G117-0.5</f>
        <v>4.5</v>
      </c>
      <c r="H118" s="125" t="str">
        <f t="shared" si="24"/>
        <v>15.0%, 10:236</v>
      </c>
      <c r="I118" s="125" t="s">
        <v>477</v>
      </c>
      <c r="J118" s="3" t="s">
        <v>30</v>
      </c>
      <c r="M118">
        <v>1</v>
      </c>
      <c r="N118" s="25">
        <f t="shared" si="14"/>
        <v>8.0906148867313926E-2</v>
      </c>
      <c r="O118" s="26" t="s">
        <v>248</v>
      </c>
      <c r="P118">
        <v>399</v>
      </c>
      <c r="Q118">
        <v>5</v>
      </c>
    </row>
    <row r="119" spans="1:17" x14ac:dyDescent="0.4">
      <c r="A119" s="112">
        <v>4071</v>
      </c>
      <c r="B119" s="113">
        <f>A119/32243</f>
        <v>0.12625996340290915</v>
      </c>
      <c r="C119" s="114" t="s">
        <v>378</v>
      </c>
      <c r="D119" s="112">
        <v>422</v>
      </c>
      <c r="E119" s="112">
        <v>2</v>
      </c>
      <c r="F119" s="112">
        <f>D119+E119-1</f>
        <v>423</v>
      </c>
      <c r="G119" s="125">
        <f t="shared" ref="G119:G126" si="26">G118-0.5</f>
        <v>4</v>
      </c>
      <c r="H119" s="112" t="str">
        <f>(TEXT(B119,"0.0%"))&amp;", "&amp;C119</f>
        <v>12.6%, 422:423</v>
      </c>
      <c r="I119" s="112" t="s">
        <v>478</v>
      </c>
      <c r="J119" s="3" t="s">
        <v>30</v>
      </c>
      <c r="M119">
        <v>1</v>
      </c>
      <c r="N119" s="25">
        <f t="shared" si="14"/>
        <v>8.0906148867313926E-2</v>
      </c>
      <c r="O119" s="26" t="s">
        <v>249</v>
      </c>
      <c r="P119">
        <v>90</v>
      </c>
      <c r="Q119">
        <v>351</v>
      </c>
    </row>
    <row r="120" spans="1:17" x14ac:dyDescent="0.4">
      <c r="A120" s="112">
        <v>4061</v>
      </c>
      <c r="B120" s="113">
        <f t="shared" ref="B120:B126" si="27">A120/32243</f>
        <v>0.12594981856526999</v>
      </c>
      <c r="C120" s="114" t="s">
        <v>379</v>
      </c>
      <c r="D120" s="112">
        <v>348</v>
      </c>
      <c r="E120" s="112">
        <v>2</v>
      </c>
      <c r="F120" s="112">
        <f t="shared" ref="F120:F128" si="28">D120+E120-1</f>
        <v>349</v>
      </c>
      <c r="G120" s="125">
        <f t="shared" si="26"/>
        <v>3.5</v>
      </c>
      <c r="H120" s="112" t="str">
        <f t="shared" ref="H120:H128" si="29">(TEXT(B120,"0.0%"))&amp;", "&amp;C120</f>
        <v>12.6%, 348:349</v>
      </c>
      <c r="I120" s="112" t="s">
        <v>478</v>
      </c>
      <c r="J120" s="3" t="s">
        <v>30</v>
      </c>
      <c r="M120">
        <v>1</v>
      </c>
      <c r="N120" s="25">
        <f t="shared" si="14"/>
        <v>8.0906148867313926E-2</v>
      </c>
      <c r="O120" s="26" t="s">
        <v>330</v>
      </c>
      <c r="P120">
        <v>21</v>
      </c>
      <c r="Q120">
        <v>55</v>
      </c>
    </row>
    <row r="121" spans="1:17" x14ac:dyDescent="0.4">
      <c r="A121" s="112">
        <v>4055</v>
      </c>
      <c r="B121" s="113">
        <f t="shared" si="27"/>
        <v>0.12576373166268648</v>
      </c>
      <c r="C121" s="114" t="s">
        <v>380</v>
      </c>
      <c r="D121" s="112">
        <v>326</v>
      </c>
      <c r="E121" s="112">
        <v>1</v>
      </c>
      <c r="F121" s="112">
        <f t="shared" si="28"/>
        <v>326</v>
      </c>
      <c r="G121" s="125">
        <f t="shared" si="26"/>
        <v>3</v>
      </c>
      <c r="H121" s="112" t="str">
        <f t="shared" si="29"/>
        <v>12.6%, 326:326</v>
      </c>
      <c r="I121" s="112" t="s">
        <v>478</v>
      </c>
      <c r="J121" s="3" t="s">
        <v>30</v>
      </c>
      <c r="M121">
        <v>1</v>
      </c>
      <c r="N121" s="25">
        <f t="shared" si="14"/>
        <v>8.0906148867313926E-2</v>
      </c>
      <c r="O121" s="26" t="s">
        <v>250</v>
      </c>
      <c r="P121">
        <v>74</v>
      </c>
      <c r="Q121">
        <v>317</v>
      </c>
    </row>
    <row r="122" spans="1:17" x14ac:dyDescent="0.4">
      <c r="A122" s="112">
        <v>4053</v>
      </c>
      <c r="B122" s="113">
        <f t="shared" si="27"/>
        <v>0.12570170269515865</v>
      </c>
      <c r="C122" s="114" t="s">
        <v>381</v>
      </c>
      <c r="D122" s="112">
        <v>318</v>
      </c>
      <c r="E122" s="112">
        <v>1</v>
      </c>
      <c r="F122" s="112">
        <f t="shared" si="28"/>
        <v>318</v>
      </c>
      <c r="G122" s="125">
        <f t="shared" si="26"/>
        <v>2.5</v>
      </c>
      <c r="H122" s="112" t="str">
        <f t="shared" si="29"/>
        <v>12.6%, 318:318</v>
      </c>
      <c r="I122" s="112" t="s">
        <v>478</v>
      </c>
      <c r="J122" s="3" t="s">
        <v>30</v>
      </c>
      <c r="M122">
        <v>1</v>
      </c>
      <c r="N122" s="25">
        <f t="shared" si="14"/>
        <v>8.0906148867313926E-2</v>
      </c>
      <c r="O122" s="26" t="s">
        <v>251</v>
      </c>
      <c r="P122">
        <v>274</v>
      </c>
      <c r="Q122">
        <v>34</v>
      </c>
    </row>
    <row r="123" spans="1:17" x14ac:dyDescent="0.4">
      <c r="A123" s="112">
        <v>4010</v>
      </c>
      <c r="B123" s="113">
        <f t="shared" si="27"/>
        <v>0.12436807989331018</v>
      </c>
      <c r="C123" s="114" t="s">
        <v>382</v>
      </c>
      <c r="D123" s="112">
        <v>97</v>
      </c>
      <c r="E123" s="112">
        <v>1</v>
      </c>
      <c r="F123" s="112">
        <f t="shared" si="28"/>
        <v>97</v>
      </c>
      <c r="G123" s="125">
        <f t="shared" si="26"/>
        <v>2</v>
      </c>
      <c r="H123" s="112" t="str">
        <f t="shared" si="29"/>
        <v>12.4%, 97:97</v>
      </c>
      <c r="I123" s="112" t="s">
        <v>478</v>
      </c>
      <c r="J123" s="3" t="s">
        <v>30</v>
      </c>
      <c r="M123">
        <v>1</v>
      </c>
      <c r="N123" s="25">
        <f t="shared" si="14"/>
        <v>8.0906148867313926E-2</v>
      </c>
      <c r="O123" s="26" t="s">
        <v>252</v>
      </c>
      <c r="P123">
        <v>265</v>
      </c>
      <c r="Q123">
        <v>1</v>
      </c>
    </row>
    <row r="124" spans="1:17" x14ac:dyDescent="0.4">
      <c r="A124" s="112">
        <v>4001</v>
      </c>
      <c r="B124" s="113">
        <f t="shared" si="27"/>
        <v>0.12408894953943492</v>
      </c>
      <c r="C124" s="114" t="s">
        <v>383</v>
      </c>
      <c r="D124" s="112">
        <v>176</v>
      </c>
      <c r="E124" s="112">
        <v>3</v>
      </c>
      <c r="F124" s="112">
        <f t="shared" si="28"/>
        <v>178</v>
      </c>
      <c r="G124" s="125">
        <f t="shared" si="26"/>
        <v>1.5</v>
      </c>
      <c r="H124" s="112" t="str">
        <f t="shared" si="29"/>
        <v>12.4%, 176:178</v>
      </c>
      <c r="I124" s="112" t="s">
        <v>478</v>
      </c>
      <c r="J124" s="3" t="s">
        <v>30</v>
      </c>
      <c r="M124">
        <v>1</v>
      </c>
      <c r="N124" s="25">
        <f t="shared" si="14"/>
        <v>8.0906148867313926E-2</v>
      </c>
      <c r="O124" s="26" t="s">
        <v>253</v>
      </c>
      <c r="P124">
        <v>246</v>
      </c>
      <c r="Q124">
        <v>25</v>
      </c>
    </row>
    <row r="125" spans="1:17" x14ac:dyDescent="0.4">
      <c r="A125" s="112">
        <v>4001</v>
      </c>
      <c r="B125" s="113">
        <f t="shared" si="27"/>
        <v>0.12408894953943492</v>
      </c>
      <c r="C125" s="114" t="s">
        <v>384</v>
      </c>
      <c r="D125" s="112">
        <v>133</v>
      </c>
      <c r="E125" s="112">
        <v>1</v>
      </c>
      <c r="F125" s="112">
        <f t="shared" si="28"/>
        <v>133</v>
      </c>
      <c r="G125" s="125">
        <f t="shared" si="26"/>
        <v>1</v>
      </c>
      <c r="H125" s="112" t="str">
        <f t="shared" si="29"/>
        <v>12.4%, 133:133</v>
      </c>
      <c r="I125" s="112" t="s">
        <v>478</v>
      </c>
      <c r="J125" s="3" t="s">
        <v>30</v>
      </c>
      <c r="M125">
        <v>1</v>
      </c>
      <c r="N125" s="25">
        <f t="shared" si="14"/>
        <v>8.0906148867313926E-2</v>
      </c>
      <c r="O125" s="26" t="s">
        <v>254</v>
      </c>
      <c r="P125">
        <v>342</v>
      </c>
      <c r="Q125">
        <v>1</v>
      </c>
    </row>
    <row r="126" spans="1:17" x14ac:dyDescent="0.4">
      <c r="A126" s="112">
        <v>3991</v>
      </c>
      <c r="B126" s="113">
        <f t="shared" si="27"/>
        <v>0.12377880470179574</v>
      </c>
      <c r="C126" s="114" t="s">
        <v>265</v>
      </c>
      <c r="D126" s="112">
        <v>232</v>
      </c>
      <c r="E126" s="112">
        <v>1</v>
      </c>
      <c r="F126" s="112">
        <f t="shared" si="28"/>
        <v>232</v>
      </c>
      <c r="G126" s="125">
        <f t="shared" si="26"/>
        <v>0.5</v>
      </c>
      <c r="H126" s="112" t="str">
        <f t="shared" si="29"/>
        <v>12.4%, 232:232</v>
      </c>
      <c r="I126" s="112" t="s">
        <v>478</v>
      </c>
      <c r="J126" s="3" t="s">
        <v>30</v>
      </c>
      <c r="M126">
        <v>1</v>
      </c>
      <c r="N126" s="25">
        <f t="shared" si="14"/>
        <v>8.0906148867313926E-2</v>
      </c>
      <c r="O126" s="26" t="s">
        <v>255</v>
      </c>
      <c r="P126">
        <v>417</v>
      </c>
      <c r="Q126">
        <v>11</v>
      </c>
    </row>
    <row r="127" spans="1:17" x14ac:dyDescent="0.4">
      <c r="A127" s="57">
        <v>789</v>
      </c>
      <c r="B127" s="128">
        <f>A127/1236</f>
        <v>0.63834951456310685</v>
      </c>
      <c r="C127" s="129" t="s">
        <v>319</v>
      </c>
      <c r="D127" s="57">
        <v>10</v>
      </c>
      <c r="E127" s="57">
        <v>52</v>
      </c>
      <c r="F127" s="57">
        <f t="shared" si="28"/>
        <v>61</v>
      </c>
      <c r="G127" s="57">
        <v>8</v>
      </c>
      <c r="H127" s="57" t="str">
        <f t="shared" si="29"/>
        <v>63.8%, 10:61</v>
      </c>
      <c r="I127" s="58" t="s">
        <v>477</v>
      </c>
      <c r="J127" s="3" t="s">
        <v>31</v>
      </c>
      <c r="M127">
        <v>1</v>
      </c>
      <c r="N127" s="25">
        <f t="shared" si="14"/>
        <v>8.0906148867313926E-2</v>
      </c>
      <c r="O127" s="26" t="s">
        <v>256</v>
      </c>
      <c r="P127">
        <v>94</v>
      </c>
      <c r="Q127">
        <v>227</v>
      </c>
    </row>
    <row r="128" spans="1:17" x14ac:dyDescent="0.4">
      <c r="A128" s="57">
        <v>98</v>
      </c>
      <c r="B128" s="128">
        <f t="shared" ref="B128" si="30">A128/1236</f>
        <v>7.9288025889967639E-2</v>
      </c>
      <c r="C128" s="129" t="s">
        <v>320</v>
      </c>
      <c r="D128" s="57">
        <v>10</v>
      </c>
      <c r="E128" s="57">
        <v>241</v>
      </c>
      <c r="F128" s="57">
        <f t="shared" si="28"/>
        <v>250</v>
      </c>
      <c r="G128" s="57">
        <f t="shared" ref="G128:G142" si="31">G127-0.5</f>
        <v>7.5</v>
      </c>
      <c r="H128" s="57" t="str">
        <f t="shared" si="29"/>
        <v>7.9%, 10:250</v>
      </c>
      <c r="I128" s="58" t="s">
        <v>477</v>
      </c>
      <c r="J128" s="3" t="s">
        <v>31</v>
      </c>
      <c r="M128">
        <v>1</v>
      </c>
      <c r="N128" s="25">
        <f t="shared" si="14"/>
        <v>8.0906148867313926E-2</v>
      </c>
      <c r="O128" s="26" t="s">
        <v>331</v>
      </c>
      <c r="P128">
        <v>12</v>
      </c>
      <c r="Q128">
        <v>160</v>
      </c>
    </row>
    <row r="129" spans="1:17" x14ac:dyDescent="0.4">
      <c r="A129" s="115">
        <v>4130</v>
      </c>
      <c r="B129" s="116">
        <f>A129/65883</f>
        <v>6.2686884325243233E-2</v>
      </c>
      <c r="C129" s="117" t="s">
        <v>385</v>
      </c>
      <c r="D129" s="115">
        <v>482</v>
      </c>
      <c r="E129" s="115">
        <v>2</v>
      </c>
      <c r="F129" s="115">
        <f>D129+E129-1</f>
        <v>483</v>
      </c>
      <c r="G129" s="57">
        <f t="shared" si="31"/>
        <v>7</v>
      </c>
      <c r="H129" s="115" t="str">
        <f>(TEXT(B129,"0.0%"))&amp;", "&amp;C129</f>
        <v>6.3%, 482:483</v>
      </c>
      <c r="I129" s="115" t="s">
        <v>478</v>
      </c>
      <c r="J129" s="3" t="s">
        <v>31</v>
      </c>
      <c r="M129">
        <v>1</v>
      </c>
      <c r="N129" s="25">
        <f t="shared" si="14"/>
        <v>8.0906148867313926E-2</v>
      </c>
      <c r="O129" s="26" t="s">
        <v>257</v>
      </c>
      <c r="P129">
        <v>102</v>
      </c>
      <c r="Q129">
        <v>90</v>
      </c>
    </row>
    <row r="130" spans="1:17" x14ac:dyDescent="0.4">
      <c r="A130" s="115">
        <v>4124</v>
      </c>
      <c r="B130" s="116">
        <f t="shared" ref="B130:B142" si="32">A130/65883</f>
        <v>6.2595813791114549E-2</v>
      </c>
      <c r="C130" s="117" t="s">
        <v>386</v>
      </c>
      <c r="D130" s="115">
        <v>454</v>
      </c>
      <c r="E130" s="115">
        <v>11</v>
      </c>
      <c r="F130" s="115">
        <f t="shared" ref="F130:F142" si="33">D130+E130-1</f>
        <v>464</v>
      </c>
      <c r="G130" s="57">
        <f t="shared" si="31"/>
        <v>6.5</v>
      </c>
      <c r="H130" s="115" t="str">
        <f t="shared" ref="H130:H142" si="34">(TEXT(B130,"0.0%"))&amp;", "&amp;C130</f>
        <v>6.3%, 454:464</v>
      </c>
      <c r="I130" s="115" t="s">
        <v>478</v>
      </c>
      <c r="J130" s="3" t="s">
        <v>31</v>
      </c>
      <c r="M130">
        <v>1</v>
      </c>
      <c r="N130" s="25">
        <f t="shared" si="14"/>
        <v>8.0906148867313926E-2</v>
      </c>
      <c r="O130" s="26" t="s">
        <v>258</v>
      </c>
      <c r="P130">
        <v>194</v>
      </c>
      <c r="Q130">
        <v>39</v>
      </c>
    </row>
    <row r="131" spans="1:17" x14ac:dyDescent="0.4">
      <c r="A131" s="115">
        <v>4101</v>
      </c>
      <c r="B131" s="116">
        <f t="shared" si="32"/>
        <v>6.2246710076954599E-2</v>
      </c>
      <c r="C131" s="117" t="s">
        <v>387</v>
      </c>
      <c r="D131" s="115">
        <v>421</v>
      </c>
      <c r="E131" s="115">
        <v>1</v>
      </c>
      <c r="F131" s="115">
        <f t="shared" si="33"/>
        <v>421</v>
      </c>
      <c r="G131" s="57">
        <f t="shared" si="31"/>
        <v>6</v>
      </c>
      <c r="H131" s="115" t="str">
        <f t="shared" si="34"/>
        <v>6.2%, 421:421</v>
      </c>
      <c r="I131" s="115" t="s">
        <v>478</v>
      </c>
      <c r="J131" s="3" t="s">
        <v>31</v>
      </c>
      <c r="M131">
        <v>1</v>
      </c>
      <c r="N131" s="25">
        <f t="shared" si="14"/>
        <v>8.0906148867313926E-2</v>
      </c>
      <c r="O131" s="26" t="s">
        <v>259</v>
      </c>
      <c r="P131">
        <v>245</v>
      </c>
      <c r="Q131">
        <v>2</v>
      </c>
    </row>
    <row r="132" spans="1:17" x14ac:dyDescent="0.4">
      <c r="A132" s="115">
        <v>4099</v>
      </c>
      <c r="B132" s="116">
        <f t="shared" si="32"/>
        <v>6.2216353232245038E-2</v>
      </c>
      <c r="C132" s="117" t="s">
        <v>388</v>
      </c>
      <c r="D132" s="115">
        <v>439</v>
      </c>
      <c r="E132" s="115">
        <v>2</v>
      </c>
      <c r="F132" s="115">
        <f t="shared" si="33"/>
        <v>440</v>
      </c>
      <c r="G132" s="57">
        <f t="shared" si="31"/>
        <v>5.5</v>
      </c>
      <c r="H132" s="115" t="str">
        <f t="shared" si="34"/>
        <v>6.2%, 439:440</v>
      </c>
      <c r="I132" s="115" t="s">
        <v>478</v>
      </c>
      <c r="J132" s="3" t="s">
        <v>31</v>
      </c>
      <c r="M132">
        <v>1</v>
      </c>
      <c r="N132" s="25">
        <f t="shared" si="14"/>
        <v>8.0906148867313926E-2</v>
      </c>
      <c r="O132" s="26" t="s">
        <v>260</v>
      </c>
      <c r="P132">
        <v>177</v>
      </c>
      <c r="Q132">
        <v>53</v>
      </c>
    </row>
    <row r="133" spans="1:17" x14ac:dyDescent="0.4">
      <c r="A133" s="115">
        <v>4094</v>
      </c>
      <c r="B133" s="116">
        <f t="shared" si="32"/>
        <v>6.2140461120471141E-2</v>
      </c>
      <c r="C133" s="117" t="s">
        <v>389</v>
      </c>
      <c r="D133" s="115">
        <v>402</v>
      </c>
      <c r="E133" s="115">
        <v>4</v>
      </c>
      <c r="F133" s="115">
        <f t="shared" si="33"/>
        <v>405</v>
      </c>
      <c r="G133" s="57">
        <f t="shared" si="31"/>
        <v>5</v>
      </c>
      <c r="H133" s="115" t="str">
        <f t="shared" si="34"/>
        <v>6.2%, 402:405</v>
      </c>
      <c r="I133" s="115" t="s">
        <v>478</v>
      </c>
      <c r="J133" s="3" t="s">
        <v>31</v>
      </c>
      <c r="M133">
        <v>1</v>
      </c>
      <c r="N133" s="25">
        <f t="shared" si="14"/>
        <v>8.0906148867313926E-2</v>
      </c>
      <c r="O133" s="26" t="s">
        <v>261</v>
      </c>
      <c r="P133">
        <v>113</v>
      </c>
      <c r="Q133">
        <v>334</v>
      </c>
    </row>
    <row r="134" spans="1:17" x14ac:dyDescent="0.4">
      <c r="A134" s="115">
        <v>4091</v>
      </c>
      <c r="B134" s="116">
        <f t="shared" si="32"/>
        <v>6.2094925853406799E-2</v>
      </c>
      <c r="C134" s="117" t="s">
        <v>390</v>
      </c>
      <c r="D134" s="115">
        <v>360</v>
      </c>
      <c r="E134" s="115">
        <v>31</v>
      </c>
      <c r="F134" s="115">
        <f t="shared" si="33"/>
        <v>390</v>
      </c>
      <c r="G134" s="57">
        <f t="shared" si="31"/>
        <v>4.5</v>
      </c>
      <c r="H134" s="115" t="str">
        <f t="shared" si="34"/>
        <v>6.2%, 360:390</v>
      </c>
      <c r="I134" s="115" t="s">
        <v>478</v>
      </c>
      <c r="J134" s="3" t="s">
        <v>31</v>
      </c>
      <c r="M134">
        <v>1</v>
      </c>
      <c r="N134" s="25">
        <f t="shared" si="14"/>
        <v>8.0906148867313926E-2</v>
      </c>
      <c r="O134" s="26" t="s">
        <v>262</v>
      </c>
      <c r="P134">
        <v>457</v>
      </c>
      <c r="Q134">
        <v>8</v>
      </c>
    </row>
    <row r="135" spans="1:17" x14ac:dyDescent="0.4">
      <c r="A135" s="115">
        <v>4037</v>
      </c>
      <c r="B135" s="116">
        <f t="shared" si="32"/>
        <v>6.1275291046248653E-2</v>
      </c>
      <c r="C135" s="117" t="s">
        <v>391</v>
      </c>
      <c r="D135" s="115">
        <v>263</v>
      </c>
      <c r="E135" s="115">
        <v>1</v>
      </c>
      <c r="F135" s="115">
        <f t="shared" si="33"/>
        <v>263</v>
      </c>
      <c r="G135" s="57">
        <f t="shared" si="31"/>
        <v>4</v>
      </c>
      <c r="H135" s="115" t="str">
        <f t="shared" si="34"/>
        <v>6.1%, 263:263</v>
      </c>
      <c r="I135" s="115" t="s">
        <v>478</v>
      </c>
      <c r="J135" s="3" t="s">
        <v>31</v>
      </c>
      <c r="M135">
        <v>1</v>
      </c>
      <c r="N135" s="25">
        <f t="shared" ref="N135:N192" si="35">M135/1236*100</f>
        <v>8.0906148867313926E-2</v>
      </c>
      <c r="O135" s="26" t="s">
        <v>332</v>
      </c>
      <c r="P135">
        <v>16</v>
      </c>
      <c r="Q135">
        <v>53</v>
      </c>
    </row>
    <row r="136" spans="1:17" x14ac:dyDescent="0.4">
      <c r="A136" s="115">
        <v>3991</v>
      </c>
      <c r="B136" s="116">
        <f t="shared" si="32"/>
        <v>6.0577083617928754E-2</v>
      </c>
      <c r="C136" s="117" t="s">
        <v>392</v>
      </c>
      <c r="D136" s="115">
        <v>90</v>
      </c>
      <c r="E136" s="115">
        <v>1</v>
      </c>
      <c r="F136" s="115">
        <f t="shared" si="33"/>
        <v>90</v>
      </c>
      <c r="G136" s="57">
        <f t="shared" si="31"/>
        <v>3.5</v>
      </c>
      <c r="H136" s="115" t="str">
        <f t="shared" si="34"/>
        <v>6.1%, 90:90</v>
      </c>
      <c r="I136" s="115" t="s">
        <v>478</v>
      </c>
      <c r="J136" s="3" t="s">
        <v>31</v>
      </c>
      <c r="M136">
        <v>1</v>
      </c>
      <c r="N136" s="25">
        <f t="shared" si="35"/>
        <v>8.0906148867313926E-2</v>
      </c>
      <c r="O136" s="26" t="s">
        <v>263</v>
      </c>
      <c r="P136">
        <v>170</v>
      </c>
      <c r="Q136">
        <v>14</v>
      </c>
    </row>
    <row r="137" spans="1:17" x14ac:dyDescent="0.4">
      <c r="A137" s="115">
        <v>3959</v>
      </c>
      <c r="B137" s="116">
        <f t="shared" si="32"/>
        <v>6.0091374102575777E-2</v>
      </c>
      <c r="C137" s="117" t="s">
        <v>393</v>
      </c>
      <c r="D137" s="115">
        <v>114</v>
      </c>
      <c r="E137" s="115">
        <v>1</v>
      </c>
      <c r="F137" s="115">
        <f t="shared" si="33"/>
        <v>114</v>
      </c>
      <c r="G137" s="57">
        <f t="shared" si="31"/>
        <v>3</v>
      </c>
      <c r="H137" s="115" t="str">
        <f t="shared" si="34"/>
        <v>6.0%, 114:114</v>
      </c>
      <c r="I137" s="115" t="s">
        <v>478</v>
      </c>
      <c r="J137" s="3" t="s">
        <v>31</v>
      </c>
      <c r="M137">
        <v>1</v>
      </c>
      <c r="N137" s="25">
        <f t="shared" si="35"/>
        <v>8.0906148867313926E-2</v>
      </c>
      <c r="O137" s="26" t="s">
        <v>264</v>
      </c>
      <c r="P137">
        <v>329</v>
      </c>
      <c r="Q137">
        <v>18</v>
      </c>
    </row>
    <row r="138" spans="1:17" x14ac:dyDescent="0.4">
      <c r="A138" s="115">
        <v>3920</v>
      </c>
      <c r="B138" s="116">
        <f t="shared" si="32"/>
        <v>5.9499415630739343E-2</v>
      </c>
      <c r="C138" s="117" t="s">
        <v>394</v>
      </c>
      <c r="D138" s="115">
        <v>189</v>
      </c>
      <c r="E138" s="115">
        <v>6</v>
      </c>
      <c r="F138" s="115">
        <f t="shared" si="33"/>
        <v>194</v>
      </c>
      <c r="G138" s="57">
        <f t="shared" si="31"/>
        <v>2.5</v>
      </c>
      <c r="H138" s="115" t="str">
        <f t="shared" si="34"/>
        <v>5.9%, 189:194</v>
      </c>
      <c r="I138" s="115" t="s">
        <v>478</v>
      </c>
      <c r="J138" s="3" t="s">
        <v>31</v>
      </c>
      <c r="M138">
        <v>1</v>
      </c>
      <c r="N138" s="25">
        <f t="shared" si="35"/>
        <v>8.0906148867313926E-2</v>
      </c>
      <c r="O138" s="26" t="s">
        <v>265</v>
      </c>
      <c r="P138">
        <v>232</v>
      </c>
      <c r="Q138">
        <v>1</v>
      </c>
    </row>
    <row r="139" spans="1:17" x14ac:dyDescent="0.4">
      <c r="A139" s="115">
        <v>3917</v>
      </c>
      <c r="B139" s="116">
        <f t="shared" si="32"/>
        <v>5.9453880363675E-2</v>
      </c>
      <c r="C139" s="117" t="s">
        <v>395</v>
      </c>
      <c r="D139" s="115">
        <v>168</v>
      </c>
      <c r="E139" s="115">
        <v>3</v>
      </c>
      <c r="F139" s="115">
        <f t="shared" si="33"/>
        <v>170</v>
      </c>
      <c r="G139" s="57">
        <f t="shared" si="31"/>
        <v>2</v>
      </c>
      <c r="H139" s="115" t="str">
        <f t="shared" si="34"/>
        <v>5.9%, 168:170</v>
      </c>
      <c r="I139" s="115" t="s">
        <v>478</v>
      </c>
      <c r="J139" s="3" t="s">
        <v>31</v>
      </c>
      <c r="M139">
        <v>1</v>
      </c>
      <c r="N139" s="25">
        <f t="shared" si="35"/>
        <v>8.0906148867313926E-2</v>
      </c>
      <c r="O139" s="26" t="s">
        <v>266</v>
      </c>
      <c r="P139">
        <v>90</v>
      </c>
      <c r="Q139">
        <v>40</v>
      </c>
    </row>
    <row r="140" spans="1:17" x14ac:dyDescent="0.4">
      <c r="A140" s="115">
        <v>3916</v>
      </c>
      <c r="B140" s="116">
        <f t="shared" si="32"/>
        <v>5.943870194132022E-2</v>
      </c>
      <c r="C140" s="117" t="s">
        <v>396</v>
      </c>
      <c r="D140" s="115">
        <v>232</v>
      </c>
      <c r="E140" s="115">
        <v>5</v>
      </c>
      <c r="F140" s="115">
        <f t="shared" si="33"/>
        <v>236</v>
      </c>
      <c r="G140" s="57">
        <f t="shared" si="31"/>
        <v>1.5</v>
      </c>
      <c r="H140" s="115" t="str">
        <f t="shared" si="34"/>
        <v>5.9%, 232:236</v>
      </c>
      <c r="I140" s="115" t="s">
        <v>478</v>
      </c>
      <c r="J140" s="3" t="s">
        <v>31</v>
      </c>
      <c r="M140">
        <v>1</v>
      </c>
      <c r="N140" s="25">
        <f t="shared" si="35"/>
        <v>8.0906148867313926E-2</v>
      </c>
      <c r="O140" s="26" t="s">
        <v>267</v>
      </c>
      <c r="P140">
        <v>327</v>
      </c>
      <c r="Q140">
        <v>10</v>
      </c>
    </row>
    <row r="141" spans="1:17" x14ac:dyDescent="0.4">
      <c r="A141" s="115">
        <v>3915</v>
      </c>
      <c r="B141" s="116">
        <f t="shared" si="32"/>
        <v>5.9423523518965439E-2</v>
      </c>
      <c r="C141" s="117" t="s">
        <v>397</v>
      </c>
      <c r="D141" s="115">
        <v>152</v>
      </c>
      <c r="E141" s="115">
        <v>1</v>
      </c>
      <c r="F141" s="115">
        <f t="shared" si="33"/>
        <v>152</v>
      </c>
      <c r="G141" s="57">
        <f t="shared" si="31"/>
        <v>1</v>
      </c>
      <c r="H141" s="115" t="str">
        <f t="shared" si="34"/>
        <v>5.9%, 152:152</v>
      </c>
      <c r="I141" s="115" t="s">
        <v>478</v>
      </c>
      <c r="J141" s="3" t="s">
        <v>31</v>
      </c>
      <c r="M141">
        <v>1</v>
      </c>
      <c r="N141" s="25">
        <f t="shared" si="35"/>
        <v>8.0906148867313926E-2</v>
      </c>
      <c r="O141" s="26" t="s">
        <v>268</v>
      </c>
      <c r="P141">
        <v>35</v>
      </c>
      <c r="Q141">
        <v>27</v>
      </c>
    </row>
    <row r="142" spans="1:17" x14ac:dyDescent="0.4">
      <c r="A142" s="115">
        <v>3908</v>
      </c>
      <c r="B142" s="116">
        <f t="shared" si="32"/>
        <v>5.9317274562481974E-2</v>
      </c>
      <c r="C142" s="117" t="s">
        <v>398</v>
      </c>
      <c r="D142" s="115">
        <v>246</v>
      </c>
      <c r="E142" s="115">
        <v>1</v>
      </c>
      <c r="F142" s="115">
        <f t="shared" si="33"/>
        <v>246</v>
      </c>
      <c r="G142" s="57">
        <f t="shared" si="31"/>
        <v>0.5</v>
      </c>
      <c r="H142" s="115" t="str">
        <f t="shared" si="34"/>
        <v>5.9%, 246:246</v>
      </c>
      <c r="I142" s="115" t="s">
        <v>478</v>
      </c>
      <c r="J142" s="3" t="s">
        <v>31</v>
      </c>
      <c r="M142">
        <v>1</v>
      </c>
      <c r="N142" s="25">
        <f t="shared" si="35"/>
        <v>8.0906148867313926E-2</v>
      </c>
      <c r="O142" s="26" t="s">
        <v>333</v>
      </c>
      <c r="P142">
        <v>14</v>
      </c>
      <c r="Q142">
        <v>323</v>
      </c>
    </row>
    <row r="143" spans="1:17" x14ac:dyDescent="0.4">
      <c r="M143">
        <v>1</v>
      </c>
      <c r="N143" s="25">
        <f t="shared" si="35"/>
        <v>8.0906148867313926E-2</v>
      </c>
      <c r="O143" s="26" t="s">
        <v>269</v>
      </c>
      <c r="P143">
        <v>170</v>
      </c>
      <c r="Q143">
        <v>242</v>
      </c>
    </row>
    <row r="144" spans="1:17" x14ac:dyDescent="0.4">
      <c r="M144">
        <v>1</v>
      </c>
      <c r="N144" s="25">
        <f t="shared" si="35"/>
        <v>8.0906148867313926E-2</v>
      </c>
      <c r="O144" s="26" t="s">
        <v>270</v>
      </c>
      <c r="P144">
        <v>404</v>
      </c>
      <c r="Q144">
        <v>37</v>
      </c>
    </row>
    <row r="145" spans="13:17" x14ac:dyDescent="0.4">
      <c r="M145">
        <v>1</v>
      </c>
      <c r="N145" s="25">
        <f t="shared" si="35"/>
        <v>8.0906148867313926E-2</v>
      </c>
      <c r="O145" s="26" t="s">
        <v>334</v>
      </c>
      <c r="P145">
        <v>44</v>
      </c>
      <c r="Q145">
        <v>1</v>
      </c>
    </row>
    <row r="146" spans="13:17" x14ac:dyDescent="0.4">
      <c r="M146">
        <v>1</v>
      </c>
      <c r="N146" s="25">
        <f t="shared" si="35"/>
        <v>8.0906148867313926E-2</v>
      </c>
      <c r="O146" s="26" t="s">
        <v>271</v>
      </c>
      <c r="P146">
        <v>90</v>
      </c>
      <c r="Q146">
        <v>74</v>
      </c>
    </row>
    <row r="147" spans="13:17" x14ac:dyDescent="0.4">
      <c r="M147">
        <v>1</v>
      </c>
      <c r="N147" s="25">
        <f t="shared" si="35"/>
        <v>8.0906148867313926E-2</v>
      </c>
      <c r="O147" s="26" t="s">
        <v>272</v>
      </c>
      <c r="P147">
        <v>146</v>
      </c>
      <c r="Q147">
        <v>1</v>
      </c>
    </row>
    <row r="148" spans="13:17" x14ac:dyDescent="0.4">
      <c r="M148">
        <v>1</v>
      </c>
      <c r="N148" s="25">
        <f t="shared" si="35"/>
        <v>8.0906148867313926E-2</v>
      </c>
      <c r="O148" s="26" t="s">
        <v>273</v>
      </c>
      <c r="P148">
        <v>126</v>
      </c>
      <c r="Q148">
        <v>31</v>
      </c>
    </row>
    <row r="149" spans="13:17" x14ac:dyDescent="0.4">
      <c r="M149">
        <v>1</v>
      </c>
      <c r="N149" s="25">
        <f t="shared" si="35"/>
        <v>8.0906148867313926E-2</v>
      </c>
      <c r="O149" s="26" t="s">
        <v>274</v>
      </c>
      <c r="P149">
        <v>90</v>
      </c>
      <c r="Q149">
        <v>341</v>
      </c>
    </row>
    <row r="150" spans="13:17" x14ac:dyDescent="0.4">
      <c r="M150">
        <v>1</v>
      </c>
      <c r="N150" s="25">
        <f t="shared" si="35"/>
        <v>8.0906148867313926E-2</v>
      </c>
      <c r="O150" s="26" t="s">
        <v>275</v>
      </c>
      <c r="P150">
        <v>390</v>
      </c>
      <c r="Q150">
        <v>1</v>
      </c>
    </row>
    <row r="151" spans="13:17" x14ac:dyDescent="0.4">
      <c r="M151">
        <v>1</v>
      </c>
      <c r="N151" s="25">
        <f t="shared" si="35"/>
        <v>8.0906148867313926E-2</v>
      </c>
      <c r="O151" s="26" t="s">
        <v>276</v>
      </c>
      <c r="P151">
        <v>58</v>
      </c>
      <c r="Q151">
        <v>304</v>
      </c>
    </row>
    <row r="152" spans="13:17" x14ac:dyDescent="0.4">
      <c r="M152">
        <v>1</v>
      </c>
      <c r="N152" s="25">
        <f t="shared" si="35"/>
        <v>8.0906148867313926E-2</v>
      </c>
      <c r="O152" s="26" t="s">
        <v>277</v>
      </c>
      <c r="P152">
        <v>194</v>
      </c>
      <c r="Q152">
        <v>247</v>
      </c>
    </row>
    <row r="153" spans="13:17" x14ac:dyDescent="0.4">
      <c r="M153">
        <v>1</v>
      </c>
      <c r="N153" s="25">
        <f t="shared" si="35"/>
        <v>8.0906148867313926E-2</v>
      </c>
      <c r="O153" s="26" t="s">
        <v>278</v>
      </c>
      <c r="P153">
        <v>255</v>
      </c>
      <c r="Q153">
        <v>185</v>
      </c>
    </row>
    <row r="154" spans="13:17" x14ac:dyDescent="0.4">
      <c r="M154">
        <v>1</v>
      </c>
      <c r="N154" s="25">
        <f t="shared" si="35"/>
        <v>8.0906148867313926E-2</v>
      </c>
      <c r="O154" s="26" t="s">
        <v>279</v>
      </c>
      <c r="P154">
        <v>389</v>
      </c>
      <c r="Q154">
        <v>44</v>
      </c>
    </row>
    <row r="155" spans="13:17" x14ac:dyDescent="0.4">
      <c r="M155">
        <v>1</v>
      </c>
      <c r="N155" s="25">
        <f t="shared" si="35"/>
        <v>8.0906148867313926E-2</v>
      </c>
      <c r="O155" s="26" t="s">
        <v>280</v>
      </c>
      <c r="P155">
        <v>129</v>
      </c>
      <c r="Q155">
        <v>316</v>
      </c>
    </row>
    <row r="156" spans="13:17" x14ac:dyDescent="0.4">
      <c r="M156">
        <v>1</v>
      </c>
      <c r="N156" s="25">
        <f t="shared" si="35"/>
        <v>8.0906148867313926E-2</v>
      </c>
      <c r="O156" s="26" t="s">
        <v>281</v>
      </c>
      <c r="P156">
        <v>46</v>
      </c>
      <c r="Q156">
        <v>419</v>
      </c>
    </row>
    <row r="157" spans="13:17" x14ac:dyDescent="0.4">
      <c r="M157">
        <v>1</v>
      </c>
      <c r="N157" s="25">
        <f t="shared" si="35"/>
        <v>8.0906148867313926E-2</v>
      </c>
      <c r="O157" s="26" t="s">
        <v>282</v>
      </c>
      <c r="P157">
        <v>434</v>
      </c>
      <c r="Q157">
        <v>8</v>
      </c>
    </row>
    <row r="158" spans="13:17" x14ac:dyDescent="0.4">
      <c r="M158">
        <v>1</v>
      </c>
      <c r="N158" s="25">
        <f t="shared" si="35"/>
        <v>8.0906148867313926E-2</v>
      </c>
      <c r="O158" s="26" t="s">
        <v>283</v>
      </c>
      <c r="P158">
        <v>80</v>
      </c>
      <c r="Q158">
        <v>1</v>
      </c>
    </row>
    <row r="159" spans="13:17" x14ac:dyDescent="0.4">
      <c r="M159">
        <v>1</v>
      </c>
      <c r="N159" s="25">
        <f t="shared" si="35"/>
        <v>8.0906148867313926E-2</v>
      </c>
      <c r="O159" s="26" t="s">
        <v>284</v>
      </c>
      <c r="P159">
        <v>205</v>
      </c>
      <c r="Q159">
        <v>7</v>
      </c>
    </row>
    <row r="160" spans="13:17" x14ac:dyDescent="0.4">
      <c r="M160">
        <v>1</v>
      </c>
      <c r="N160" s="25">
        <f t="shared" si="35"/>
        <v>8.0906148867313926E-2</v>
      </c>
      <c r="O160" s="26" t="s">
        <v>285</v>
      </c>
      <c r="P160">
        <v>140</v>
      </c>
      <c r="Q160">
        <v>31</v>
      </c>
    </row>
    <row r="161" spans="13:17" x14ac:dyDescent="0.4">
      <c r="M161">
        <v>1</v>
      </c>
      <c r="N161" s="25">
        <f t="shared" si="35"/>
        <v>8.0906148867313926E-2</v>
      </c>
      <c r="O161" s="26" t="s">
        <v>286</v>
      </c>
      <c r="P161">
        <v>438</v>
      </c>
      <c r="Q161">
        <v>3</v>
      </c>
    </row>
    <row r="162" spans="13:17" x14ac:dyDescent="0.4">
      <c r="M162">
        <v>1</v>
      </c>
      <c r="N162" s="25">
        <f t="shared" si="35"/>
        <v>8.0906148867313926E-2</v>
      </c>
      <c r="O162" s="26" t="s">
        <v>287</v>
      </c>
      <c r="P162">
        <v>96</v>
      </c>
      <c r="Q162">
        <v>4</v>
      </c>
    </row>
    <row r="163" spans="13:17" x14ac:dyDescent="0.4">
      <c r="M163">
        <v>1</v>
      </c>
      <c r="N163" s="25">
        <f t="shared" si="35"/>
        <v>8.0906148867313926E-2</v>
      </c>
      <c r="O163" s="26" t="s">
        <v>288</v>
      </c>
      <c r="P163">
        <v>100</v>
      </c>
      <c r="Q163">
        <v>243</v>
      </c>
    </row>
    <row r="164" spans="13:17" x14ac:dyDescent="0.4">
      <c r="M164">
        <v>1</v>
      </c>
      <c r="N164" s="25">
        <f t="shared" si="35"/>
        <v>8.0906148867313926E-2</v>
      </c>
      <c r="O164" s="26" t="s">
        <v>289</v>
      </c>
      <c r="P164">
        <v>144</v>
      </c>
      <c r="Q164">
        <v>167</v>
      </c>
    </row>
    <row r="165" spans="13:17" x14ac:dyDescent="0.4">
      <c r="M165">
        <v>1</v>
      </c>
      <c r="N165" s="25">
        <f t="shared" si="35"/>
        <v>8.0906148867313926E-2</v>
      </c>
      <c r="O165" s="26" t="s">
        <v>290</v>
      </c>
      <c r="P165">
        <v>272</v>
      </c>
      <c r="Q165">
        <v>1</v>
      </c>
    </row>
    <row r="166" spans="13:17" x14ac:dyDescent="0.4">
      <c r="M166">
        <v>1</v>
      </c>
      <c r="N166" s="25">
        <f t="shared" si="35"/>
        <v>8.0906148867313926E-2</v>
      </c>
      <c r="O166" s="26" t="s">
        <v>291</v>
      </c>
      <c r="P166">
        <v>90</v>
      </c>
      <c r="Q166">
        <v>325</v>
      </c>
    </row>
    <row r="167" spans="13:17" x14ac:dyDescent="0.4">
      <c r="M167">
        <v>1</v>
      </c>
      <c r="N167" s="25">
        <f t="shared" si="35"/>
        <v>8.0906148867313926E-2</v>
      </c>
      <c r="O167" s="26" t="s">
        <v>292</v>
      </c>
      <c r="P167">
        <v>272</v>
      </c>
      <c r="Q167">
        <v>76</v>
      </c>
    </row>
    <row r="168" spans="13:17" x14ac:dyDescent="0.4">
      <c r="M168">
        <v>1</v>
      </c>
      <c r="N168" s="25">
        <f t="shared" si="35"/>
        <v>8.0906148867313926E-2</v>
      </c>
      <c r="O168" s="26" t="s">
        <v>293</v>
      </c>
      <c r="P168">
        <v>70</v>
      </c>
      <c r="Q168">
        <v>395</v>
      </c>
    </row>
    <row r="169" spans="13:17" x14ac:dyDescent="0.4">
      <c r="M169">
        <v>1</v>
      </c>
      <c r="N169" s="25">
        <f t="shared" si="35"/>
        <v>8.0906148867313926E-2</v>
      </c>
      <c r="O169" s="26" t="s">
        <v>294</v>
      </c>
      <c r="P169">
        <v>312</v>
      </c>
      <c r="Q169">
        <v>67</v>
      </c>
    </row>
    <row r="170" spans="13:17" x14ac:dyDescent="0.4">
      <c r="M170">
        <v>1</v>
      </c>
      <c r="N170" s="25">
        <f t="shared" si="35"/>
        <v>8.0906148867313926E-2</v>
      </c>
      <c r="O170" s="26" t="s">
        <v>295</v>
      </c>
      <c r="P170">
        <v>44</v>
      </c>
      <c r="Q170">
        <v>234</v>
      </c>
    </row>
    <row r="171" spans="13:17" x14ac:dyDescent="0.4">
      <c r="M171">
        <v>1</v>
      </c>
      <c r="N171" s="25">
        <f t="shared" si="35"/>
        <v>8.0906148867313926E-2</v>
      </c>
      <c r="O171" s="26" t="s">
        <v>296</v>
      </c>
      <c r="P171">
        <v>201</v>
      </c>
      <c r="Q171">
        <v>130</v>
      </c>
    </row>
    <row r="172" spans="13:17" x14ac:dyDescent="0.4">
      <c r="M172">
        <v>1</v>
      </c>
      <c r="N172" s="25">
        <f t="shared" si="35"/>
        <v>8.0906148867313926E-2</v>
      </c>
      <c r="O172" s="26" t="s">
        <v>297</v>
      </c>
      <c r="P172">
        <v>341</v>
      </c>
      <c r="Q172">
        <v>4</v>
      </c>
    </row>
    <row r="173" spans="13:17" x14ac:dyDescent="0.4">
      <c r="M173">
        <v>1</v>
      </c>
      <c r="N173" s="25">
        <f t="shared" si="35"/>
        <v>8.0906148867313926E-2</v>
      </c>
      <c r="O173" s="26" t="s">
        <v>298</v>
      </c>
      <c r="P173">
        <v>364</v>
      </c>
      <c r="Q173">
        <v>101</v>
      </c>
    </row>
    <row r="174" spans="13:17" x14ac:dyDescent="0.4">
      <c r="M174">
        <v>1</v>
      </c>
      <c r="N174" s="25">
        <f t="shared" si="35"/>
        <v>8.0906148867313926E-2</v>
      </c>
      <c r="O174" s="26" t="s">
        <v>299</v>
      </c>
      <c r="P174">
        <v>266</v>
      </c>
      <c r="Q174">
        <v>79</v>
      </c>
    </row>
    <row r="175" spans="13:17" x14ac:dyDescent="0.4">
      <c r="M175">
        <v>1</v>
      </c>
      <c r="N175" s="25">
        <f t="shared" si="35"/>
        <v>8.0906148867313926E-2</v>
      </c>
      <c r="O175" s="26" t="s">
        <v>300</v>
      </c>
      <c r="P175">
        <v>246</v>
      </c>
      <c r="Q175">
        <v>8</v>
      </c>
    </row>
    <row r="176" spans="13:17" x14ac:dyDescent="0.4">
      <c r="M176">
        <v>1</v>
      </c>
      <c r="N176" s="25">
        <f t="shared" si="35"/>
        <v>8.0906148867313926E-2</v>
      </c>
      <c r="O176" s="26" t="s">
        <v>301</v>
      </c>
      <c r="P176">
        <v>302</v>
      </c>
      <c r="Q176">
        <v>1</v>
      </c>
    </row>
    <row r="177" spans="13:17" x14ac:dyDescent="0.4">
      <c r="M177">
        <v>1</v>
      </c>
      <c r="N177" s="25">
        <f t="shared" si="35"/>
        <v>8.0906148867313926E-2</v>
      </c>
      <c r="O177" s="26" t="s">
        <v>302</v>
      </c>
      <c r="P177">
        <v>152</v>
      </c>
      <c r="Q177">
        <v>236</v>
      </c>
    </row>
    <row r="178" spans="13:17" x14ac:dyDescent="0.4">
      <c r="M178">
        <v>1</v>
      </c>
      <c r="N178" s="25">
        <f t="shared" si="35"/>
        <v>8.0906148867313926E-2</v>
      </c>
      <c r="O178" s="26" t="s">
        <v>303</v>
      </c>
      <c r="P178">
        <v>98</v>
      </c>
      <c r="Q178">
        <v>69</v>
      </c>
    </row>
    <row r="179" spans="13:17" x14ac:dyDescent="0.4">
      <c r="M179">
        <v>1</v>
      </c>
      <c r="N179" s="25">
        <f t="shared" si="35"/>
        <v>8.0906148867313926E-2</v>
      </c>
      <c r="O179" s="26" t="s">
        <v>304</v>
      </c>
      <c r="P179">
        <v>201</v>
      </c>
      <c r="Q179">
        <v>11</v>
      </c>
    </row>
    <row r="180" spans="13:17" x14ac:dyDescent="0.4">
      <c r="M180">
        <v>1</v>
      </c>
      <c r="N180" s="25">
        <f t="shared" si="35"/>
        <v>8.0906148867313926E-2</v>
      </c>
      <c r="O180" s="26" t="s">
        <v>305</v>
      </c>
      <c r="P180">
        <v>73</v>
      </c>
      <c r="Q180">
        <v>318</v>
      </c>
    </row>
    <row r="181" spans="13:17" x14ac:dyDescent="0.4">
      <c r="M181">
        <v>1</v>
      </c>
      <c r="N181" s="25">
        <f t="shared" si="35"/>
        <v>8.0906148867313926E-2</v>
      </c>
      <c r="O181" s="26" t="s">
        <v>306</v>
      </c>
      <c r="P181">
        <v>261</v>
      </c>
      <c r="Q181">
        <v>1</v>
      </c>
    </row>
    <row r="182" spans="13:17" x14ac:dyDescent="0.4">
      <c r="M182">
        <v>1</v>
      </c>
      <c r="N182" s="25">
        <f t="shared" si="35"/>
        <v>8.0906148867313926E-2</v>
      </c>
      <c r="O182" s="26" t="s">
        <v>307</v>
      </c>
      <c r="P182">
        <v>207</v>
      </c>
      <c r="Q182">
        <v>137</v>
      </c>
    </row>
    <row r="183" spans="13:17" x14ac:dyDescent="0.4">
      <c r="M183">
        <v>1</v>
      </c>
      <c r="N183" s="25">
        <f t="shared" si="35"/>
        <v>8.0906148867313926E-2</v>
      </c>
      <c r="O183" s="26" t="s">
        <v>308</v>
      </c>
      <c r="P183">
        <v>68</v>
      </c>
      <c r="Q183">
        <v>352</v>
      </c>
    </row>
    <row r="184" spans="13:17" x14ac:dyDescent="0.4">
      <c r="M184">
        <v>1</v>
      </c>
      <c r="N184" s="25">
        <f t="shared" si="35"/>
        <v>8.0906148867313926E-2</v>
      </c>
      <c r="O184" s="26" t="s">
        <v>335</v>
      </c>
      <c r="P184">
        <v>19</v>
      </c>
      <c r="Q184">
        <v>43</v>
      </c>
    </row>
    <row r="185" spans="13:17" x14ac:dyDescent="0.4">
      <c r="M185">
        <v>1</v>
      </c>
      <c r="N185" s="25">
        <f t="shared" si="35"/>
        <v>8.0906148867313926E-2</v>
      </c>
      <c r="O185" s="26" t="s">
        <v>309</v>
      </c>
      <c r="P185">
        <v>229</v>
      </c>
      <c r="Q185">
        <v>8</v>
      </c>
    </row>
    <row r="186" spans="13:17" x14ac:dyDescent="0.4">
      <c r="M186">
        <v>1</v>
      </c>
      <c r="N186" s="25">
        <f t="shared" si="35"/>
        <v>8.0906148867313926E-2</v>
      </c>
      <c r="O186" s="26" t="s">
        <v>310</v>
      </c>
      <c r="P186">
        <v>75</v>
      </c>
      <c r="Q186">
        <v>318</v>
      </c>
    </row>
    <row r="187" spans="13:17" x14ac:dyDescent="0.4">
      <c r="M187">
        <v>1</v>
      </c>
      <c r="N187" s="25">
        <f t="shared" si="35"/>
        <v>8.0906148867313926E-2</v>
      </c>
      <c r="O187" s="26" t="s">
        <v>311</v>
      </c>
      <c r="P187">
        <v>113</v>
      </c>
      <c r="Q187">
        <v>309</v>
      </c>
    </row>
    <row r="188" spans="13:17" x14ac:dyDescent="0.4">
      <c r="M188">
        <v>1</v>
      </c>
      <c r="N188" s="25">
        <f t="shared" si="35"/>
        <v>8.0906148867313926E-2</v>
      </c>
      <c r="O188" s="26" t="s">
        <v>312</v>
      </c>
      <c r="P188">
        <v>333</v>
      </c>
      <c r="Q188">
        <v>12</v>
      </c>
    </row>
    <row r="189" spans="13:17" x14ac:dyDescent="0.4">
      <c r="M189">
        <v>1</v>
      </c>
      <c r="N189" s="25">
        <f t="shared" si="35"/>
        <v>8.0906148867313926E-2</v>
      </c>
      <c r="O189" s="26" t="s">
        <v>313</v>
      </c>
      <c r="P189">
        <v>382</v>
      </c>
      <c r="Q189">
        <v>9</v>
      </c>
    </row>
    <row r="190" spans="13:17" x14ac:dyDescent="0.4">
      <c r="M190">
        <v>1</v>
      </c>
      <c r="N190" s="25">
        <f t="shared" si="35"/>
        <v>8.0906148867313926E-2</v>
      </c>
      <c r="O190" s="26" t="s">
        <v>314</v>
      </c>
      <c r="P190">
        <v>296</v>
      </c>
      <c r="Q190">
        <v>45</v>
      </c>
    </row>
    <row r="191" spans="13:17" x14ac:dyDescent="0.4">
      <c r="M191">
        <v>1</v>
      </c>
      <c r="N191" s="25">
        <f t="shared" si="35"/>
        <v>8.0906148867313926E-2</v>
      </c>
      <c r="O191" s="26" t="s">
        <v>315</v>
      </c>
      <c r="P191">
        <v>74</v>
      </c>
      <c r="Q191">
        <v>12</v>
      </c>
    </row>
    <row r="192" spans="13:17" x14ac:dyDescent="0.4">
      <c r="M192">
        <v>1</v>
      </c>
      <c r="N192" s="25">
        <f t="shared" si="35"/>
        <v>8.0906148867313926E-2</v>
      </c>
      <c r="O192" s="26" t="s">
        <v>316</v>
      </c>
      <c r="P192">
        <v>227</v>
      </c>
      <c r="Q192">
        <v>6</v>
      </c>
    </row>
    <row r="193" spans="13:13" x14ac:dyDescent="0.4">
      <c r="M193">
        <f>SUM(M6:M192)</f>
        <v>1236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7898-2E10-44E6-A3D1-28C80747F4BE}">
  <dimension ref="A2:F33"/>
  <sheetViews>
    <sheetView zoomScale="85" zoomScaleNormal="85" workbookViewId="0">
      <selection activeCell="O40" sqref="O40"/>
    </sheetView>
  </sheetViews>
  <sheetFormatPr defaultRowHeight="14.6" x14ac:dyDescent="0.4"/>
  <sheetData>
    <row r="2" spans="1:6" x14ac:dyDescent="0.4">
      <c r="B2" t="s">
        <v>5</v>
      </c>
    </row>
    <row r="3" spans="1:6" x14ac:dyDescent="0.4">
      <c r="B3" t="s">
        <v>0</v>
      </c>
    </row>
    <row r="4" spans="1:6" x14ac:dyDescent="0.4">
      <c r="B4" t="s">
        <v>7</v>
      </c>
      <c r="C4" t="s">
        <v>6</v>
      </c>
      <c r="D4" t="s">
        <v>35</v>
      </c>
      <c r="E4" t="s">
        <v>8</v>
      </c>
    </row>
    <row r="5" spans="1:6" x14ac:dyDescent="0.4">
      <c r="A5" t="s">
        <v>36</v>
      </c>
      <c r="B5">
        <v>5</v>
      </c>
      <c r="C5">
        <v>1.2</v>
      </c>
      <c r="D5">
        <v>75086.407999999996</v>
      </c>
    </row>
    <row r="6" spans="1:6" x14ac:dyDescent="0.4">
      <c r="A6" t="s">
        <v>36</v>
      </c>
      <c r="B6">
        <v>5</v>
      </c>
      <c r="C6">
        <v>1</v>
      </c>
      <c r="D6">
        <v>58916.637999999999</v>
      </c>
    </row>
    <row r="7" spans="1:6" x14ac:dyDescent="0.4">
      <c r="A7" t="s">
        <v>36</v>
      </c>
      <c r="B7">
        <v>5</v>
      </c>
      <c r="C7">
        <v>0.8</v>
      </c>
      <c r="D7">
        <v>50862.981</v>
      </c>
    </row>
    <row r="8" spans="1:6" x14ac:dyDescent="0.4">
      <c r="A8" t="s">
        <v>36</v>
      </c>
      <c r="B8">
        <v>5</v>
      </c>
      <c r="C8">
        <v>0.6</v>
      </c>
      <c r="D8">
        <v>40979.767999999996</v>
      </c>
    </row>
    <row r="9" spans="1:6" x14ac:dyDescent="0.4">
      <c r="A9" t="s">
        <v>36</v>
      </c>
      <c r="B9">
        <v>5</v>
      </c>
      <c r="C9">
        <v>0.4</v>
      </c>
      <c r="D9">
        <v>29332.605</v>
      </c>
    </row>
    <row r="10" spans="1:6" x14ac:dyDescent="0.4">
      <c r="A10" t="s">
        <v>36</v>
      </c>
      <c r="B10">
        <v>5</v>
      </c>
      <c r="C10">
        <v>0.2</v>
      </c>
      <c r="D10">
        <v>17218.986000000001</v>
      </c>
    </row>
    <row r="11" spans="1:6" x14ac:dyDescent="0.4">
      <c r="A11" t="s">
        <v>36</v>
      </c>
      <c r="B11">
        <v>5</v>
      </c>
      <c r="C11">
        <v>0.1</v>
      </c>
      <c r="D11">
        <v>6838.0330000000004</v>
      </c>
    </row>
    <row r="12" spans="1:6" x14ac:dyDescent="0.4">
      <c r="A12" t="s">
        <v>0</v>
      </c>
      <c r="B12">
        <v>1</v>
      </c>
      <c r="D12">
        <v>13630.228999999999</v>
      </c>
      <c r="E12">
        <f>(D12-4812)/58131</f>
        <v>0.15169580774457689</v>
      </c>
      <c r="F12" s="5">
        <f>E12*5</f>
        <v>0.75847903872288447</v>
      </c>
    </row>
    <row r="13" spans="1:6" x14ac:dyDescent="0.4">
      <c r="A13" t="s">
        <v>0</v>
      </c>
      <c r="B13">
        <v>2</v>
      </c>
      <c r="D13">
        <v>34749.898000000001</v>
      </c>
      <c r="E13">
        <f>(D13-4812)/58131</f>
        <v>0.51500744869346826</v>
      </c>
    </row>
    <row r="22" spans="1:6" x14ac:dyDescent="0.4">
      <c r="B22" t="s">
        <v>1</v>
      </c>
    </row>
    <row r="23" spans="1:6" x14ac:dyDescent="0.4">
      <c r="B23" t="s">
        <v>7</v>
      </c>
      <c r="C23" t="s">
        <v>6</v>
      </c>
      <c r="D23" t="s">
        <v>35</v>
      </c>
      <c r="E23" t="s">
        <v>8</v>
      </c>
    </row>
    <row r="24" spans="1:6" x14ac:dyDescent="0.4">
      <c r="A24" t="s">
        <v>36</v>
      </c>
      <c r="B24">
        <v>5</v>
      </c>
      <c r="C24">
        <v>1.2</v>
      </c>
      <c r="D24">
        <v>56112.538</v>
      </c>
    </row>
    <row r="25" spans="1:6" x14ac:dyDescent="0.4">
      <c r="A25" t="s">
        <v>36</v>
      </c>
      <c r="B25">
        <v>5</v>
      </c>
      <c r="C25">
        <v>1</v>
      </c>
      <c r="D25">
        <v>47315.688000000002</v>
      </c>
    </row>
    <row r="26" spans="1:6" x14ac:dyDescent="0.4">
      <c r="A26" t="s">
        <v>36</v>
      </c>
      <c r="B26">
        <v>5</v>
      </c>
      <c r="C26">
        <v>0.8</v>
      </c>
      <c r="D26">
        <v>37579.474999999999</v>
      </c>
    </row>
    <row r="27" spans="1:6" x14ac:dyDescent="0.4">
      <c r="A27" t="s">
        <v>36</v>
      </c>
      <c r="B27">
        <v>5</v>
      </c>
      <c r="C27">
        <v>0.6</v>
      </c>
      <c r="D27">
        <v>32429.505000000001</v>
      </c>
    </row>
    <row r="28" spans="1:6" x14ac:dyDescent="0.4">
      <c r="A28" t="s">
        <v>36</v>
      </c>
      <c r="B28">
        <v>5</v>
      </c>
      <c r="C28">
        <v>0.4</v>
      </c>
      <c r="D28">
        <v>23190.491999999998</v>
      </c>
    </row>
    <row r="29" spans="1:6" x14ac:dyDescent="0.4">
      <c r="A29" t="s">
        <v>36</v>
      </c>
      <c r="B29">
        <v>5</v>
      </c>
      <c r="C29">
        <v>0.2</v>
      </c>
      <c r="D29">
        <v>12111.316999999999</v>
      </c>
    </row>
    <row r="30" spans="1:6" x14ac:dyDescent="0.4">
      <c r="A30" t="s">
        <v>36</v>
      </c>
      <c r="B30">
        <v>5</v>
      </c>
      <c r="C30">
        <v>0.1</v>
      </c>
      <c r="D30">
        <v>5794.3760000000002</v>
      </c>
    </row>
    <row r="31" spans="1:6" x14ac:dyDescent="0.4">
      <c r="A31" t="s">
        <v>1</v>
      </c>
      <c r="B31">
        <v>1</v>
      </c>
      <c r="D31">
        <v>18764.643</v>
      </c>
      <c r="E31">
        <f>(D31-3443.7)/44286</f>
        <v>0.34595454545454546</v>
      </c>
      <c r="F31" s="5">
        <f>E31*5</f>
        <v>1.7297727272727272</v>
      </c>
    </row>
    <row r="32" spans="1:6" x14ac:dyDescent="0.4">
      <c r="A32" t="s">
        <v>1</v>
      </c>
      <c r="B32">
        <v>2</v>
      </c>
      <c r="D32">
        <v>36134.341999999997</v>
      </c>
    </row>
    <row r="33" spans="1:4" x14ac:dyDescent="0.4">
      <c r="A33" t="s">
        <v>1</v>
      </c>
      <c r="B33">
        <v>4</v>
      </c>
      <c r="D33">
        <v>62939.616999999998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833B-0BCB-4D22-909E-B42FDB21F98F}">
  <dimension ref="A1:X20"/>
  <sheetViews>
    <sheetView topLeftCell="A11" zoomScale="55" zoomScaleNormal="55" workbookViewId="0">
      <selection activeCell="S73" sqref="S73"/>
    </sheetView>
  </sheetViews>
  <sheetFormatPr defaultRowHeight="14.6" x14ac:dyDescent="0.4"/>
  <cols>
    <col min="2" max="3" width="15" bestFit="1" customWidth="1"/>
    <col min="8" max="8" width="13.15234375" bestFit="1" customWidth="1"/>
    <col min="16" max="16" width="13.15234375" bestFit="1" customWidth="1"/>
    <col min="24" max="24" width="12.07421875" bestFit="1" customWidth="1"/>
  </cols>
  <sheetData>
    <row r="1" spans="1:24" x14ac:dyDescent="0.4">
      <c r="A1" s="19" t="s">
        <v>68</v>
      </c>
      <c r="B1" s="19"/>
      <c r="C1" s="19"/>
      <c r="D1" s="19"/>
      <c r="E1" s="19"/>
      <c r="F1" s="19"/>
      <c r="G1" s="19"/>
      <c r="H1" s="19"/>
      <c r="I1" s="1" t="s">
        <v>0</v>
      </c>
      <c r="J1" s="1"/>
      <c r="K1" s="1"/>
      <c r="L1" s="1"/>
      <c r="M1" s="1"/>
      <c r="N1" s="1"/>
      <c r="O1" s="1"/>
      <c r="P1" s="3"/>
      <c r="Q1" s="1" t="s">
        <v>1</v>
      </c>
      <c r="R1" s="1"/>
      <c r="S1" s="1"/>
      <c r="T1" s="1"/>
      <c r="U1" s="1"/>
      <c r="V1" s="1"/>
      <c r="W1" s="1"/>
    </row>
    <row r="2" spans="1:24" x14ac:dyDescent="0.4">
      <c r="A2" s="19" t="s">
        <v>71</v>
      </c>
      <c r="B2" s="19" t="s">
        <v>357</v>
      </c>
      <c r="C2" s="34" t="s">
        <v>70</v>
      </c>
      <c r="D2" s="19" t="s">
        <v>317</v>
      </c>
      <c r="E2" s="19" t="s">
        <v>69</v>
      </c>
      <c r="F2" s="1" t="s">
        <v>318</v>
      </c>
      <c r="G2" s="1" t="s">
        <v>358</v>
      </c>
      <c r="H2" s="19"/>
      <c r="I2" s="1" t="s">
        <v>71</v>
      </c>
      <c r="J2" s="1" t="s">
        <v>357</v>
      </c>
      <c r="K2" s="27" t="s">
        <v>70</v>
      </c>
      <c r="L2" s="1" t="s">
        <v>317</v>
      </c>
      <c r="M2" s="1" t="s">
        <v>69</v>
      </c>
      <c r="N2" s="1" t="s">
        <v>318</v>
      </c>
      <c r="O2" s="1" t="s">
        <v>358</v>
      </c>
      <c r="P2" s="3"/>
      <c r="Q2" s="1" t="s">
        <v>71</v>
      </c>
      <c r="R2" s="1" t="s">
        <v>357</v>
      </c>
      <c r="S2" s="27" t="s">
        <v>70</v>
      </c>
      <c r="T2" s="1" t="s">
        <v>317</v>
      </c>
      <c r="U2" s="1" t="s">
        <v>69</v>
      </c>
      <c r="V2" s="1" t="s">
        <v>318</v>
      </c>
      <c r="W2" s="1" t="s">
        <v>358</v>
      </c>
    </row>
    <row r="3" spans="1:24" x14ac:dyDescent="0.4">
      <c r="A3" s="3">
        <v>3941</v>
      </c>
      <c r="B3" s="37">
        <f>A3/A6</f>
        <v>0.33372851215174865</v>
      </c>
      <c r="C3" s="35" t="s">
        <v>375</v>
      </c>
      <c r="D3" s="3">
        <v>306</v>
      </c>
      <c r="E3" s="3">
        <v>3</v>
      </c>
      <c r="F3" s="3">
        <f>D3+E3-1</f>
        <v>308</v>
      </c>
      <c r="G3" s="3">
        <v>1.5</v>
      </c>
      <c r="H3" s="3" t="str">
        <f>(TEXT(B3,"0.0%"))&amp;", "&amp;C3</f>
        <v>33.4%, 306:308</v>
      </c>
      <c r="I3" s="3">
        <v>4071</v>
      </c>
      <c r="J3" s="37">
        <f>I3/32243</f>
        <v>0.12625996340290915</v>
      </c>
      <c r="K3" s="35" t="s">
        <v>378</v>
      </c>
      <c r="L3" s="3">
        <v>422</v>
      </c>
      <c r="M3" s="3">
        <v>2</v>
      </c>
      <c r="N3" s="3">
        <f>L3+M3-1</f>
        <v>423</v>
      </c>
      <c r="O3" s="3">
        <v>4</v>
      </c>
      <c r="P3" s="3" t="str">
        <f>(TEXT(J3,"0.0%"))&amp;", "&amp;K3</f>
        <v>12.6%, 422:423</v>
      </c>
      <c r="Q3" s="3">
        <v>4130</v>
      </c>
      <c r="R3" s="37">
        <f>Q3/65883</f>
        <v>6.2686884325243233E-2</v>
      </c>
      <c r="S3" s="35" t="s">
        <v>385</v>
      </c>
      <c r="T3" s="3">
        <v>482</v>
      </c>
      <c r="U3" s="3">
        <v>2</v>
      </c>
      <c r="V3" s="3">
        <f>T3+U3-1</f>
        <v>483</v>
      </c>
      <c r="W3" s="3">
        <v>8.5</v>
      </c>
      <c r="X3" t="str">
        <f>(TEXT(R3,"0.0%"))&amp;", "&amp;S3</f>
        <v>6.3%, 482:483</v>
      </c>
    </row>
    <row r="4" spans="1:24" x14ac:dyDescent="0.4">
      <c r="A4" s="3">
        <v>3939</v>
      </c>
      <c r="B4" s="37">
        <f>A4/A6</f>
        <v>0.33355914980099921</v>
      </c>
      <c r="C4" s="35" t="s">
        <v>376</v>
      </c>
      <c r="D4" s="3">
        <v>91</v>
      </c>
      <c r="E4" s="3">
        <v>1</v>
      </c>
      <c r="F4" s="3">
        <f t="shared" ref="F4:F5" si="0">D4+E4-1</f>
        <v>91</v>
      </c>
      <c r="G4" s="3">
        <f>G3-0.5</f>
        <v>1</v>
      </c>
      <c r="H4" s="3" t="str">
        <f t="shared" ref="H4:H5" si="1">(TEXT(B4,"0.0%"))&amp;", "&amp;C4</f>
        <v>33.4%, 91:91</v>
      </c>
      <c r="I4" s="3">
        <v>4061</v>
      </c>
      <c r="J4" s="37">
        <f t="shared" ref="J4:J10" si="2">I4/32243</f>
        <v>0.12594981856526999</v>
      </c>
      <c r="K4" s="35" t="s">
        <v>379</v>
      </c>
      <c r="L4" s="3">
        <v>348</v>
      </c>
      <c r="M4" s="3">
        <v>2</v>
      </c>
      <c r="N4" s="3">
        <f t="shared" ref="N4:N10" si="3">L4+M4-1</f>
        <v>349</v>
      </c>
      <c r="O4" s="3">
        <f>O3-0.5</f>
        <v>3.5</v>
      </c>
      <c r="P4" s="3" t="str">
        <f t="shared" ref="P4:P10" si="4">(TEXT(J4,"0.0%"))&amp;", "&amp;K4</f>
        <v>12.6%, 348:349</v>
      </c>
      <c r="Q4" s="3">
        <v>4124</v>
      </c>
      <c r="R4" s="37">
        <f t="shared" ref="R4:R19" si="5">Q4/65883</f>
        <v>6.2595813791114549E-2</v>
      </c>
      <c r="S4" s="35" t="s">
        <v>386</v>
      </c>
      <c r="T4" s="3">
        <v>454</v>
      </c>
      <c r="U4" s="3">
        <v>11</v>
      </c>
      <c r="V4" s="3">
        <f t="shared" ref="V4:V19" si="6">T4+U4-1</f>
        <v>464</v>
      </c>
      <c r="W4" s="3">
        <f>W3-0.5</f>
        <v>8</v>
      </c>
      <c r="X4" t="str">
        <f t="shared" ref="X4:X19" si="7">(TEXT(R4,"0.0%"))&amp;", "&amp;S4</f>
        <v>6.3%, 454:464</v>
      </c>
    </row>
    <row r="5" spans="1:24" x14ac:dyDescent="0.4">
      <c r="A5" s="3">
        <v>3929</v>
      </c>
      <c r="B5" s="37">
        <f>A5/A6</f>
        <v>0.33271233804725209</v>
      </c>
      <c r="C5" s="35" t="s">
        <v>377</v>
      </c>
      <c r="D5" s="3">
        <v>220</v>
      </c>
      <c r="E5" s="3">
        <v>1</v>
      </c>
      <c r="F5" s="3">
        <f t="shared" si="0"/>
        <v>220</v>
      </c>
      <c r="G5" s="3">
        <f>G4-0.5</f>
        <v>0.5</v>
      </c>
      <c r="H5" s="3" t="str">
        <f t="shared" si="1"/>
        <v>33.3%, 220:220</v>
      </c>
      <c r="I5" s="3">
        <v>4055</v>
      </c>
      <c r="J5" s="37">
        <f t="shared" si="2"/>
        <v>0.12576373166268648</v>
      </c>
      <c r="K5" s="35" t="s">
        <v>380</v>
      </c>
      <c r="L5" s="3">
        <v>326</v>
      </c>
      <c r="M5" s="3">
        <v>1</v>
      </c>
      <c r="N5" s="3">
        <f t="shared" si="3"/>
        <v>326</v>
      </c>
      <c r="O5" s="3">
        <f t="shared" ref="O5:O10" si="8">O4-0.5</f>
        <v>3</v>
      </c>
      <c r="P5" s="3" t="str">
        <f t="shared" si="4"/>
        <v>12.6%, 326:326</v>
      </c>
      <c r="Q5" s="3">
        <v>4101</v>
      </c>
      <c r="R5" s="37">
        <f t="shared" si="5"/>
        <v>6.2246710076954599E-2</v>
      </c>
      <c r="S5" s="35" t="s">
        <v>387</v>
      </c>
      <c r="T5" s="3">
        <v>421</v>
      </c>
      <c r="U5" s="3">
        <v>1</v>
      </c>
      <c r="V5" s="3">
        <f t="shared" si="6"/>
        <v>421</v>
      </c>
      <c r="W5" s="3">
        <f t="shared" ref="W5:W19" si="9">W4-0.5</f>
        <v>7.5</v>
      </c>
      <c r="X5" t="str">
        <f t="shared" si="7"/>
        <v>6.2%, 421:421</v>
      </c>
    </row>
    <row r="6" spans="1:24" x14ac:dyDescent="0.4">
      <c r="A6" s="36">
        <f>SUM(A2:A5)</f>
        <v>11809</v>
      </c>
      <c r="B6" s="3"/>
      <c r="C6" s="3"/>
      <c r="D6" s="3"/>
      <c r="E6" s="3"/>
      <c r="F6" s="3"/>
      <c r="G6" s="3"/>
      <c r="H6" s="3"/>
      <c r="I6" s="3">
        <v>4053</v>
      </c>
      <c r="J6" s="37">
        <f t="shared" si="2"/>
        <v>0.12570170269515865</v>
      </c>
      <c r="K6" s="35" t="s">
        <v>381</v>
      </c>
      <c r="L6" s="3">
        <v>318</v>
      </c>
      <c r="M6" s="3">
        <v>1</v>
      </c>
      <c r="N6" s="3">
        <f t="shared" si="3"/>
        <v>318</v>
      </c>
      <c r="O6" s="3">
        <f t="shared" si="8"/>
        <v>2.5</v>
      </c>
      <c r="P6" s="3" t="str">
        <f t="shared" si="4"/>
        <v>12.6%, 318:318</v>
      </c>
      <c r="Q6" s="3">
        <v>4099</v>
      </c>
      <c r="R6" s="37">
        <f t="shared" si="5"/>
        <v>6.2216353232245038E-2</v>
      </c>
      <c r="S6" s="35" t="s">
        <v>388</v>
      </c>
      <c r="T6" s="3">
        <v>439</v>
      </c>
      <c r="U6" s="3">
        <v>2</v>
      </c>
      <c r="V6" s="3">
        <f t="shared" si="6"/>
        <v>440</v>
      </c>
      <c r="W6" s="3">
        <f t="shared" si="9"/>
        <v>7</v>
      </c>
      <c r="X6" t="str">
        <f t="shared" si="7"/>
        <v>6.2%, 439:440</v>
      </c>
    </row>
    <row r="7" spans="1:24" x14ac:dyDescent="0.4">
      <c r="A7" s="3"/>
      <c r="B7" s="3"/>
      <c r="C7" s="3"/>
      <c r="D7" s="3"/>
      <c r="E7" s="3"/>
      <c r="F7" s="3"/>
      <c r="G7" s="3"/>
      <c r="H7" s="3"/>
      <c r="I7" s="3">
        <v>4010</v>
      </c>
      <c r="J7" s="37">
        <f t="shared" si="2"/>
        <v>0.12436807989331018</v>
      </c>
      <c r="K7" s="35" t="s">
        <v>382</v>
      </c>
      <c r="L7" s="3">
        <v>97</v>
      </c>
      <c r="M7" s="3">
        <v>1</v>
      </c>
      <c r="N7" s="3">
        <f t="shared" si="3"/>
        <v>97</v>
      </c>
      <c r="O7" s="3">
        <f t="shared" si="8"/>
        <v>2</v>
      </c>
      <c r="P7" s="3" t="str">
        <f t="shared" si="4"/>
        <v>12.4%, 97:97</v>
      </c>
      <c r="Q7" s="3">
        <v>4094</v>
      </c>
      <c r="R7" s="37">
        <f t="shared" si="5"/>
        <v>6.2140461120471141E-2</v>
      </c>
      <c r="S7" s="35" t="s">
        <v>389</v>
      </c>
      <c r="T7" s="3">
        <v>402</v>
      </c>
      <c r="U7" s="3">
        <v>4</v>
      </c>
      <c r="V7" s="3">
        <f t="shared" si="6"/>
        <v>405</v>
      </c>
      <c r="W7" s="3">
        <f t="shared" si="9"/>
        <v>6.5</v>
      </c>
      <c r="X7" t="str">
        <f t="shared" si="7"/>
        <v>6.2%, 402:405</v>
      </c>
    </row>
    <row r="8" spans="1:24" x14ac:dyDescent="0.4">
      <c r="A8" s="3"/>
      <c r="B8" s="3"/>
      <c r="C8" s="3"/>
      <c r="D8" s="3"/>
      <c r="E8" s="3"/>
      <c r="F8" s="3"/>
      <c r="G8" s="3"/>
      <c r="H8" s="3"/>
      <c r="I8" s="3">
        <v>4001</v>
      </c>
      <c r="J8" s="37">
        <f t="shared" si="2"/>
        <v>0.12408894953943492</v>
      </c>
      <c r="K8" s="35" t="s">
        <v>383</v>
      </c>
      <c r="L8" s="3">
        <v>176</v>
      </c>
      <c r="M8" s="3">
        <v>3</v>
      </c>
      <c r="N8" s="3">
        <f t="shared" si="3"/>
        <v>178</v>
      </c>
      <c r="O8" s="3">
        <f t="shared" si="8"/>
        <v>1.5</v>
      </c>
      <c r="P8" s="3" t="str">
        <f t="shared" si="4"/>
        <v>12.4%, 176:178</v>
      </c>
      <c r="Q8" s="3">
        <v>4091</v>
      </c>
      <c r="R8" s="37">
        <f t="shared" si="5"/>
        <v>6.2094925853406799E-2</v>
      </c>
      <c r="S8" s="35" t="s">
        <v>390</v>
      </c>
      <c r="T8" s="3">
        <v>360</v>
      </c>
      <c r="U8" s="3">
        <v>31</v>
      </c>
      <c r="V8" s="3">
        <f t="shared" si="6"/>
        <v>390</v>
      </c>
      <c r="W8" s="3">
        <f t="shared" si="9"/>
        <v>6</v>
      </c>
      <c r="X8" t="str">
        <f t="shared" si="7"/>
        <v>6.2%, 360:390</v>
      </c>
    </row>
    <row r="9" spans="1:24" x14ac:dyDescent="0.4">
      <c r="A9" s="3"/>
      <c r="B9" s="3"/>
      <c r="C9" s="3"/>
      <c r="D9" s="3"/>
      <c r="E9" s="3"/>
      <c r="F9" s="3"/>
      <c r="G9" s="3"/>
      <c r="H9" s="3"/>
      <c r="I9" s="3">
        <v>4001</v>
      </c>
      <c r="J9" s="37">
        <f t="shared" si="2"/>
        <v>0.12408894953943492</v>
      </c>
      <c r="K9" s="35" t="s">
        <v>384</v>
      </c>
      <c r="L9" s="3">
        <v>133</v>
      </c>
      <c r="M9" s="3">
        <v>1</v>
      </c>
      <c r="N9" s="3">
        <f t="shared" si="3"/>
        <v>133</v>
      </c>
      <c r="O9" s="3">
        <f t="shared" si="8"/>
        <v>1</v>
      </c>
      <c r="P9" s="3" t="str">
        <f t="shared" si="4"/>
        <v>12.4%, 133:133</v>
      </c>
      <c r="Q9" s="3">
        <v>4037</v>
      </c>
      <c r="R9" s="37">
        <f t="shared" si="5"/>
        <v>6.1275291046248653E-2</v>
      </c>
      <c r="S9" s="35" t="s">
        <v>391</v>
      </c>
      <c r="T9" s="3">
        <v>263</v>
      </c>
      <c r="U9" s="3">
        <v>1</v>
      </c>
      <c r="V9" s="3">
        <f t="shared" si="6"/>
        <v>263</v>
      </c>
      <c r="W9" s="3">
        <f t="shared" si="9"/>
        <v>5.5</v>
      </c>
      <c r="X9" t="str">
        <f t="shared" si="7"/>
        <v>6.1%, 263:263</v>
      </c>
    </row>
    <row r="10" spans="1:24" x14ac:dyDescent="0.4">
      <c r="A10" s="3"/>
      <c r="B10" s="3"/>
      <c r="C10" s="3"/>
      <c r="D10" s="3"/>
      <c r="E10" s="3"/>
      <c r="F10" s="3"/>
      <c r="G10" s="3"/>
      <c r="H10" s="3"/>
      <c r="I10" s="3">
        <v>3991</v>
      </c>
      <c r="J10" s="37">
        <f t="shared" si="2"/>
        <v>0.12377880470179574</v>
      </c>
      <c r="K10" s="35" t="s">
        <v>265</v>
      </c>
      <c r="L10" s="3">
        <v>232</v>
      </c>
      <c r="M10" s="3">
        <v>1</v>
      </c>
      <c r="N10" s="3">
        <f t="shared" si="3"/>
        <v>232</v>
      </c>
      <c r="O10" s="3">
        <f t="shared" si="8"/>
        <v>0.5</v>
      </c>
      <c r="P10" s="3" t="str">
        <f t="shared" si="4"/>
        <v>12.4%, 232:232</v>
      </c>
      <c r="Q10" s="3">
        <v>3991</v>
      </c>
      <c r="R10" s="37">
        <f t="shared" si="5"/>
        <v>6.0577083617928754E-2</v>
      </c>
      <c r="S10" s="35" t="s">
        <v>392</v>
      </c>
      <c r="T10" s="3">
        <v>90</v>
      </c>
      <c r="U10" s="3">
        <v>1</v>
      </c>
      <c r="V10" s="3">
        <f t="shared" si="6"/>
        <v>90</v>
      </c>
      <c r="W10" s="3">
        <f t="shared" si="9"/>
        <v>5</v>
      </c>
      <c r="X10" t="str">
        <f t="shared" si="7"/>
        <v>6.1%, 90:90</v>
      </c>
    </row>
    <row r="11" spans="1:24" x14ac:dyDescent="0.4">
      <c r="A11" s="3"/>
      <c r="B11" s="3"/>
      <c r="C11" s="3"/>
      <c r="D11" s="3"/>
      <c r="E11" s="3"/>
      <c r="F11" s="3"/>
      <c r="G11" s="3"/>
      <c r="H11" s="3"/>
      <c r="I11" s="36">
        <f>SUM(I3:I10)</f>
        <v>32243</v>
      </c>
      <c r="J11" s="3"/>
      <c r="K11" s="3"/>
      <c r="L11" s="3"/>
      <c r="M11" s="3"/>
      <c r="N11" s="3"/>
      <c r="O11" s="3"/>
      <c r="P11" s="3"/>
      <c r="Q11" s="3">
        <v>3959</v>
      </c>
      <c r="R11" s="37">
        <f t="shared" si="5"/>
        <v>6.0091374102575777E-2</v>
      </c>
      <c r="S11" s="35" t="s">
        <v>393</v>
      </c>
      <c r="T11" s="3">
        <v>114</v>
      </c>
      <c r="U11" s="3">
        <v>1</v>
      </c>
      <c r="V11" s="3">
        <f t="shared" si="6"/>
        <v>114</v>
      </c>
      <c r="W11" s="3">
        <f t="shared" si="9"/>
        <v>4.5</v>
      </c>
      <c r="X11" t="str">
        <f t="shared" si="7"/>
        <v>6.0%, 114:114</v>
      </c>
    </row>
    <row r="12" spans="1:24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3920</v>
      </c>
      <c r="R12" s="37">
        <f t="shared" si="5"/>
        <v>5.9499415630739343E-2</v>
      </c>
      <c r="S12" s="35" t="s">
        <v>394</v>
      </c>
      <c r="T12" s="3">
        <v>189</v>
      </c>
      <c r="U12" s="3">
        <v>6</v>
      </c>
      <c r="V12" s="3">
        <f t="shared" si="6"/>
        <v>194</v>
      </c>
      <c r="W12" s="3">
        <f t="shared" si="9"/>
        <v>4</v>
      </c>
      <c r="X12" t="str">
        <f t="shared" si="7"/>
        <v>5.9%, 189:194</v>
      </c>
    </row>
    <row r="13" spans="1:24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3917</v>
      </c>
      <c r="R13" s="37">
        <f t="shared" si="5"/>
        <v>5.9453880363675E-2</v>
      </c>
      <c r="S13" s="35" t="s">
        <v>395</v>
      </c>
      <c r="T13" s="3">
        <v>168</v>
      </c>
      <c r="U13" s="3">
        <v>3</v>
      </c>
      <c r="V13" s="3">
        <f t="shared" si="6"/>
        <v>170</v>
      </c>
      <c r="W13" s="3">
        <f t="shared" si="9"/>
        <v>3.5</v>
      </c>
      <c r="X13" t="str">
        <f t="shared" si="7"/>
        <v>5.9%, 168:170</v>
      </c>
    </row>
    <row r="14" spans="1:24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3916</v>
      </c>
      <c r="R14" s="37">
        <f t="shared" si="5"/>
        <v>5.943870194132022E-2</v>
      </c>
      <c r="S14" s="35" t="s">
        <v>396</v>
      </c>
      <c r="T14" s="3">
        <v>232</v>
      </c>
      <c r="U14" s="3">
        <v>5</v>
      </c>
      <c r="V14" s="3">
        <f t="shared" si="6"/>
        <v>236</v>
      </c>
      <c r="W14" s="3">
        <f t="shared" si="9"/>
        <v>3</v>
      </c>
      <c r="X14" t="str">
        <f t="shared" si="7"/>
        <v>5.9%, 232:236</v>
      </c>
    </row>
    <row r="15" spans="1:24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3915</v>
      </c>
      <c r="R15" s="37">
        <f t="shared" si="5"/>
        <v>5.9423523518965439E-2</v>
      </c>
      <c r="S15" s="35" t="s">
        <v>397</v>
      </c>
      <c r="T15" s="3">
        <v>152</v>
      </c>
      <c r="U15" s="3">
        <v>1</v>
      </c>
      <c r="V15" s="3">
        <f t="shared" si="6"/>
        <v>152</v>
      </c>
      <c r="W15" s="3">
        <f t="shared" si="9"/>
        <v>2.5</v>
      </c>
      <c r="X15" t="str">
        <f t="shared" si="7"/>
        <v>5.9%, 152:152</v>
      </c>
    </row>
    <row r="16" spans="1:24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3908</v>
      </c>
      <c r="R16" s="37">
        <f t="shared" si="5"/>
        <v>5.9317274562481974E-2</v>
      </c>
      <c r="S16" s="35" t="s">
        <v>398</v>
      </c>
      <c r="T16" s="3">
        <v>246</v>
      </c>
      <c r="U16" s="3">
        <v>1</v>
      </c>
      <c r="V16" s="3">
        <f t="shared" si="6"/>
        <v>246</v>
      </c>
      <c r="W16" s="3">
        <f t="shared" si="9"/>
        <v>2</v>
      </c>
      <c r="X16" t="str">
        <f t="shared" si="7"/>
        <v>5.9%, 246:246</v>
      </c>
    </row>
    <row r="17" spans="1:24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3229</v>
      </c>
      <c r="R17" s="37">
        <f t="shared" si="5"/>
        <v>4.9011125783586053E-2</v>
      </c>
      <c r="S17" s="35" t="s">
        <v>399</v>
      </c>
      <c r="T17" s="3">
        <v>21</v>
      </c>
      <c r="U17" s="3">
        <v>8</v>
      </c>
      <c r="V17" s="3">
        <f t="shared" si="6"/>
        <v>28</v>
      </c>
      <c r="W17" s="3">
        <f t="shared" si="9"/>
        <v>1.5</v>
      </c>
      <c r="X17" t="str">
        <f t="shared" si="7"/>
        <v>4.9%, 21:28</v>
      </c>
    </row>
    <row r="18" spans="1:24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3228</v>
      </c>
      <c r="R18" s="37">
        <f t="shared" si="5"/>
        <v>4.8995947361231272E-2</v>
      </c>
      <c r="S18" s="35" t="s">
        <v>400</v>
      </c>
      <c r="T18" s="3">
        <v>36</v>
      </c>
      <c r="U18" s="3">
        <v>1</v>
      </c>
      <c r="V18" s="3">
        <f t="shared" si="6"/>
        <v>36</v>
      </c>
      <c r="W18" s="3">
        <f t="shared" si="9"/>
        <v>1</v>
      </c>
      <c r="X18" t="str">
        <f t="shared" si="7"/>
        <v>4.9%, 36:36</v>
      </c>
    </row>
    <row r="19" spans="1:24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3224</v>
      </c>
      <c r="R19" s="37">
        <f t="shared" si="5"/>
        <v>4.8935233671812149E-2</v>
      </c>
      <c r="S19" s="35" t="s">
        <v>342</v>
      </c>
      <c r="T19" s="3">
        <v>58</v>
      </c>
      <c r="U19" s="3">
        <v>1</v>
      </c>
      <c r="V19" s="3">
        <f t="shared" si="6"/>
        <v>58</v>
      </c>
      <c r="W19" s="3">
        <f t="shared" si="9"/>
        <v>0.5</v>
      </c>
      <c r="X19" t="str">
        <f t="shared" si="7"/>
        <v>4.9%, 58:58</v>
      </c>
    </row>
    <row r="20" spans="1:24" x14ac:dyDescent="0.4">
      <c r="Q20" s="5">
        <f>SUM(Q3:Q19)</f>
        <v>65883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HNA kinetics v4</vt:lpstr>
      <vt:lpstr>Affinity v3</vt:lpstr>
      <vt:lpstr>Fidelity v3</vt:lpstr>
      <vt:lpstr>Fidelity InDels</vt:lpstr>
      <vt:lpstr>protein quantification</vt:lpstr>
      <vt:lpstr>Fidelity Insertions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Vitor Pinheiro</cp:lastModifiedBy>
  <dcterms:created xsi:type="dcterms:W3CDTF">2021-04-12T10:44:53Z</dcterms:created>
  <dcterms:modified xsi:type="dcterms:W3CDTF">2022-10-17T07:17:17Z</dcterms:modified>
</cp:coreProperties>
</file>