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8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9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0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642CA30-0995-4C03-A555-78D9A47EB473}" xr6:coauthVersionLast="47" xr6:coauthVersionMax="47" xr10:uidLastSave="{00000000-0000-0000-0000-000000000000}"/>
  <bookViews>
    <workbookView xWindow="-108" yWindow="-108" windowWidth="23256" windowHeight="13176" xr2:uid="{958159E7-9633-4E3A-8E94-3322F6C54681}"/>
  </bookViews>
  <sheets>
    <sheet name=" central tendency" sheetId="1" r:id="rId1"/>
    <sheet name=" central tendency2" sheetId="2" r:id="rId2"/>
    <sheet name=" central tendency3" sheetId="3" r:id="rId3"/>
    <sheet name=" measure of dispersion" sheetId="4" r:id="rId4"/>
    <sheet name=" Correlation and Covariance" sheetId="10" r:id="rId5"/>
    <sheet name=" Statistics Questions" sheetId="7" r:id="rId6"/>
    <sheet name=" Skewness and Kurtosis" sheetId="8" r:id="rId7"/>
    <sheet name=" Percentile and Quartiles" sheetId="9" r:id="rId8"/>
  </sheets>
  <definedNames>
    <definedName name="_xlchart.v1.0" hidden="1">' Statistics Questions'!$L$2:$L$101</definedName>
    <definedName name="_xlchart.v1.1" hidden="1">' Statistics Questions'!$M$1</definedName>
    <definedName name="_xlchart.v1.10" hidden="1">' Statistics Questions'!$L$332:$L$431</definedName>
    <definedName name="_xlchart.v1.11" hidden="1">' Skewness and Kurtosis'!$K$257:$K$356</definedName>
    <definedName name="_xlchart.v1.12" hidden="1">' Skewness and Kurtosis'!$N$1:$N$50</definedName>
    <definedName name="_xlchart.v1.13" hidden="1">' Skewness and Kurtosis'!$K$56:$K$151</definedName>
    <definedName name="_xlchart.v1.14" hidden="1">' Skewness and Kurtosis'!$L$409</definedName>
    <definedName name="_xlchart.v1.15" hidden="1">' Skewness and Kurtosis'!$L$410:$L$509</definedName>
    <definedName name="_xlchart.v1.16" hidden="1">' Skewness and Kurtosis'!$K$154:$K$254</definedName>
    <definedName name="_xlchart.v1.2" hidden="1">' Statistics Questions'!$M$2:$M$101</definedName>
    <definedName name="_xlchart.v1.3" hidden="1">' Statistics Questions'!$N$1</definedName>
    <definedName name="_xlchart.v1.4" hidden="1">' Statistics Questions'!$N$2:$N$101</definedName>
    <definedName name="_xlchart.v1.5" hidden="1">' Statistics Questions'!$L$175:$L$274</definedName>
    <definedName name="_xlchart.v1.6" hidden="1">' Statistics Questions'!$K$278:$K$328</definedName>
    <definedName name="_xlchart.v1.7" hidden="1">' Statistics Questions'!$M$106</definedName>
    <definedName name="_xlchart.v1.8" hidden="1">' Statistics Questions'!$M$107:$M$156</definedName>
    <definedName name="_xlchart.v1.9" hidden="1">' Statistics Questions'!$L$331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35" i="7" l="1"/>
  <c r="P435" i="7"/>
  <c r="Q435" i="7"/>
  <c r="R435" i="7" s="1"/>
  <c r="P2" i="7"/>
  <c r="P4" i="7"/>
  <c r="P107" i="7"/>
  <c r="O107" i="7"/>
  <c r="M175" i="7"/>
  <c r="L278" i="7"/>
  <c r="N332" i="7"/>
  <c r="M56" i="8"/>
  <c r="Q2" i="4"/>
  <c r="S2" i="10"/>
  <c r="Q2" i="10"/>
  <c r="S79" i="10"/>
  <c r="Q79" i="10"/>
  <c r="S51" i="10"/>
  <c r="Q51" i="10"/>
  <c r="O447" i="9"/>
  <c r="O446" i="9"/>
  <c r="O445" i="9"/>
  <c r="O323" i="9"/>
  <c r="O322" i="9"/>
  <c r="O321" i="9"/>
  <c r="O210" i="9"/>
  <c r="O209" i="9"/>
  <c r="O208" i="9"/>
  <c r="N209" i="9"/>
  <c r="N208" i="9"/>
  <c r="O107" i="9"/>
  <c r="O106" i="9"/>
  <c r="P6" i="9"/>
  <c r="P3" i="9"/>
  <c r="O105" i="9"/>
  <c r="M105" i="9"/>
  <c r="P4" i="9"/>
  <c r="P5" i="9"/>
  <c r="N5" i="9"/>
  <c r="N4" i="9"/>
  <c r="N3" i="9"/>
  <c r="O2" i="8"/>
  <c r="N2" i="7"/>
  <c r="S134" i="4"/>
  <c r="S133" i="4"/>
  <c r="S132" i="4"/>
  <c r="S131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40" i="4"/>
  <c r="R152" i="4"/>
  <c r="R151" i="4"/>
  <c r="R150" i="4"/>
  <c r="R149" i="4"/>
  <c r="R147" i="4"/>
  <c r="R148" i="4"/>
  <c r="R146" i="4"/>
  <c r="R145" i="4"/>
  <c r="R144" i="4"/>
  <c r="R143" i="4"/>
  <c r="R142" i="4"/>
  <c r="R141" i="4"/>
  <c r="R139" i="4"/>
  <c r="R138" i="4"/>
  <c r="R137" i="4"/>
  <c r="R136" i="4"/>
  <c r="R135" i="4"/>
  <c r="R134" i="4"/>
  <c r="R133" i="4"/>
  <c r="R132" i="4"/>
  <c r="R131" i="4"/>
  <c r="R130" i="4"/>
  <c r="S130" i="4" s="1"/>
  <c r="N447" i="9"/>
  <c r="N445" i="9"/>
  <c r="N446" i="9"/>
  <c r="N323" i="9"/>
  <c r="N322" i="9"/>
  <c r="N321" i="9"/>
  <c r="N210" i="9"/>
  <c r="M107" i="9"/>
  <c r="M106" i="9"/>
  <c r="O410" i="8"/>
  <c r="N410" i="8"/>
  <c r="N257" i="8"/>
  <c r="M257" i="8"/>
  <c r="M154" i="8"/>
  <c r="L154" i="8"/>
  <c r="L56" i="8"/>
  <c r="P2" i="8"/>
  <c r="P6" i="7"/>
  <c r="O2" i="7"/>
  <c r="S292" i="4"/>
  <c r="S291" i="4"/>
  <c r="S290" i="4"/>
  <c r="S289" i="4"/>
  <c r="S288" i="4"/>
  <c r="R292" i="4"/>
  <c r="R290" i="4"/>
  <c r="R289" i="4"/>
  <c r="R291" i="4" s="1"/>
  <c r="R288" i="4"/>
  <c r="Q292" i="4"/>
  <c r="Q290" i="4"/>
  <c r="Q289" i="4"/>
  <c r="Q291" i="4" s="1"/>
  <c r="Q288" i="4"/>
  <c r="P292" i="4"/>
  <c r="P290" i="4"/>
  <c r="P289" i="4"/>
  <c r="P291" i="4" s="1"/>
  <c r="P288" i="4"/>
  <c r="O292" i="4"/>
  <c r="O291" i="4"/>
  <c r="O290" i="4"/>
  <c r="O289" i="4"/>
  <c r="O288" i="4"/>
  <c r="Q180" i="4"/>
  <c r="P180" i="4"/>
  <c r="O180" i="4"/>
  <c r="P128" i="4"/>
  <c r="O128" i="4"/>
  <c r="R129" i="4" s="1"/>
  <c r="S129" i="4" s="1"/>
  <c r="P114" i="4"/>
  <c r="P118" i="4"/>
  <c r="P116" i="4"/>
  <c r="P119" i="4" s="1"/>
  <c r="O114" i="4"/>
  <c r="O61" i="4"/>
  <c r="P61" i="4" s="1"/>
  <c r="N61" i="4"/>
  <c r="N29" i="4"/>
  <c r="O29" i="4" s="1"/>
  <c r="M29" i="4"/>
  <c r="N2" i="4"/>
  <c r="O11" i="4" s="1"/>
  <c r="P11" i="4" s="1"/>
  <c r="L4" i="4"/>
  <c r="L2" i="4"/>
  <c r="L6" i="4" s="1"/>
  <c r="N2" i="3"/>
  <c r="M2" i="3"/>
  <c r="L2" i="3"/>
  <c r="N2" i="1"/>
  <c r="N7" i="2"/>
  <c r="M7" i="2"/>
  <c r="L7" i="2"/>
  <c r="M2" i="1"/>
  <c r="L2" i="1"/>
  <c r="O4" i="4" l="1"/>
  <c r="P4" i="4" s="1"/>
  <c r="R128" i="4"/>
  <c r="S128" i="4" s="1"/>
  <c r="O5" i="4"/>
  <c r="P5" i="4" s="1"/>
  <c r="O6" i="4"/>
  <c r="P6" i="4" s="1"/>
  <c r="O7" i="4"/>
  <c r="P7" i="4" s="1"/>
  <c r="O8" i="4"/>
  <c r="P8" i="4" s="1"/>
  <c r="O2" i="4"/>
  <c r="P2" i="4" s="1"/>
  <c r="O10" i="4"/>
  <c r="P10" i="4" s="1"/>
  <c r="O9" i="4"/>
  <c r="P9" i="4" s="1"/>
  <c r="O3" i="4"/>
  <c r="P3" i="4" s="1"/>
  <c r="M2" i="4" l="1"/>
</calcChain>
</file>

<file path=xl/sharedStrings.xml><?xml version="1.0" encoding="utf-8"?>
<sst xmlns="http://schemas.openxmlformats.org/spreadsheetml/2006/main" count="858" uniqueCount="608">
  <si>
    <t>1) Business Problem: A retail store wants to analyze the sales data of a particular</t>
  </si>
  <si>
    <t xml:space="preserve"> product category to understand the typical sales performance and make strategic</t>
  </si>
  <si>
    <t xml:space="preserve"> decisions.</t>
  </si>
  <si>
    <t xml:space="preserve"> Data:</t>
  </si>
  <si>
    <t xml:space="preserve"> Let's consider the weekly sales data (in units) for the past month for a specific product</t>
  </si>
  <si>
    <t xml:space="preserve"> category:</t>
  </si>
  <si>
    <t xml:space="preserve"> Week 1: 50 units</t>
  </si>
  <si>
    <t xml:space="preserve"> Week 2: 60 units</t>
  </si>
  <si>
    <t xml:space="preserve"> Week 3: 55 units</t>
  </si>
  <si>
    <t xml:space="preserve"> Week 4: 70 units</t>
  </si>
  <si>
    <t xml:space="preserve"> Question:</t>
  </si>
  <si>
    <t xml:space="preserve"> 1. Mean: What is the average weekly sales of the product category?</t>
  </si>
  <si>
    <t xml:space="preserve"> 2. Median: What is the typical or central sales value for the product category?</t>
  </si>
  <si>
    <t xml:space="preserve"> 3. Mode: Are there any recurring or most frequently occurring sales figures for the</t>
  </si>
  <si>
    <t xml:space="preserve"> product category?</t>
  </si>
  <si>
    <t xml:space="preserve"> By answering these questions using the mean, median, and mode, the retail store can</t>
  </si>
  <si>
    <t xml:space="preserve"> gain insights into the sales performance of the product category, identify any patterns or</t>
  </si>
  <si>
    <t xml:space="preserve"> outliers, and make informed decisions regarding stock management, marketing</t>
  </si>
  <si>
    <t xml:space="preserve"> strategies, and product placement</t>
  </si>
  <si>
    <t>week</t>
  </si>
  <si>
    <t>unit</t>
  </si>
  <si>
    <t>mean</t>
  </si>
  <si>
    <t>median</t>
  </si>
  <si>
    <t>mode</t>
  </si>
  <si>
    <t xml:space="preserve"> 2) Business Problem: A restaurant wants to analyze the waiting times of its</t>
  </si>
  <si>
    <t xml:space="preserve"> customers to understand the typical waiting experience and improve service</t>
  </si>
  <si>
    <t xml:space="preserve"> efficiency.</t>
  </si>
  <si>
    <t xml:space="preserve"> Let's consider the waiting times (in minutes) for the past 20 customers:</t>
  </si>
  <si>
    <t xml:space="preserve"> 15, 10, 20, 25, 15, 10, 30, 20, 15, 10,</t>
  </si>
  <si>
    <t xml:space="preserve"> 10, 25, 15, 20, 20, 15, 10, 10, 20, 25</t>
  </si>
  <si>
    <t xml:space="preserve"> 1. Mean: What is the average waiting time for customers at the restaurant?</t>
  </si>
  <si>
    <t xml:space="preserve"> 2. Median: What is the typical or central waiting time experienced by customers?</t>
  </si>
  <si>
    <t>3. Mode: Are there any recurring or most frequently occurring waiting times for</t>
  </si>
  <si>
    <t xml:space="preserve"> customers?</t>
  </si>
  <si>
    <t xml:space="preserve"> By answering these questions using the mean, median, and mode, the restaurant can</t>
  </si>
  <si>
    <t xml:space="preserve"> gain insights into the average waiting time, identify any common or peak waiting periods,</t>
  </si>
  <si>
    <t xml:space="preserve"> and make informed decisions to optimize the customer service process, such as</t>
  </si>
  <si>
    <t xml:space="preserve"> adjusting staffing levels, streamlining operations, or implementing strategies to reduce</t>
  </si>
  <si>
    <t xml:space="preserve"> waiting times.</t>
  </si>
  <si>
    <t>Waiting time</t>
  </si>
  <si>
    <t>3) Business Problem: A car rental company wants to analyze the rental durations of</t>
  </si>
  <si>
    <t xml:space="preserve"> its customers to understand the typical rental period and optimize its pricing and</t>
  </si>
  <si>
    <t xml:space="preserve"> fleet management strategies.</t>
  </si>
  <si>
    <t xml:space="preserve"> Let's consider the rental durations (in days) for a sample of 50 customers:</t>
  </si>
  <si>
    <t xml:space="preserve"> 3, 2, 5, 4, 7, 2, 3, 3, 1, 6,</t>
  </si>
  <si>
    <t xml:space="preserve"> 4, 2, 3, 5, 2, 4, 2, 1, 3, 5,</t>
  </si>
  <si>
    <t xml:space="preserve"> 6, 3, 2, 1, 4, 2, 4, 5, 3, 2,</t>
  </si>
  <si>
    <t xml:space="preserve"> 7, 2, 3, 4, 5, 1, 6, 2, 4, 3,</t>
  </si>
  <si>
    <t xml:space="preserve"> 5, 3, 2, 4, 2, 6, 3, 2, 4, 5</t>
  </si>
  <si>
    <t xml:space="preserve"> 1. Mean: What is the average rental duration for customers at the car rental company?</t>
  </si>
  <si>
    <t xml:space="preserve"> 2. Median: What is the typical or central rental duration experienced by customers?</t>
  </si>
  <si>
    <t xml:space="preserve"> 3. Mode: Are there any recurring or most frequently occurring rental durations for</t>
  </si>
  <si>
    <t xml:space="preserve"> By answering these questions using the mean, median, and mode, the car rental</t>
  </si>
  <si>
    <t xml:space="preserve"> company can gain insights into the average rental duration, understand the most</t>
  </si>
  <si>
    <t xml:space="preserve"> common rental periods, and make informed decisions regarding pricing, fleet size, and</t>
  </si>
  <si>
    <t xml:space="preserve"> availability. Additionally, this analysis can help the company optimize resource allocation,</t>
  </si>
  <si>
    <t xml:space="preserve"> plan for peak demand periods, and enhance customer satisfaction by aligning service</t>
  </si>
  <si>
    <t xml:space="preserve"> offerings with customers' typical rental needs.</t>
  </si>
  <si>
    <t>days</t>
  </si>
  <si>
    <t>Questions on measure of dispersion</t>
  </si>
  <si>
    <t xml:space="preserve"> 1) Problem: A manufacturing company wants to analyze the production output of a</t>
  </si>
  <si>
    <t xml:space="preserve"> specific machine to understand the variability or spread in its performance.</t>
  </si>
  <si>
    <t xml:space="preserve"> Let's consider the number of units produced per hour by the machine for a sample of 10</t>
  </si>
  <si>
    <t xml:space="preserve"> working days:</t>
  </si>
  <si>
    <t xml:space="preserve"> Day 1: 120 units</t>
  </si>
  <si>
    <t xml:space="preserve"> Day 2: 110 units</t>
  </si>
  <si>
    <t xml:space="preserve"> Day 3: 130 units</t>
  </si>
  <si>
    <t xml:space="preserve"> Day 4: 115 units</t>
  </si>
  <si>
    <t xml:space="preserve"> Day 5: 125 units</t>
  </si>
  <si>
    <t xml:space="preserve"> Day 6: 105 units</t>
  </si>
  <si>
    <t xml:space="preserve"> Day 7: 135 units</t>
  </si>
  <si>
    <t xml:space="preserve"> Day 8: 115 units</t>
  </si>
  <si>
    <t xml:space="preserve"> Day 9: 125 units</t>
  </si>
  <si>
    <t xml:space="preserve"> Day 10: 140 units</t>
  </si>
  <si>
    <t xml:space="preserve"> 1. Range: What is the range of the production output for the machine?</t>
  </si>
  <si>
    <t xml:space="preserve"> 2. Variance: What is the variance of the production output for the machine?</t>
  </si>
  <si>
    <t xml:space="preserve"> 3. Standard Deviation: What is the standard deviation of the production output for the</t>
  </si>
  <si>
    <t xml:space="preserve"> machine?</t>
  </si>
  <si>
    <t xml:space="preserve"> By answering these questions using different measures of dispersion, the manufacturing</t>
  </si>
  <si>
    <t xml:space="preserve"> company can gain insights into the variability in the machine's production output. This</t>
  </si>
  <si>
    <t xml:space="preserve"> information can help identify any fluctuations, assess the consistency of performance,</t>
  </si>
  <si>
    <t xml:space="preserve"> and make informed decisions regarding quality control, scheduling, and resource</t>
  </si>
  <si>
    <t xml:space="preserve"> allocation.</t>
  </si>
  <si>
    <t>Units</t>
  </si>
  <si>
    <t>Days</t>
  </si>
  <si>
    <t>Range</t>
  </si>
  <si>
    <t>Variance</t>
  </si>
  <si>
    <t>Standard deviation</t>
  </si>
  <si>
    <t>2) Problem: A retail store wants to analyze the sales of a specific product to</t>
  </si>
  <si>
    <t xml:space="preserve"> understand the variability in daily sales and assess its inventory management.</t>
  </si>
  <si>
    <t xml:space="preserve"> Let's consider the daily sales (in dollars) for the past 30 days:</t>
  </si>
  <si>
    <t xml:space="preserve"> $500, $700, $400, $600, $550, $750, $650, $500, $600, $550,</t>
  </si>
  <si>
    <t>$800, $450, $700, $550, $600, $400, $650, $500, $750, $550,</t>
  </si>
  <si>
    <t xml:space="preserve"> $700, $600, $500, $800, $550, $650, $400, $600, $750, $550</t>
  </si>
  <si>
    <t xml:space="preserve"> Questions:</t>
  </si>
  <si>
    <t xml:space="preserve"> 1. Range: What is the range of the daily sales?</t>
  </si>
  <si>
    <t xml:space="preserve"> 2. Variance: What is the variance of the daily sales?</t>
  </si>
  <si>
    <t xml:space="preserve"> 3. Standard Deviation: What is the standard deviation of the daily sales?</t>
  </si>
  <si>
    <t xml:space="preserve"> By answering these questions using different measures of dispersion, the retail store can</t>
  </si>
  <si>
    <t xml:space="preserve"> gain insights into the variability in daily sales, assess the consistency of demand, and</t>
  </si>
  <si>
    <t xml:space="preserve"> make informed decisions regarding inventory stocking levels, sales forecasting, and</t>
  </si>
  <si>
    <t xml:space="preserve"> pricing strategies</t>
  </si>
  <si>
    <t>sales in dollars</t>
  </si>
  <si>
    <t>Varience</t>
  </si>
  <si>
    <t>Standard Deviation</t>
  </si>
  <si>
    <t>3) Problem: An e-commerce platform wants to analyze the delivery times of its</t>
  </si>
  <si>
    <t xml:space="preserve"> shipments to understand the variability in order fulfillment and optimize its</t>
  </si>
  <si>
    <t xml:space="preserve"> logistics operations.</t>
  </si>
  <si>
    <t xml:space="preserve"> Let's consider the delivery times (in days) for a sample of 50 shipments:</t>
  </si>
  <si>
    <t xml:space="preserve"> 3, 5, 2, 4, 6, 2, 3, 4, 2, 5,</t>
  </si>
  <si>
    <t xml:space="preserve"> 7, 2, 3, 4, 2, 4, 2, 3, 5, 6,</t>
  </si>
  <si>
    <t xml:space="preserve"> 3, 2, 1, 4, 2, 4, 5, 3, 2, 7,</t>
  </si>
  <si>
    <t xml:space="preserve"> 2, 3, 4, 5, 1, 6, 2, 4, 3, 5,</t>
  </si>
  <si>
    <t xml:space="preserve"> 3, 2, 4, 2, 6, 3, 2, 4, 5, 3</t>
  </si>
  <si>
    <t xml:space="preserve"> 1. Range: What is the range of the delivery times?</t>
  </si>
  <si>
    <t xml:space="preserve"> 2. Variance: What is the variance of the delivery times?</t>
  </si>
  <si>
    <t xml:space="preserve"> 3. Standard Deviation: What is the standard deviation of the delivery times?</t>
  </si>
  <si>
    <t xml:space="preserve"> By answering these questions using different measures of dispersion, the e-commerce</t>
  </si>
  <si>
    <t xml:space="preserve"> platform can gain insights into the variability in delivery times, identify any bottlenecks in</t>
  </si>
  <si>
    <t xml:space="preserve"> the logistics process, and make informed decisions regarding shipment tracking,</t>
  </si>
  <si>
    <t xml:space="preserve"> customer expectations, and service level agreements.</t>
  </si>
  <si>
    <t>shipments</t>
  </si>
  <si>
    <t>4) Problem : A company wants to analyze the monthly revenue generated by one of</t>
  </si>
  <si>
    <t xml:space="preserve"> its products to understand its performance and variability.</t>
  </si>
  <si>
    <t>Data:</t>
  </si>
  <si>
    <t xml:space="preserve"> Let's consider the monthly revenue (in thousands of dollars) for the past 12 months:</t>
  </si>
  <si>
    <t xml:space="preserve"> $120, $150, $110, $135, $125, $140, $130, $155, $115, $145, $135, $130</t>
  </si>
  <si>
    <t xml:space="preserve"> 1. Measure of Central Tendency: What is the average monthly revenue for the product?</t>
  </si>
  <si>
    <t xml:space="preserve"> 2. Measure of Dispersion: What is the range of monthly revenue for the product?</t>
  </si>
  <si>
    <t xml:space="preserve"> By answering these questions, the company can gain insights into the average revenue</t>
  </si>
  <si>
    <t xml:space="preserve"> generated by the product and understand the range or variability in its monthly revenue,</t>
  </si>
  <si>
    <t xml:space="preserve"> which can help with financial planning, forecasting, and evaluating the product's</t>
  </si>
  <si>
    <t xml:space="preserve"> performance</t>
  </si>
  <si>
    <t>months</t>
  </si>
  <si>
    <t>monthly revenue</t>
  </si>
  <si>
    <t>Mean</t>
  </si>
  <si>
    <t>5) Problem : A survey was conducted to gather feedback from customers regarding</t>
  </si>
  <si>
    <t xml:space="preserve"> their satisfaction with a particular service on a scale of 1 to 10.</t>
  </si>
  <si>
    <t xml:space="preserve"> Let's consider the satisfaction ratings from 50 customers:</t>
  </si>
  <si>
    <t xml:space="preserve"> 8, 7, 9, 6, 7, 8, 9, 8, 7, 6,</t>
  </si>
  <si>
    <t xml:space="preserve"> 8, 9, 7, 8, 7, 6, 8, 9, 6, 7,</t>
  </si>
  <si>
    <t xml:space="preserve"> 8, 9, 7, 6, 7, 8, 9, 8, 7, 6,</t>
  </si>
  <si>
    <t xml:space="preserve"> 9, 8, 7, 6, 8, 9, 7, 8, 7, 6,</t>
  </si>
  <si>
    <t xml:space="preserve"> 9, 8, 7, 6, 7, 8, 9, 8, 7, 6</t>
  </si>
  <si>
    <t xml:space="preserve"> 1. Measure of Central Tendency: What is the average satisfaction rating?</t>
  </si>
  <si>
    <t xml:space="preserve"> 2. Measure of Dispersion: What is the standard deviation of the satisfaction ratings?</t>
  </si>
  <si>
    <t xml:space="preserve"> By answering these questions, the company can gain insights into the average</t>
  </si>
  <si>
    <t xml:space="preserve"> satisfaction rating of customers and understand the spread or variability in their ratings.</t>
  </si>
  <si>
    <t xml:space="preserve"> This information can help identify areas for improvement, evaluate customer perception,</t>
  </si>
  <si>
    <t xml:space="preserve"> and make informed decisions to enhance the service quality.</t>
  </si>
  <si>
    <t>Customers</t>
  </si>
  <si>
    <t>Feedback rating</t>
  </si>
  <si>
    <t>Average</t>
  </si>
  <si>
    <t>6) Problem :A company wants to analyze the customer wait times at its call center to</t>
  </si>
  <si>
    <t xml:space="preserve"> assess the efficiency of its customer service operations.</t>
  </si>
  <si>
    <t xml:space="preserve"> Let's consider the wait times (in minutes) for a sample of 100 randomly selected</t>
  </si>
  <si>
    <t xml:space="preserve"> customer calls:</t>
  </si>
  <si>
    <t>10, 15, 12, 18, 20, 25, 8, 14, 16, 22,</t>
  </si>
  <si>
    <t xml:space="preserve"> 9, 17, 11, 13, 19, 23, 21, 16, 24, 27,</t>
  </si>
  <si>
    <t xml:space="preserve"> 13, 10, 18, 16, 12, 14, 19, 21, 11, 17,</t>
  </si>
  <si>
    <t xml:space="preserve"> 15, 20, 26, 13, 12, 14, 22, 19, 16, 11,</t>
  </si>
  <si>
    <t xml:space="preserve"> 25, 18, 16, 13, 21, 20, 15, 12, 19, 17,</t>
  </si>
  <si>
    <t xml:space="preserve"> 14, 16, 23, 18, 15, 11, 19, 22, 17, 12,</t>
  </si>
  <si>
    <t xml:space="preserve"> 16, 14, 18, 20, 25, 13, 11, 22, 19, 17,</t>
  </si>
  <si>
    <t xml:space="preserve"> 15, 16, 13, 14, 18, 20, 19, 21, 17, 12,</t>
  </si>
  <si>
    <t xml:space="preserve"> 15, 13, 16, 14, 22, 21, 19, 18, 16, 11,</t>
  </si>
  <si>
    <t xml:space="preserve"> 17, 14, 12, 20, 23, 19, 15, 16, 13, 18</t>
  </si>
  <si>
    <t xml:space="preserve"> 1. Measure of Central Tendency: What is the average wait time for customers at the call</t>
  </si>
  <si>
    <t xml:space="preserve"> center?</t>
  </si>
  <si>
    <t xml:space="preserve"> 2. Measure of Dispersion: What is the range of wait times for customers at the call</t>
  </si>
  <si>
    <t xml:space="preserve"> 3. Measure of Dispersion: What is the standard deviation of the wait times for customers</t>
  </si>
  <si>
    <t xml:space="preserve"> at the call center?</t>
  </si>
  <si>
    <t xml:space="preserve"> By answering these questions, the company can gain insights into the average wait time</t>
  </si>
  <si>
    <t xml:space="preserve"> experienced by customers, assess the variability or spread in the wait times, and make</t>
  </si>
  <si>
    <t xml:space="preserve"> informed decisions regarding staffing levels, call center efficiency, and customer</t>
  </si>
  <si>
    <t xml:space="preserve"> satisfaction.</t>
  </si>
  <si>
    <t>7) Problem : A transportation company wants to analyze the fuel efficiency of its</t>
  </si>
  <si>
    <t xml:space="preserve"> vehicle fleet to identify any variations across different vehicle models.</t>
  </si>
  <si>
    <t xml:space="preserve"> Let's consider the fuel efficiency (in miles per gallon, mpg) for a sample of 50 vehicles:</t>
  </si>
  <si>
    <t xml:space="preserve"> Model A: 30, 32, 33, 28, 31, 30, 29, 30, 32, 31,</t>
  </si>
  <si>
    <t xml:space="preserve"> Model B: 25, 27, 26, 23, 28, 24, 26, 25, 27, 28,</t>
  </si>
  <si>
    <t xml:space="preserve"> Model C: 22, 23, 20, 25, 21, 24, 23, 22, 25, 24,</t>
  </si>
  <si>
    <t xml:space="preserve"> Model D: 18, 17, 19, 20, 21, 18, 19, 17, 20, 19,</t>
  </si>
  <si>
    <t xml:space="preserve"> Model E: 35, 36, 34, 35, 33, 34, 32, 33, 36, 34</t>
  </si>
  <si>
    <t xml:space="preserve"> 1. Measure of Central Tendency: What is the average fuel efficiency for each vehicle</t>
  </si>
  <si>
    <t xml:space="preserve"> model?</t>
  </si>
  <si>
    <t xml:space="preserve"> 2. Measure of Dispersion: What is the range of fuel efficiency for each vehicle model?</t>
  </si>
  <si>
    <t xml:space="preserve"> 3. Measure of Dispersion: What is the variance of the fuel efficiency for each vehicle</t>
  </si>
  <si>
    <t xml:space="preserve"> By answering these questions, the transportation company can</t>
  </si>
  <si>
    <t>gain insights into the average fuel efficiency of different vehicle models, understand the</t>
  </si>
  <si>
    <t xml:space="preserve"> variations or spread in the fuel efficiency, and make informed decisions regarding fleet</t>
  </si>
  <si>
    <t xml:space="preserve"> management, vehicle selection, and fuel consumption optimization.</t>
  </si>
  <si>
    <t>Fuel efficiency</t>
  </si>
  <si>
    <t>Vehicle</t>
  </si>
  <si>
    <t>A</t>
  </si>
  <si>
    <t>B</t>
  </si>
  <si>
    <t>C</t>
  </si>
  <si>
    <t>D</t>
  </si>
  <si>
    <t>E</t>
  </si>
  <si>
    <t>8) Problem : A company wants to analyze the ages of its employees to understand</t>
  </si>
  <si>
    <t xml:space="preserve"> the age distribution and demographics within the organization.</t>
  </si>
  <si>
    <t xml:space="preserve"> Let's consider the ages of 100 employees:</t>
  </si>
  <si>
    <t xml:space="preserve"> 28, 32, 35, 40, 42, 28, 33, 38, 30, 41,</t>
  </si>
  <si>
    <t xml:space="preserve"> 37, 31, 34, 29, 36, 43, 39, 27, 35, 31,</t>
  </si>
  <si>
    <t xml:space="preserve"> 39, 45, 29, 33, 37, 40, 36, 29, 31, 38,</t>
  </si>
  <si>
    <t xml:space="preserve"> 35, 44, 32, 39, 36, 30, 33, 28, 41, 35,</t>
  </si>
  <si>
    <t xml:space="preserve"> 31, 37, 42, 29, 34, 40, 31, 33, 38, 36,</t>
  </si>
  <si>
    <t xml:space="preserve"> 39, 27, 35, 30, 43, 29, 32, 36, 31, 40,</t>
  </si>
  <si>
    <t xml:space="preserve"> 38, 44, 37, 33, 35, 41, 30, 31, 39, 28,</t>
  </si>
  <si>
    <t xml:space="preserve"> 45, 29, 33, 38, 34, 32, 35, 31, 40, 36,</t>
  </si>
  <si>
    <t xml:space="preserve"> 38, 44, 37, 33, 35, 41, 30, 31, 39, 28</t>
  </si>
  <si>
    <t xml:space="preserve"> 1. Frequency Distribution: Create a frequency distribution table for the ages of the</t>
  </si>
  <si>
    <t xml:space="preserve"> employees.</t>
  </si>
  <si>
    <t xml:space="preserve"> 2. Mode: What is the mode (most common age) among the employees?</t>
  </si>
  <si>
    <t xml:space="preserve"> 3. Median: What is the median age of the employees?</t>
  </si>
  <si>
    <t xml:space="preserve"> 4. Range: What is the range of ages among the employees?</t>
  </si>
  <si>
    <t xml:space="preserve"> By answering these questions using frequency distribution and other measures, the</t>
  </si>
  <si>
    <t xml:space="preserve"> company can gain insights into the age distribution of its workforce, identify the most</t>
  </si>
  <si>
    <t xml:space="preserve"> common age group, understand the central tendency, and assess the spread of ages.</t>
  </si>
  <si>
    <t xml:space="preserve"> This information can be useful for workforce planning, diversity initiatives, and</t>
  </si>
  <si>
    <t xml:space="preserve"> understanding the generational dynamics within the organization.</t>
  </si>
  <si>
    <t>age</t>
  </si>
  <si>
    <t>9) Problem :A retail store wants to analyze the purchase amounts made by</t>
  </si>
  <si>
    <t xml:space="preserve"> customers to understand their spending habits.</t>
  </si>
  <si>
    <t xml:space="preserve"> Let's consider the purchase amounts (in dollars) for a sample of 50 customers:</t>
  </si>
  <si>
    <t>56, 40, 28, 73, 52, 61, 35, 40, 47, 65,</t>
  </si>
  <si>
    <t xml:space="preserve"> 52, 44, 38, 60, 56, 40, 36, 49, 68, 57,</t>
  </si>
  <si>
    <t xml:space="preserve"> 52, 63, 41, 48, 55, 42, 39, 58, 62, 49,</t>
  </si>
  <si>
    <t xml:space="preserve"> 59, 45, 47, 51, 65, 41, 48, 55, 42, 39,</t>
  </si>
  <si>
    <t xml:space="preserve"> 58, 62, 49, 59, 45, 47, 51, 65, 43, 58</t>
  </si>
  <si>
    <t xml:space="preserve"> 1. Frequency Distribution: Create a frequency distribution table for the purchase</t>
  </si>
  <si>
    <t xml:space="preserve"> amounts.</t>
  </si>
  <si>
    <t xml:space="preserve"> 2. Mode: What is the mode (most common purchase amount) among the customers?</t>
  </si>
  <si>
    <t xml:space="preserve"> 3. Median: What is the median purchase amount among the customers?</t>
  </si>
  <si>
    <t xml:space="preserve"> 4. Interquartile Range: What is the interquartile range of the purchase amounts?</t>
  </si>
  <si>
    <t xml:space="preserve"> By answering these questions using frequency distribution and other measures, the retail</t>
  </si>
  <si>
    <t xml:space="preserve"> store can gain insights into the spending habits of its customers, identify the most</t>
  </si>
  <si>
    <t xml:space="preserve"> common purchase amount</t>
  </si>
  <si>
    <t>Purchase amount</t>
  </si>
  <si>
    <t>10)Problem : A manufacturing company wants to analyze the defect rates of its</t>
  </si>
  <si>
    <t xml:space="preserve"> production line to identify the frequency of different types of defects.</t>
  </si>
  <si>
    <t xml:space="preserve"> Let's consider the types of defects and their corresponding frequencies observed in a</t>
  </si>
  <si>
    <t xml:space="preserve"> sample of 200 products:</t>
  </si>
  <si>
    <t xml:space="preserve"> Defect Type: A, B, C, D, E, F, G</t>
  </si>
  <si>
    <t xml:space="preserve"> Frequency: 30, 40, 20, 10, 45, 25, 30</t>
  </si>
  <si>
    <t xml:space="preserve"> 1. Bar Chart: Create a bar chart to visualize the frequency of different defect types.</t>
  </si>
  <si>
    <t xml:space="preserve"> 2. Most Common Defect: Which defect type has the highest frequency?</t>
  </si>
  <si>
    <t xml:space="preserve"> 3. Histogram: Create a histogram to represent the defect frequencies.</t>
  </si>
  <si>
    <t xml:space="preserve"> By answering these questions using a bar chart and histogram, the manufacturing</t>
  </si>
  <si>
    <t xml:space="preserve"> company can visually understand the distribution of defect types, identify the most</t>
  </si>
  <si>
    <t xml:space="preserve"> common defect, and prioritize quality control efforts to address the prevalent issues.</t>
  </si>
  <si>
    <t>Data type</t>
  </si>
  <si>
    <t>F</t>
  </si>
  <si>
    <t>G</t>
  </si>
  <si>
    <t>Frequency</t>
  </si>
  <si>
    <t>11) Problem : A survey was conducted to gather feedback from customers about their</t>
  </si>
  <si>
    <t xml:space="preserve"> satisfaction levels with a specific service on a scale of 1 to 5.</t>
  </si>
  <si>
    <t xml:space="preserve"> Let's consider the satisfaction ratings from 100 customers:</t>
  </si>
  <si>
    <t>Ratings: 4, 5, 3, 4, 4, 3, 2, 5, 4, 3,</t>
  </si>
  <si>
    <t xml:space="preserve"> 5, 4, 2, 3, 4, 5, 3, 4, 5, 3,</t>
  </si>
  <si>
    <t xml:space="preserve"> 4, 3, 2, 4, 5, 3, 4, 5, 4, 3,</t>
  </si>
  <si>
    <t xml:space="preserve"> 3, 4, 5, 2, 3, 4, 4, 3, 5, 4,</t>
  </si>
  <si>
    <t xml:space="preserve"> 3, 4, 5, 4, 2, 3, 4, 5, 3, 4,</t>
  </si>
  <si>
    <t xml:space="preserve"> 5, 4, 3, 4, 5, 3, 4, 5, 4, 3,</t>
  </si>
  <si>
    <t xml:space="preserve"> 3, 4, 5, 2, 3, 4, 4, 3, 5, 4</t>
  </si>
  <si>
    <t xml:space="preserve"> 1. Histogram: Create a histogram to visualize the distribution of satisfaction ratings.</t>
  </si>
  <si>
    <t xml:space="preserve"> 2. Mode: Which satisfaction rating has the highest frequency?</t>
  </si>
  <si>
    <t xml:space="preserve"> 3. Bar Chart: Create a bar chart to display the frequency of each satisfaction rating.</t>
  </si>
  <si>
    <t xml:space="preserve"> By answering these questions using a histogram and bar chart, the organization can</t>
  </si>
  <si>
    <t xml:space="preserve"> gain insights into the distribution of satisfaction ratings, identify the most common</t>
  </si>
  <si>
    <t xml:space="preserve"> satisfaction level, and assess overall customer satisfaction.</t>
  </si>
  <si>
    <t>Ratings</t>
  </si>
  <si>
    <t>12)Problem : A company wants to analyze the monthly sales figures of its products to</t>
  </si>
  <si>
    <t xml:space="preserve"> understand the sales distribution across different price ranges.</t>
  </si>
  <si>
    <t xml:space="preserve"> Let's consider the monthly sales figures (in thousands of dollars) for a sample of 50</t>
  </si>
  <si>
    <t xml:space="preserve"> products:</t>
  </si>
  <si>
    <t xml:space="preserve"> Sales: 35, 28, 32, 45, 38, 29, 42, 30, 36, 41,</t>
  </si>
  <si>
    <t xml:space="preserve"> 47, 31, 39, 43, 37, 30, 34, 39, 28, 33,</t>
  </si>
  <si>
    <t xml:space="preserve"> 36, 40, 42, 29, 31, 45, 38, 33, 41, 35,</t>
  </si>
  <si>
    <t xml:space="preserve"> 37,</t>
  </si>
  <si>
    <t xml:space="preserve"> 34, 46, 30, 39, 43, 28, 32, 36, 29,</t>
  </si>
  <si>
    <t xml:space="preserve"> 31, 37, 40, 42, 33, 39, 28, 35, 38, 43</t>
  </si>
  <si>
    <t xml:space="preserve"> 1. Histogram: Create a histogram to visualize the sales distribution across different price</t>
  </si>
  <si>
    <t xml:space="preserve"> ranges.</t>
  </si>
  <si>
    <t xml:space="preserve"> 2. Measure of Central Tendency: What is the average monthly sales figure?</t>
  </si>
  <si>
    <t xml:space="preserve"> 3. Bar Chart: Create a bar chart to display the frequency of sales in different price</t>
  </si>
  <si>
    <t>By answering these questions using a histogram and bar chart, the company can</t>
  </si>
  <si>
    <t xml:space="preserve"> understand the distribution of sales figures, determine the average sales performance,</t>
  </si>
  <si>
    <t xml:space="preserve"> and identify the price ranges where sales are concentrated or lacking.</t>
  </si>
  <si>
    <t>Sample</t>
  </si>
  <si>
    <t>Sales</t>
  </si>
  <si>
    <t>13)Problem : A study was conducted to analyze the response times of a website for</t>
  </si>
  <si>
    <t xml:space="preserve"> different user locations.</t>
  </si>
  <si>
    <t xml:space="preserve"> Let's consider the response times (in milliseconds) for a sample of 200 user requests:</t>
  </si>
  <si>
    <t xml:space="preserve"> Response Times: 125, 148, 137, 120, 135, 132, 145, 122, 130, 141,</t>
  </si>
  <si>
    <t xml:space="preserve"> 118, 125, 132, 136, 128, 123, 132, 138, 126, 129,</t>
  </si>
  <si>
    <t xml:space="preserve"> 136, 127, 130, 122, 125, 133, 140, 126, 133, 135,</t>
  </si>
  <si>
    <t xml:space="preserve"> 130, 134, 141, 119, 125, 131, 136, 128, 124, 132,</t>
  </si>
  <si>
    <t xml:space="preserve"> 130, 134, 141, 119, 125, 131, 136, 128, 124, 132</t>
  </si>
  <si>
    <t xml:space="preserve"> 1. Histogram: Create a histogram to visualize the distribution of response times.</t>
  </si>
  <si>
    <t xml:space="preserve"> 2. Measure of Central Tendency: What is the median response time?</t>
  </si>
  <si>
    <t xml:space="preserve"> 3. Bar Chart: Create a bar chart to display the frequency of response times within</t>
  </si>
  <si>
    <t xml:space="preserve"> different ranges.</t>
  </si>
  <si>
    <t xml:space="preserve"> By answering these questions using a histogram and bar chart, the study can gain</t>
  </si>
  <si>
    <t xml:space="preserve"> insights into the distribution of response times, understand the typical response time</t>
  </si>
  <si>
    <t xml:space="preserve"> experienced by users, and assess the performance of the website.</t>
  </si>
  <si>
    <t>Users</t>
  </si>
  <si>
    <t>Response time</t>
  </si>
  <si>
    <t>14)Problem : A company wants to analyze the sales performance of its products</t>
  </si>
  <si>
    <t xml:space="preserve"> across different regions.</t>
  </si>
  <si>
    <t xml:space="preserve"> Let's consider the sales figures (in thousands of dollars) for a sample of 50 products in</t>
  </si>
  <si>
    <t xml:space="preserve"> three regions:</t>
  </si>
  <si>
    <t xml:space="preserve"> Region 1: 45, 35, 40, 38, 42, 37, 39, 43, 44, 41,</t>
  </si>
  <si>
    <t xml:space="preserve"> Region 2: 32, 28, 30, 34, 33, 35, 31, 29, 36, 37,</t>
  </si>
  <si>
    <t xml:space="preserve"> Region 3: 40, 39, 42, 41, 38, 43, 45, 44, 41, 37</t>
  </si>
  <si>
    <t>1. Bar Chart: Create a bar chart to compare the sales figures across the three regions.</t>
  </si>
  <si>
    <t xml:space="preserve"> 2. Measure of Central Tendency: What is the average sales figure for each region?</t>
  </si>
  <si>
    <t xml:space="preserve"> 3. Measure of Dispersion</t>
  </si>
  <si>
    <t xml:space="preserve"> : What is the range of sales figures in each region?</t>
  </si>
  <si>
    <t xml:space="preserve"> By answering these questions using a bar chart and measures of central tendency and</t>
  </si>
  <si>
    <t xml:space="preserve"> dispersion, the company can compare the sales performance across different regions,</t>
  </si>
  <si>
    <t xml:space="preserve"> identify the average sales figures, and understand the variability in sales within each</t>
  </si>
  <si>
    <t xml:space="preserve"> region. This information can be used for regional sales analysis, resource allocation, and</t>
  </si>
  <si>
    <t xml:space="preserve"> decision-making processes.</t>
  </si>
  <si>
    <t>1) Question : A company wants to analyze the monthly returns of its investment</t>
  </si>
  <si>
    <t xml:space="preserve"> portfolio to understand the distribution and risk associated with the returns.</t>
  </si>
  <si>
    <t xml:space="preserve"> Let's consider the monthly returns (%) for the portfolio over a one-year period:</t>
  </si>
  <si>
    <t xml:space="preserve"> Returns:-2.5, 1.3,-0.8,-1.9, 2.1, 0.5,-1.2, 1.8,-0.5, 2.3,-0.7, 1.2,-1.5,-0.3, 2.6, 1.1,-1.7, 0.9,-1.4, 0.3,</t>
  </si>
  <si>
    <t xml:space="preserve"> 1.9,-1.1,-0.4, 2.2,-0.9, 1.6,-0.6,-1.3, 2.4, 0.7,-1.8, 1.5,-0.2,-2.1, 2.8, 0.8,-1.6, 1.4,-0.1, 2.5,-1.0, 1.7,-0.9,-2.0, 2.7, 0.6,-1.4, 1.1,-0.3, 2.0</t>
  </si>
  <si>
    <t xml:space="preserve"> 1. Skewness: Calculate the skewness of the monthly returns.</t>
  </si>
  <si>
    <t xml:space="preserve"> 2. Kurtosis: Calculate the kurtosis of the monthly returns.</t>
  </si>
  <si>
    <t xml:space="preserve"> 3. Interpretation: Based on the skewness and kurtosis values, what can be said about</t>
  </si>
  <si>
    <t xml:space="preserve"> the distribution of returns?</t>
  </si>
  <si>
    <t xml:space="preserve"> By answering these questions using measures of skewness and kurtosis, the company</t>
  </si>
  <si>
    <t xml:space="preserve"> can understand the shape and symmetry of the return distribution, assess the level of</t>
  </si>
  <si>
    <t xml:space="preserve"> risk and potential outliers, and make informed decisions regarding portfolio management</t>
  </si>
  <si>
    <t xml:space="preserve"> and risk mitigation strategies.</t>
  </si>
  <si>
    <t>Returns</t>
  </si>
  <si>
    <t>2) Question : A research study wants to analyze the income distribution of a</t>
  </si>
  <si>
    <t xml:space="preserve"> population to understand the level of income inequality.</t>
  </si>
  <si>
    <t xml:space="preserve"> Let's consider the monthly incomes (in thousands of dollars) of a sample of 100</t>
  </si>
  <si>
    <t xml:space="preserve"> individuals:</t>
  </si>
  <si>
    <t>Incomes: 2.5, 4.8, 3.2, 2.1, 4.5, 2.9, 2.3, 3.1, 4.2, 3.9,</t>
  </si>
  <si>
    <t xml:space="preserve"> 2.8, 4.1, 2.6, 2.4, 4.7, 3.3, 2.7, 3.0, 4.3, 3.7,</t>
  </si>
  <si>
    <t xml:space="preserve"> 2.2, 3.6, 4.0, 2.7, 3.8, 3.5, 3.2, 4.4, 2.0, 3.4,</t>
  </si>
  <si>
    <t xml:space="preserve"> 3.1, 2.9, 4.6, 3.3, 2.5, 4.9, 2.8, 3.0, 4.2, 3.9,</t>
  </si>
  <si>
    <t xml:space="preserve"> 2.2, 3.6, 4.0, 2.7, 3.8, 3.5, 3.2, 4.4,</t>
  </si>
  <si>
    <t xml:space="preserve"> 2.0, 3.4,</t>
  </si>
  <si>
    <t xml:space="preserve"> 3.1, 2.9, 4.6, 3.3, 2.5, 4.9</t>
  </si>
  <si>
    <t xml:space="preserve"> 1. Skewness: Calculate the skewness of the income distribution.</t>
  </si>
  <si>
    <t xml:space="preserve"> 2. Kurtosis: Calculate the kurtosis of the income distribution.</t>
  </si>
  <si>
    <t xml:space="preserve"> 3. Interpretation: Based on the skewness and kurtosis values, what can be inferred</t>
  </si>
  <si>
    <t xml:space="preserve"> about the income inequality?</t>
  </si>
  <si>
    <t xml:space="preserve"> By answering these questions using measures of skewness and kurtosis, the research</t>
  </si>
  <si>
    <t xml:space="preserve"> study can assess the level of income inequality, determine the shape of the income</t>
  </si>
  <si>
    <t xml:space="preserve"> distribution, and make informed policy recommendations to address income disparities.</t>
  </si>
  <si>
    <t>3) Question : A survey was conducted to analyze the satisfaction ratings of</t>
  </si>
  <si>
    <t xml:space="preserve"> customers on a scale of 1 to 5 for a specific product.</t>
  </si>
  <si>
    <t xml:space="preserve"> Let's consider the satisfaction ratings from 200 customers:</t>
  </si>
  <si>
    <t xml:space="preserve"> Ratings: 4, 5, 3, 4, 4, 3, 2, 5, 4, 3,</t>
  </si>
  <si>
    <t xml:space="preserve"> 1. Skewness: Calculate the skewness of the satisfaction ratings.</t>
  </si>
  <si>
    <t xml:space="preserve"> 2. Kurtosis: Calculate the kurtosis of the satisfaction ratings.</t>
  </si>
  <si>
    <t>3. Interpretation: Based on the skewness and kurtosis values, what can be inferred</t>
  </si>
  <si>
    <t xml:space="preserve"> about the satisfaction ratings distribution?</t>
  </si>
  <si>
    <t xml:space="preserve"> By answering these questions using measures of skewness and kurtosis, the survey can</t>
  </si>
  <si>
    <t xml:space="preserve"> assess the skewness and peakedness of the satisfaction ratings, determine if the ratings</t>
  </si>
  <si>
    <t xml:space="preserve"> are skewed towards positive or negative evaluations, and understand the distribution</t>
  </si>
  <si>
    <t xml:space="preserve"> characteristics of customer satisfaction.</t>
  </si>
  <si>
    <t>4) Question : A study wants to analyze the distribution of house prices in a specific</t>
  </si>
  <si>
    <t xml:space="preserve"> city to understand the market trends.</t>
  </si>
  <si>
    <t xml:space="preserve"> Let's consider the house prices (in thousands of dollars) for</t>
  </si>
  <si>
    <t xml:space="preserve"> a sample of 150 houses:</t>
  </si>
  <si>
    <t xml:space="preserve"> House Prices: 280, 350, 310, 270, 390, 320, 290, 340, 310, 380,</t>
  </si>
  <si>
    <t xml:space="preserve"> 270, 350, 300, 330, 370, 310, 280, 320, 350, 290,</t>
  </si>
  <si>
    <t xml:space="preserve"> 270, 350, 300, 330, 370, 310, 280, 320, 350, 290</t>
  </si>
  <si>
    <t xml:space="preserve"> 1. Skewness: Calculate the skewness of the house price distribution.</t>
  </si>
  <si>
    <t xml:space="preserve"> 2. Kurtosis: Calculate the kurtosis of the house price distribution.</t>
  </si>
  <si>
    <t xml:space="preserve"> about the distribution of house prices?</t>
  </si>
  <si>
    <t xml:space="preserve"> By answering these questions using measures of skewness and kurtosis, the study can</t>
  </si>
  <si>
    <t xml:space="preserve"> assess the symmetry and peakedness of the house price distribution, identify any</t>
  </si>
  <si>
    <t xml:space="preserve"> outliers or extreme values, and gain insights into the market trends and pricing</t>
  </si>
  <si>
    <t xml:space="preserve"> dynamics.</t>
  </si>
  <si>
    <t>5) Question : A company wants to analyze the waiting times of customers at a</t>
  </si>
  <si>
    <t xml:space="preserve"> service center to improve operational efficiency.</t>
  </si>
  <si>
    <t xml:space="preserve"> Let's consider the waiting times (in minutes) for a sample of 100 customers:</t>
  </si>
  <si>
    <t>Waiting Times: 12, 18, 15, 22, 20, 14, 16, 21, 19, 17,</t>
  </si>
  <si>
    <t xml:space="preserve"> 22, 19, 13, 16, 21, 22, 17, 19, 22, 18,</t>
  </si>
  <si>
    <t xml:space="preserve"> 14, 20, 19, 17, 22, 18, 15, 21, 20, 16,</t>
  </si>
  <si>
    <t xml:space="preserve"> 12, 18, 15, 22, 20, 14, 16, 21, 19, 17,</t>
  </si>
  <si>
    <t xml:space="preserve"> 12, 18, 15, 22, 20, 14, 16, 21, 19, 17</t>
  </si>
  <si>
    <t xml:space="preserve"> 1. Skewness: Calculate the skewness of the waiting time distribution.</t>
  </si>
  <si>
    <t xml:space="preserve"> 2. Kurtosis</t>
  </si>
  <si>
    <t xml:space="preserve"> : Calculate the kurtosis of the waiting time distribution.</t>
  </si>
  <si>
    <t xml:space="preserve"> about the waiting time distribution?</t>
  </si>
  <si>
    <t xml:space="preserve"> can assess the symmetry and tail behavior of the waiting time distribution, identify any</t>
  </si>
  <si>
    <t xml:space="preserve"> patterns or anomalies in customer waiting times, and make improvements to streamline</t>
  </si>
  <si>
    <t xml:space="preserve"> the service process and enhance customer satisfaction.</t>
  </si>
  <si>
    <t>Questions on Correlation and Covariance</t>
  </si>
  <si>
    <t xml:space="preserve"> 1) Question : A marketing department wants to understand the relationship between</t>
  </si>
  <si>
    <t xml:space="preserve"> advertising expenditure and sales revenue to assess the effectiveness of their</t>
  </si>
  <si>
    <t xml:space="preserve"> advertising campaigns.</t>
  </si>
  <si>
    <t xml:space="preserve"> Let's consider the monthly advertising expenditure (in thousands of dollars) and</t>
  </si>
  <si>
    <t xml:space="preserve"> corresponding sales revenue (in thousands of dollars) for a sample of 12 months:</t>
  </si>
  <si>
    <t xml:space="preserve"> Advertising Expenditure: 10, 12, 15, 18, 20, 22, 25, 28, 30, 32, 35, 38</t>
  </si>
  <si>
    <t xml:space="preserve"> Sales Revenue: 50, 55, 60, 65, 70, 75, 80, 85, 90, 95, 100, 105</t>
  </si>
  <si>
    <t xml:space="preserve"> Calculate the correlation coefficient between advertising expenditure and sales revenue.</t>
  </si>
  <si>
    <t xml:space="preserve"> Interpret the value of the correlation coefficient and explain the nature of the relationship</t>
  </si>
  <si>
    <t xml:space="preserve"> between advertising expenditure and sales revenue.</t>
  </si>
  <si>
    <t xml:space="preserve"> By analyzing the correlation coefficient, the marketing department can determine the</t>
  </si>
  <si>
    <t xml:space="preserve"> strength and direction of the relationship between advertising expenditure and sales</t>
  </si>
  <si>
    <t xml:space="preserve"> revenue. This information can help them make informed decisions about allocating their</t>
  </si>
  <si>
    <t xml:space="preserve"> advertising budget and optimizing their marketing strategies.</t>
  </si>
  <si>
    <t>2) Question : An investment analyst wants to assess the relationship between the</t>
  </si>
  <si>
    <t xml:space="preserve"> stock prices of two companies to identify potential investment opportunities.</t>
  </si>
  <si>
    <t xml:space="preserve"> Let's consider the daily closing prices (in dollars) of Company A and Company B for a</t>
  </si>
  <si>
    <t xml:space="preserve"> sample of 20 trading days:</t>
  </si>
  <si>
    <t xml:space="preserve"> Company A: 45, 47, 48, 50, 52, 53, 55, 56, 58, 60, 62, 64, 65, 67, 69, 70, 72, 74, 76, 77</t>
  </si>
  <si>
    <t xml:space="preserve"> Company B: 52, 54, 55, 57, 59, 60, 61, 62, 64, 66, 67, 69, 71, 73, 74, 76, 78, 80, 82, 83</t>
  </si>
  <si>
    <t>Question:</t>
  </si>
  <si>
    <t xml:space="preserve"> Calculate the covariance between the stock prices of Company A and Company B.</t>
  </si>
  <si>
    <t xml:space="preserve"> Interpret the value of the covariance and explain the nature of the relationship between</t>
  </si>
  <si>
    <t xml:space="preserve"> the two stocks.</t>
  </si>
  <si>
    <t xml:space="preserve"> By analyzing the covariance, the investment analyst can determine whether the stock</t>
  </si>
  <si>
    <t xml:space="preserve"> prices of Company A and Company B move together (positive covariance) or in opposite</t>
  </si>
  <si>
    <t xml:space="preserve"> directions (negative covariance). This information can assist in identifying potential</t>
  </si>
  <si>
    <t xml:space="preserve"> investment opportunities and understanding the diversification benefits of combining</t>
  </si>
  <si>
    <t xml:space="preserve"> these stocks in a portfolio.</t>
  </si>
  <si>
    <t>3) Question : A researcher wants to examine the relationship between the hours</t>
  </si>
  <si>
    <t xml:space="preserve"> spent studying and the exam scores of a group of students.</t>
  </si>
  <si>
    <t xml:space="preserve"> Let's consider the number of hours spent studying and the corresponding exam scores</t>
  </si>
  <si>
    <t xml:space="preserve"> for a sample of 30 students:</t>
  </si>
  <si>
    <t xml:space="preserve"> Hours Spent Studying: 10, 12, 15, 18, 20, 22, 25, 28, 30, 32, 35, 38, 40, 42, 45, 48, 50,</t>
  </si>
  <si>
    <t xml:space="preserve"> 52, 55, 58, 60, 62, 65, 68, 70, 72, 75, 78, 80, 82</t>
  </si>
  <si>
    <t xml:space="preserve"> Exam Scores: 60, 65, 70, 75, 80, 82, 85, 88, 90, 92, 93, 95, 96, 97, 98, 99, 100, 102,</t>
  </si>
  <si>
    <t xml:space="preserve"> 105, 106, 107, 108, 110, 112, 114, 115, 116, 118, 120, 122</t>
  </si>
  <si>
    <t xml:space="preserve"> Calculate the correlation coefficient between the hours spent studying and the exam</t>
  </si>
  <si>
    <t xml:space="preserve"> scores. Interpret the value of the correlation coefficient and explain the nature of the</t>
  </si>
  <si>
    <t xml:space="preserve"> relationship between studying hours and exam scores.</t>
  </si>
  <si>
    <t xml:space="preserve"> By analyzing the correlation coefficient, the researcher can determine the strength and</t>
  </si>
  <si>
    <t xml:space="preserve"> direction of the relationship between studying hours and exam scores. This information</t>
  </si>
  <si>
    <t xml:space="preserve"> can provide insights into the effectiveness of studying and help students and educators</t>
  </si>
  <si>
    <t xml:space="preserve"> make informed decisions about study habits and academic performance.</t>
  </si>
  <si>
    <t>Region 1</t>
  </si>
  <si>
    <t>Region2</t>
  </si>
  <si>
    <t>Region3</t>
  </si>
  <si>
    <t>incomes</t>
  </si>
  <si>
    <t>House Price</t>
  </si>
  <si>
    <t>Waiting Time</t>
  </si>
  <si>
    <t>1) Question : A company wants to analyze the salary distribution of its employees to</t>
  </si>
  <si>
    <t xml:space="preserve"> determine the income levels at different percentiles.</t>
  </si>
  <si>
    <t xml:space="preserve"> Let's consider the monthly salaries (in thousands of dollars) of a sample of 200</t>
  </si>
  <si>
    <t xml:space="preserve"> employees:</t>
  </si>
  <si>
    <t xml:space="preserve"> Salaries: 40, 45, 50, 55, 60, 62, 65, 68, 70, 72,</t>
  </si>
  <si>
    <t xml:space="preserve"> 75, 78, 80, 82, 85, 88, 90, 92, 95, 100,</t>
  </si>
  <si>
    <t xml:space="preserve"> 105, 110, 115, 120, 125, 130, 135, 140, 145, 150,</t>
  </si>
  <si>
    <t xml:space="preserve"> 155, 160, 165, 170, 175, 180, 185, 190, 195, 200,</t>
  </si>
  <si>
    <t xml:space="preserve"> 205, 210, 215, 220, 225, 230, 235, 240, 245, 250,</t>
  </si>
  <si>
    <t xml:space="preserve"> 255, 260, 265, 270, 275, 280, 285, 290, 295, 300,</t>
  </si>
  <si>
    <t xml:space="preserve"> 305, 310, 315, 320, 325, 330, 335, 340, 345, 350,</t>
  </si>
  <si>
    <t xml:space="preserve"> 355, 360, 365, 370, 375, 380, 385, 390, 395, 400,</t>
  </si>
  <si>
    <t xml:space="preserve"> 405, 410, 415, 420, 425, 430, 435, 440, 445, 450,</t>
  </si>
  <si>
    <t xml:space="preserve"> 455, 460, 465, 470, 475, 480, 485, 490, 495, 500</t>
  </si>
  <si>
    <t>Questions:</t>
  </si>
  <si>
    <t xml:space="preserve"> 1. Quartiles: Calculate the first quartile (Q1), median (Q2), and third quartile (Q3) of the</t>
  </si>
  <si>
    <t xml:space="preserve"> salary distribution.</t>
  </si>
  <si>
    <t xml:space="preserve"> 2. Percentiles: Calculate the 10th percentile, 25th percentile, 75th percentile, and 90th</t>
  </si>
  <si>
    <t xml:space="preserve"> percentile of the salary distribution.</t>
  </si>
  <si>
    <t xml:space="preserve"> 3. Interpretation: Based on the quartiles and percentiles, what can be inferred about the</t>
  </si>
  <si>
    <t xml:space="preserve"> income distribution of the employees?</t>
  </si>
  <si>
    <t xml:space="preserve"> By answering these questions using quartiles and percentiles, the company can</t>
  </si>
  <si>
    <t xml:space="preserve"> understand the income levels at different points in the distribution, identify the median</t>
  </si>
  <si>
    <t xml:space="preserve"> salary and the spread of salaries, and make informed decisions related to compensation,</t>
  </si>
  <si>
    <t xml:space="preserve"> employee benefits, and salary structures.</t>
  </si>
  <si>
    <t>Salaries</t>
  </si>
  <si>
    <t>2) Question : A research study wants to analyze the weight distribution of a sample</t>
  </si>
  <si>
    <t xml:space="preserve"> of individuals to assess their health and body composition.</t>
  </si>
  <si>
    <t xml:space="preserve"> Let's consider the weights (in kilograms) of a sample of 100 individuals:</t>
  </si>
  <si>
    <t xml:space="preserve"> Weights: 55, 60, 62, 65, 68, 70, 72, 75, 78, 80,</t>
  </si>
  <si>
    <t xml:space="preserve"> 82, 85, 88, 90, 92, 95, 100, 105, 110, 115,</t>
  </si>
  <si>
    <t xml:space="preserve"> 120, 125, 130, 135, 140, 145, 150, 155, 160, 165,</t>
  </si>
  <si>
    <t xml:space="preserve"> 170, 175, 180, 185, 190, 195, 200, 205, 210, 215,</t>
  </si>
  <si>
    <t xml:space="preserve"> 220, 225, 230, 235, 240, 245, 250, 255, 260, 265,</t>
  </si>
  <si>
    <t xml:space="preserve"> 270, 275, 280, 285, 290, 295, 300, 305, 310, 315,</t>
  </si>
  <si>
    <t xml:space="preserve"> 320, 325, 330, 335, 340, 345, 350, 355, 360, 365,</t>
  </si>
  <si>
    <t xml:space="preserve"> 370, 375,</t>
  </si>
  <si>
    <t xml:space="preserve"> 380, 385, 390, 395, 400, 405, 410, 415,</t>
  </si>
  <si>
    <t xml:space="preserve"> 420, 425, 430, 435, 440, 445, 450, 455, 460, 465,</t>
  </si>
  <si>
    <t xml:space="preserve"> 470, 475, 480, 485, 490, 495, 500, 505, 510, 515</t>
  </si>
  <si>
    <t xml:space="preserve"> weight distribution.</t>
  </si>
  <si>
    <t xml:space="preserve"> 2. Percentiles: Calculate the 15th percentile, 50th percentile, and 85th percentile of the</t>
  </si>
  <si>
    <t xml:space="preserve"> weight distribution of the individuals?</t>
  </si>
  <si>
    <t xml:space="preserve"> By answering these questions using quartiles and percentiles, the research study can</t>
  </si>
  <si>
    <t xml:space="preserve"> understand the weight distribution and identify the weight ranges at different percentiles,</t>
  </si>
  <si>
    <t xml:space="preserve"> such as underweight, normal weight, overweight, and obese categories. This information</t>
  </si>
  <si>
    <t>can be used for evaluating health risks, designing appropriate interventions, and</t>
  </si>
  <si>
    <t xml:space="preserve"> providing personalized recommendations for weight management.</t>
  </si>
  <si>
    <t>Kilograms</t>
  </si>
  <si>
    <t>3) Question : A retail store wants to analyze the distribution of customer purchase</t>
  </si>
  <si>
    <t xml:space="preserve"> amounts to identify their spending patterns.</t>
  </si>
  <si>
    <t xml:space="preserve"> Let's consider the purchase amounts (in dollars) of a sample of 150 customers:</t>
  </si>
  <si>
    <t xml:space="preserve"> Purchase Amounts: 20, 25, 30, 35, 40, 45, 50, 55, 60, 65,</t>
  </si>
  <si>
    <t xml:space="preserve"> 70, 75, 80, 85, 90, 95, 100, 105, 110, 115,</t>
  </si>
  <si>
    <t xml:space="preserve"> 370, 375, 380, 385, 390, 395, 400, 405, 410, 415,</t>
  </si>
  <si>
    <t xml:space="preserve"> 470, 475, 480, 485, 490, 495, 500, 505, 510, 515,</t>
  </si>
  <si>
    <t xml:space="preserve"> 520, 525, 530, 535, 540, 545, 550, 555, 560, 565</t>
  </si>
  <si>
    <t xml:space="preserve"> purchase amount distribution.</t>
  </si>
  <si>
    <t xml:space="preserve"> 2. Percentiles: Calculate the 20th percentile, 40th percentile, and 80th percentile of the</t>
  </si>
  <si>
    <t xml:space="preserve"> spending patterns of the customers?</t>
  </si>
  <si>
    <t xml:space="preserve"> By answering these questions using quartiles and percentiles, the retail store can</t>
  </si>
  <si>
    <t xml:space="preserve"> understand the distribution of purchase amounts, identify the spending ranges at</t>
  </si>
  <si>
    <t xml:space="preserve"> different percentiles, analyze customer segments based on their spending behavior, and</t>
  </si>
  <si>
    <t xml:space="preserve"> tailor marketing strategies to target specific customer groups.</t>
  </si>
  <si>
    <t>Purchase amounts</t>
  </si>
  <si>
    <t>4) Question : A study wants to analyze the distribution of commute times of</t>
  </si>
  <si>
    <t xml:space="preserve"> employees to determine the average time spent traveling to work.</t>
  </si>
  <si>
    <t xml:space="preserve"> Let's consider the commute times (in minutes) of a sample of 250 employees:</t>
  </si>
  <si>
    <t xml:space="preserve"> Commute Times: 15, 20, 25, 30, 35, 40, 45, 50, 55, 60,</t>
  </si>
  <si>
    <t xml:space="preserve"> 65, 70, 75, 80, 85, 90, 95, 100, 105, 110,</t>
  </si>
  <si>
    <t xml:space="preserve"> 115, 120, 125, 130, 135, 140, 145, 150, 155, 160,</t>
  </si>
  <si>
    <t xml:space="preserve"> 165, 170, 175, 180, 185, 190, 195, 200, 205, 210,</t>
  </si>
  <si>
    <t>215, 220, 225, 230, 235, 240, 245, 250, 255, 260,</t>
  </si>
  <si>
    <t xml:space="preserve"> 265, 270, 275, 280, 285, 290, 295, 300, 305, 310,</t>
  </si>
  <si>
    <t xml:space="preserve"> 315, 320, 325, 330, 335, 340, 345, 350, 355, 360,</t>
  </si>
  <si>
    <t xml:space="preserve"> 365, 370, 375, 380, 385, 390, 395, 400, 405, 410,</t>
  </si>
  <si>
    <t xml:space="preserve"> 415, 420, 425, 430, 435, 440, 445, 450, 455, 460,</t>
  </si>
  <si>
    <t xml:space="preserve"> 465, 470, 475, 480, 485, 490, 495, 500, 505, 510,</t>
  </si>
  <si>
    <t xml:space="preserve"> 515, 520, 525, 530, 535, 540, 545, 550, 555, 560,</t>
  </si>
  <si>
    <t xml:space="preserve"> 565, 570, 575, 580, 585, 590, 595, 600, 605, 610</t>
  </si>
  <si>
    <t xml:space="preserve"> commute time distribution.</t>
  </si>
  <si>
    <t xml:space="preserve"> 2. Percentiles: Calculate the 30th percentile, 50th percentile, and 70th percentile of the</t>
  </si>
  <si>
    <t xml:space="preserve"> average commute time of the employees?</t>
  </si>
  <si>
    <t xml:space="preserve"> By answering these questions using quartiles and percentiles, the study can determine</t>
  </si>
  <si>
    <t xml:space="preserve"> the typical commute times, understand the spread of commute times, identify any</t>
  </si>
  <si>
    <t xml:space="preserve"> outliers or extreme values, and provide insights for transportation planning, scheduling,</t>
  </si>
  <si>
    <t xml:space="preserve"> and employee well-being initiatives.</t>
  </si>
  <si>
    <t>Commute times</t>
  </si>
  <si>
    <t>5) Question : A manufacturing company wants to analyze the defect rates in its</t>
  </si>
  <si>
    <t xml:space="preserve"> production process to evaluate product quality.</t>
  </si>
  <si>
    <t xml:space="preserve"> Let's consider the defect rates (in percentage) for a sample of 300 products:</t>
  </si>
  <si>
    <t xml:space="preserve"> Defect Rates: 0.5, 1.0, 0.2, 0.7, 0.3, 0.9, 1.2, 0.6, 0.4, 1.1,</t>
  </si>
  <si>
    <t xml:space="preserve"> 0.8, 0.5, 0.3, 0.6, 1.0, 0.4, 0.5, 0.7, 0.9, 1.3,</t>
  </si>
  <si>
    <t xml:space="preserve"> 0.8, 0.6, 0.4, 0.7, 0.9, 0.5, 0.2, 1.0, 0.8, 0.3,</t>
  </si>
  <si>
    <t xml:space="preserve"> 0.6, 0.4, 0.7, 0.9, 1.2, 0.8, 0.3, 0.6, 0.5, 0.4,</t>
  </si>
  <si>
    <t xml:space="preserve"> 0.7, 0.9, 1.1, 0.3, 1.4, 0,9, 0.6, 0.2, 1.5, 1.0</t>
  </si>
  <si>
    <t xml:space="preserve"> 0.6, 0.4, 0.7, 1.0, 0.8, 0.3, 0.5, 0.8, 0.6, 0.3, 0.9</t>
  </si>
  <si>
    <t xml:space="preserve"> 0.4, 0.7, 0.9, 1.0, 0.8, 0.3, 0.5, 0.6, 0.4, 0.7,</t>
  </si>
  <si>
    <t xml:space="preserve"> 0.9, 1.1, 0.8, 0.3, 0.5, 0.6, 0.4, 0.7, 0.9, 1.0,</t>
  </si>
  <si>
    <t xml:space="preserve"> 0.8, 0.3, 0.5, 0.6, 0.4, 0.7, 0.9, 1.1, 0.8, 0.3,</t>
  </si>
  <si>
    <t xml:space="preserve"> 0.5, 0.6, 0.4, 0.7, 0.9, 1.0, 0.8, 0.3, 0.5, 0.6,</t>
  </si>
  <si>
    <t xml:space="preserve"> 0.4, 0.7, 0.9, 1.1, 0.8, 0.3, 0.5, 0.6, 0.4, 0.7,</t>
  </si>
  <si>
    <t xml:space="preserve"> 0.9, 1.0, 0.8, 0.3, 0.5, 0.6, 0.4, 0.7, 0.9, 1.1</t>
  </si>
  <si>
    <t xml:space="preserve"> defect rate distribution.</t>
  </si>
  <si>
    <t>2. Percentiles: Calculate the 25th percentile, 50th percentile, and 75th percentile of the</t>
  </si>
  <si>
    <t xml:space="preserve"> quality of the products?</t>
  </si>
  <si>
    <t xml:space="preserve"> By answering these questions using quartiles and percentiles, the manufacturing</t>
  </si>
  <si>
    <t xml:space="preserve"> company can evaluate the defect rates, understand the spread of defects, identify any</t>
  </si>
  <si>
    <t xml:space="preserve"> quality issues or deviations from standards, and take corrective actions to improve the</t>
  </si>
  <si>
    <t xml:space="preserve"> production process and product quality.</t>
  </si>
  <si>
    <t>Defect rates</t>
  </si>
  <si>
    <t>max</t>
  </si>
  <si>
    <t>min</t>
  </si>
  <si>
    <t>range</t>
  </si>
  <si>
    <t>power</t>
  </si>
  <si>
    <t>model</t>
  </si>
  <si>
    <t xml:space="preserve">Model </t>
  </si>
  <si>
    <t>Max</t>
  </si>
  <si>
    <t>Min</t>
  </si>
  <si>
    <t>Frequency distribution</t>
  </si>
  <si>
    <t>Employees</t>
  </si>
  <si>
    <t>skewness</t>
  </si>
  <si>
    <t>kurtosis</t>
  </si>
  <si>
    <t>Interpretation</t>
  </si>
  <si>
    <t>negative</t>
  </si>
  <si>
    <t>Skewness</t>
  </si>
  <si>
    <t>Kurtosis</t>
  </si>
  <si>
    <t>Q1</t>
  </si>
  <si>
    <t>Q2</t>
  </si>
  <si>
    <t>Q3</t>
  </si>
  <si>
    <t>Percentile</t>
  </si>
  <si>
    <t>10th</t>
  </si>
  <si>
    <t>25th</t>
  </si>
  <si>
    <t>75th</t>
  </si>
  <si>
    <t>90th</t>
  </si>
  <si>
    <t>Producats</t>
  </si>
  <si>
    <t>Quartile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</si>
  <si>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</si>
  <si>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</si>
  <si>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</si>
  <si>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</si>
  <si>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</si>
  <si>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</si>
  <si>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</si>
  <si>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</si>
  <si>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</si>
  <si>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</si>
  <si>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</si>
  <si>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</si>
  <si>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</si>
  <si>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Advertising expenditure</t>
  </si>
  <si>
    <t>Company A</t>
  </si>
  <si>
    <t>Company B</t>
  </si>
  <si>
    <t>Hours spent studying</t>
  </si>
  <si>
    <t>Exam Scores</t>
  </si>
  <si>
    <t>Q4</t>
  </si>
  <si>
    <t>50th</t>
  </si>
  <si>
    <t>80th</t>
  </si>
  <si>
    <t>covariance</t>
  </si>
  <si>
    <t>corelation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</si>
</sst>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Questions'!$K$160:$K$167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0-4ED1-9A4F-E4A08F779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6809536"/>
        <c:axId val="1681273568"/>
      </c:barChart>
      <c:catAx>
        <c:axId val="20068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73568"/>
        <c:crosses val="autoZero"/>
        <c:auto val="1"/>
        <c:lblAlgn val="ctr"/>
        <c:lblOffset val="100"/>
        <c:noMultiLvlLbl val="0"/>
      </c:catAx>
      <c:valAx>
        <c:axId val="16812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8095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 Statistics Questions'!$L$331</c:f>
              <c:strCache>
                <c:ptCount val="1"/>
                <c:pt idx="0">
                  <c:v>Response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Questions'!$L$332:$L$431</c:f>
              <c:numCache>
                <c:formatCode>General</c:formatCode>
                <c:ptCount val="100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118</c:v>
                </c:pt>
                <c:pt idx="11">
                  <c:v>125</c:v>
                </c:pt>
                <c:pt idx="12">
                  <c:v>132</c:v>
                </c:pt>
                <c:pt idx="13">
                  <c:v>136</c:v>
                </c:pt>
                <c:pt idx="14">
                  <c:v>128</c:v>
                </c:pt>
                <c:pt idx="15">
                  <c:v>123</c:v>
                </c:pt>
                <c:pt idx="16">
                  <c:v>132</c:v>
                </c:pt>
                <c:pt idx="17">
                  <c:v>138</c:v>
                </c:pt>
                <c:pt idx="18">
                  <c:v>126</c:v>
                </c:pt>
                <c:pt idx="19">
                  <c:v>129</c:v>
                </c:pt>
                <c:pt idx="20">
                  <c:v>136</c:v>
                </c:pt>
                <c:pt idx="21">
                  <c:v>127</c:v>
                </c:pt>
                <c:pt idx="22">
                  <c:v>130</c:v>
                </c:pt>
                <c:pt idx="23">
                  <c:v>122</c:v>
                </c:pt>
                <c:pt idx="24">
                  <c:v>125</c:v>
                </c:pt>
                <c:pt idx="25">
                  <c:v>133</c:v>
                </c:pt>
                <c:pt idx="26">
                  <c:v>140</c:v>
                </c:pt>
                <c:pt idx="27">
                  <c:v>126</c:v>
                </c:pt>
                <c:pt idx="28">
                  <c:v>133</c:v>
                </c:pt>
                <c:pt idx="29">
                  <c:v>135</c:v>
                </c:pt>
                <c:pt idx="30">
                  <c:v>130</c:v>
                </c:pt>
                <c:pt idx="31">
                  <c:v>134</c:v>
                </c:pt>
                <c:pt idx="32">
                  <c:v>141</c:v>
                </c:pt>
                <c:pt idx="33">
                  <c:v>119</c:v>
                </c:pt>
                <c:pt idx="34">
                  <c:v>125</c:v>
                </c:pt>
                <c:pt idx="35">
                  <c:v>131</c:v>
                </c:pt>
                <c:pt idx="36">
                  <c:v>136</c:v>
                </c:pt>
                <c:pt idx="37">
                  <c:v>128</c:v>
                </c:pt>
                <c:pt idx="38">
                  <c:v>124</c:v>
                </c:pt>
                <c:pt idx="39">
                  <c:v>132</c:v>
                </c:pt>
                <c:pt idx="40">
                  <c:v>136</c:v>
                </c:pt>
                <c:pt idx="41">
                  <c:v>127</c:v>
                </c:pt>
                <c:pt idx="42">
                  <c:v>130</c:v>
                </c:pt>
                <c:pt idx="43">
                  <c:v>122</c:v>
                </c:pt>
                <c:pt idx="44">
                  <c:v>125</c:v>
                </c:pt>
                <c:pt idx="45">
                  <c:v>133</c:v>
                </c:pt>
                <c:pt idx="46">
                  <c:v>140</c:v>
                </c:pt>
                <c:pt idx="47">
                  <c:v>126</c:v>
                </c:pt>
                <c:pt idx="48">
                  <c:v>133</c:v>
                </c:pt>
                <c:pt idx="49">
                  <c:v>135</c:v>
                </c:pt>
                <c:pt idx="50">
                  <c:v>130</c:v>
                </c:pt>
                <c:pt idx="51">
                  <c:v>134</c:v>
                </c:pt>
                <c:pt idx="52">
                  <c:v>141</c:v>
                </c:pt>
                <c:pt idx="53">
                  <c:v>119</c:v>
                </c:pt>
                <c:pt idx="54">
                  <c:v>125</c:v>
                </c:pt>
                <c:pt idx="55">
                  <c:v>131</c:v>
                </c:pt>
                <c:pt idx="56">
                  <c:v>136</c:v>
                </c:pt>
                <c:pt idx="57">
                  <c:v>128</c:v>
                </c:pt>
                <c:pt idx="58">
                  <c:v>124</c:v>
                </c:pt>
                <c:pt idx="59">
                  <c:v>132</c:v>
                </c:pt>
                <c:pt idx="60">
                  <c:v>136</c:v>
                </c:pt>
                <c:pt idx="61">
                  <c:v>127</c:v>
                </c:pt>
                <c:pt idx="62">
                  <c:v>130</c:v>
                </c:pt>
                <c:pt idx="63">
                  <c:v>122</c:v>
                </c:pt>
                <c:pt idx="64">
                  <c:v>125</c:v>
                </c:pt>
                <c:pt idx="65">
                  <c:v>133</c:v>
                </c:pt>
                <c:pt idx="66">
                  <c:v>140</c:v>
                </c:pt>
                <c:pt idx="67">
                  <c:v>126</c:v>
                </c:pt>
                <c:pt idx="68">
                  <c:v>133</c:v>
                </c:pt>
                <c:pt idx="69">
                  <c:v>135</c:v>
                </c:pt>
                <c:pt idx="70">
                  <c:v>130</c:v>
                </c:pt>
                <c:pt idx="71">
                  <c:v>134</c:v>
                </c:pt>
                <c:pt idx="72">
                  <c:v>141</c:v>
                </c:pt>
                <c:pt idx="73">
                  <c:v>119</c:v>
                </c:pt>
                <c:pt idx="74">
                  <c:v>125</c:v>
                </c:pt>
                <c:pt idx="75">
                  <c:v>131</c:v>
                </c:pt>
                <c:pt idx="76">
                  <c:v>136</c:v>
                </c:pt>
                <c:pt idx="77">
                  <c:v>128</c:v>
                </c:pt>
                <c:pt idx="78">
                  <c:v>124</c:v>
                </c:pt>
                <c:pt idx="79">
                  <c:v>132</c:v>
                </c:pt>
                <c:pt idx="80">
                  <c:v>136</c:v>
                </c:pt>
                <c:pt idx="81">
                  <c:v>127</c:v>
                </c:pt>
                <c:pt idx="82">
                  <c:v>130</c:v>
                </c:pt>
                <c:pt idx="83">
                  <c:v>122</c:v>
                </c:pt>
                <c:pt idx="84">
                  <c:v>125</c:v>
                </c:pt>
                <c:pt idx="85">
                  <c:v>133</c:v>
                </c:pt>
                <c:pt idx="86">
                  <c:v>140</c:v>
                </c:pt>
                <c:pt idx="87">
                  <c:v>126</c:v>
                </c:pt>
                <c:pt idx="88">
                  <c:v>133</c:v>
                </c:pt>
                <c:pt idx="89">
                  <c:v>135</c:v>
                </c:pt>
                <c:pt idx="90">
                  <c:v>130</c:v>
                </c:pt>
                <c:pt idx="91">
                  <c:v>134</c:v>
                </c:pt>
                <c:pt idx="92">
                  <c:v>141</c:v>
                </c:pt>
                <c:pt idx="93">
                  <c:v>119</c:v>
                </c:pt>
                <c:pt idx="94">
                  <c:v>125</c:v>
                </c:pt>
                <c:pt idx="95">
                  <c:v>131</c:v>
                </c:pt>
                <c:pt idx="96">
                  <c:v>136</c:v>
                </c:pt>
                <c:pt idx="97">
                  <c:v>128</c:v>
                </c:pt>
                <c:pt idx="98">
                  <c:v>124</c:v>
                </c:pt>
                <c:pt idx="9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E-4B64-A7FC-3BFD9F02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361072"/>
        <c:axId val="923617456"/>
      </c:barChart>
      <c:catAx>
        <c:axId val="78436107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617456"/>
        <c:crosses val="autoZero"/>
        <c:auto val="1"/>
        <c:lblAlgn val="ctr"/>
        <c:lblOffset val="100"/>
        <c:noMultiLvlLbl val="0"/>
      </c:catAx>
      <c:valAx>
        <c:axId val="92361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6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 Statistics Questions'!$K$278:$K$328</c:f>
              <c:numCache>
                <c:formatCode>General</c:formatCode>
                <c:ptCount val="51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30</c:v>
                </c:pt>
                <c:pt idx="16">
                  <c:v>34</c:v>
                </c:pt>
                <c:pt idx="17">
                  <c:v>39</c:v>
                </c:pt>
                <c:pt idx="18">
                  <c:v>28</c:v>
                </c:pt>
                <c:pt idx="19">
                  <c:v>33</c:v>
                </c:pt>
                <c:pt idx="20">
                  <c:v>36</c:v>
                </c:pt>
                <c:pt idx="21">
                  <c:v>40</c:v>
                </c:pt>
                <c:pt idx="22">
                  <c:v>42</c:v>
                </c:pt>
                <c:pt idx="23">
                  <c:v>29</c:v>
                </c:pt>
                <c:pt idx="24">
                  <c:v>31</c:v>
                </c:pt>
                <c:pt idx="25">
                  <c:v>45</c:v>
                </c:pt>
                <c:pt idx="26">
                  <c:v>38</c:v>
                </c:pt>
                <c:pt idx="27">
                  <c:v>33</c:v>
                </c:pt>
                <c:pt idx="28">
                  <c:v>41</c:v>
                </c:pt>
                <c:pt idx="29">
                  <c:v>35</c:v>
                </c:pt>
                <c:pt idx="30">
                  <c:v>37</c:v>
                </c:pt>
                <c:pt idx="31">
                  <c:v>34</c:v>
                </c:pt>
                <c:pt idx="32">
                  <c:v>46</c:v>
                </c:pt>
                <c:pt idx="33">
                  <c:v>30</c:v>
                </c:pt>
                <c:pt idx="34">
                  <c:v>39</c:v>
                </c:pt>
                <c:pt idx="35">
                  <c:v>43</c:v>
                </c:pt>
                <c:pt idx="36">
                  <c:v>28</c:v>
                </c:pt>
                <c:pt idx="37">
                  <c:v>32</c:v>
                </c:pt>
                <c:pt idx="38">
                  <c:v>36</c:v>
                </c:pt>
                <c:pt idx="39">
                  <c:v>29</c:v>
                </c:pt>
                <c:pt idx="40">
                  <c:v>31</c:v>
                </c:pt>
                <c:pt idx="41">
                  <c:v>37</c:v>
                </c:pt>
                <c:pt idx="42">
                  <c:v>40</c:v>
                </c:pt>
                <c:pt idx="43">
                  <c:v>42</c:v>
                </c:pt>
                <c:pt idx="44">
                  <c:v>33</c:v>
                </c:pt>
                <c:pt idx="45">
                  <c:v>39</c:v>
                </c:pt>
                <c:pt idx="46">
                  <c:v>28</c:v>
                </c:pt>
                <c:pt idx="47">
                  <c:v>35</c:v>
                </c:pt>
                <c:pt idx="48">
                  <c:v>38</c:v>
                </c:pt>
                <c:pt idx="4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A-49DB-9191-D3AB0D257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25624832"/>
        <c:axId val="921240656"/>
      </c:barChart>
      <c:catAx>
        <c:axId val="925624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40656"/>
        <c:crosses val="autoZero"/>
        <c:auto val="1"/>
        <c:lblAlgn val="ctr"/>
        <c:lblOffset val="100"/>
        <c:noMultiLvlLbl val="0"/>
      </c:catAx>
      <c:valAx>
        <c:axId val="92124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2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 Statistics Questions'!$L$175:$L$274</c:f>
              <c:numCache>
                <c:formatCode>General</c:formatCode>
                <c:ptCount val="10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5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E-424C-8DB8-E253681FE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60151424"/>
        <c:axId val="216096384"/>
      </c:barChart>
      <c:catAx>
        <c:axId val="6601514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96384"/>
        <c:crosses val="autoZero"/>
        <c:auto val="1"/>
        <c:lblAlgn val="ctr"/>
        <c:lblOffset val="100"/>
        <c:noMultiLvlLbl val="0"/>
      </c:catAx>
      <c:valAx>
        <c:axId val="21609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5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Questions'!$K$160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9-4AF2-A617-5D86E79EE39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9-4AF2-A617-5D86E79EE39F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29-4AF2-A617-5D86E79EE39F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29-4AF2-A617-5D86E79EE39F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Questions'!$K$164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29-4AF2-A617-5D86E79EE39F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Questions'!$K$165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29-4AF2-A617-5D86E79EE39F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Questions'!$K$166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29-4AF2-A617-5D86E79EE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06809536"/>
        <c:axId val="168127356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 Statistics Questions'!$K$167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829-4AF2-A617-5D86E79EE39F}"/>
                  </c:ext>
                </c:extLst>
              </c15:ser>
            </c15:filteredBarSeries>
          </c:ext>
        </c:extLst>
      </c:barChart>
      <c:catAx>
        <c:axId val="200680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273568"/>
        <c:crosses val="autoZero"/>
        <c:auto val="1"/>
        <c:lblAlgn val="ctr"/>
        <c:lblOffset val="100"/>
        <c:noMultiLvlLbl val="0"/>
      </c:catAx>
      <c:valAx>
        <c:axId val="168127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8095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Questions'!$K$435:$K$445</c:f>
              <c:numCache>
                <c:formatCode>General</c:formatCode>
                <c:ptCount val="11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DB8-922C-02B322AC5DF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Questions'!$L$435:$L$445</c:f>
              <c:numCache>
                <c:formatCode>General</c:formatCode>
                <c:ptCount val="11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DB8-922C-02B322AC5DF8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 Statistics Questions'!$M$435:$M$445</c:f>
              <c:numCache>
                <c:formatCode>General</c:formatCode>
                <c:ptCount val="11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63-4DB8-922C-02B322A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73173936"/>
        <c:axId val="1079998400"/>
      </c:barChart>
      <c:catAx>
        <c:axId val="6731739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98400"/>
        <c:crosses val="autoZero"/>
        <c:auto val="1"/>
        <c:lblAlgn val="ctr"/>
        <c:lblOffset val="100"/>
        <c:noMultiLvlLbl val="0"/>
      </c:catAx>
      <c:valAx>
        <c:axId val="10799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7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DFEBA1BF-020A-4251-8107-64F8576EEE8A}" formatIdx="0">
          <cx:tx>
            <cx:txData>
              <cx:f>_xlchart.v1.1</cx:f>
              <cx:v>age</cx:v>
            </cx:txData>
          </cx:tx>
          <cx:dataLabels pos="inEnd">
            <cx:visibility seriesName="0" categoryName="0" value="1"/>
            <cx:separator>
</cx:separator>
          </cx:dataLabels>
          <cx:dataId val="0"/>
          <cx:layoutPr>
            <cx:binning intervalClosed="r"/>
          </cx:layoutPr>
        </cx:series>
        <cx:series layoutId="clusteredColumn" hidden="1" uniqueId="{950406E9-CF99-4D87-A12E-8B4073A91CBF}" formatIdx="1">
          <cx:tx>
            <cx:txData>
              <cx:f>_xlchart.v1.3</cx:f>
              <cx:v>mode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clusteredColumn" uniqueId="{A11E5E93-70E1-4591-B888-72332DEFE690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plotArea>
      <cx:plotAreaRegion>
        <cx:series layoutId="clusteredColumn" uniqueId="{73F9472E-8857-4EDB-98A8-F06ACFC4D9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plotArea>
      <cx:plotAreaRegion>
        <cx:series layoutId="clusteredColumn" uniqueId="{F92E2E92-0961-4DF3-8187-9135DFAA7E38}">
          <cx:tx>
            <cx:txData>
              <cx:f>_xlchart.v1.7</cx:f>
              <cx:v>Purchase amount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plotArea>
      <cx:plotAreaRegion>
        <cx:series layoutId="clusteredColumn" uniqueId="{9ADB94AB-7A36-4E80-9055-2AFD09B59597}">
          <cx:tx>
            <cx:txData>
              <cx:f>_xlchart.v1.9</cx:f>
              <cx:v>Response time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Monthly Investment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Monthly Investment</a:t>
          </a:r>
        </a:p>
      </cx:txPr>
    </cx:title>
    <cx:plotArea>
      <cx:plotAreaRegion>
        <cx:series layoutId="clusteredColumn" uniqueId="{71E5544E-992B-434E-86C4-1A0830CAFE32}">
          <cx:dataLabels pos="inEnd">
            <cx:visibility seriesName="0" categoryName="0" value="1"/>
          </cx:dataLabels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waiting Time of customer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waiting Time of customer</a:t>
          </a:r>
        </a:p>
      </cx:txPr>
    </cx:title>
    <cx:plotArea>
      <cx:plotAreaRegion>
        <cx:series layoutId="clusteredColumn" uniqueId="{75481D7D-CE1B-4196-B725-4F8D26796C85}">
          <cx:tx>
            <cx:txData>
              <cx:f>_xlchart.v1.14</cx:f>
              <cx:v>Waiting Time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 Analyze House Price  </cx:v>
        </cx:txData>
      </cx:tx>
      <cx:spPr>
        <a:solidFill>
          <a:sysClr val="window" lastClr="FFFFFF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Analyze House Price  </a:t>
          </a:r>
        </a:p>
      </cx:txPr>
    </cx:title>
    <cx:plotArea>
      <cx:plotAreaRegion>
        <cx:series layoutId="clusteredColumn" uniqueId="{EAC7B3F8-5B4B-4583-A29E-A7568CE95C7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Rating of Customer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Rating of Customer</a:t>
          </a:r>
        </a:p>
      </cx:txPr>
    </cx:title>
    <cx:plotArea>
      <cx:plotAreaRegion>
        <cx:series layoutId="clusteredColumn" uniqueId="{174DE2F6-660F-4508-B958-296B2EC03501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Research Analyze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1400" b="0" i="0" u="none" strike="noStrike" spc="100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 b="0" i="0" u="none" strike="noStrike" spc="100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Research Analyze</a:t>
          </a:r>
        </a:p>
      </cx:txPr>
    </cx:title>
    <cx:plotArea>
      <cx:plotAreaRegion>
        <cx:series layoutId="clusteredColumn" uniqueId="{1CE598EB-35B8-428E-9A87-25B3903ED617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lang="en-US" sz="1400" b="0" i="0" u="none" strike="noStrike" spc="1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>
                      <a:outerShdw blurRad="50800" dist="38100" dir="5400000" algn="t" rotWithShape="0">
                        <a:prstClr val="black">
                          <a:alpha val="40000"/>
                        </a:prstClr>
                      </a:outerShdw>
                    </a:effectLst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1400" b="0" i="0" u="none" strike="noStrike" spc="1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>
                    <a:outerShdw blurRad="50800" dist="38100" dir="5400000" algn="t" rotWithShape="0">
                      <a:prstClr val="black">
                        <a:alpha val="40000"/>
                      </a:prstClr>
                    </a:outerShdw>
                  </a:effectLst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spc="1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0" i="0" u="none" strike="noStrike" spc="100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400" b="0" i="0" u="none" strike="noStrike" spc="1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0" i="0" u="none" strike="noStrike" spc="100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2.xml"/><Relationship Id="rId7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openxmlformats.org/officeDocument/2006/relationships/chart" Target="../charts/chart6.xml"/><Relationship Id="rId5" Type="http://schemas.microsoft.com/office/2014/relationships/chartEx" Target="../charts/chartEx4.xml"/><Relationship Id="rId10" Type="http://schemas.openxmlformats.org/officeDocument/2006/relationships/chart" Target="../charts/chart5.xml"/><Relationship Id="rId4" Type="http://schemas.microsoft.com/office/2014/relationships/chartEx" Target="../charts/chartEx3.xml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5" Type="http://schemas.microsoft.com/office/2014/relationships/chartEx" Target="../charts/chartEx10.xml"/><Relationship Id="rId4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9</xdr:row>
      <xdr:rowOff>171450</xdr:rowOff>
    </xdr:from>
    <xdr:to>
      <xdr:col>21</xdr:col>
      <xdr:colOff>542925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F02DAC-6BA1-7849-28C5-2B3B87B51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2065" y="1817370"/>
              <a:ext cx="5181600" cy="2830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191845</xdr:colOff>
      <xdr:row>156</xdr:row>
      <xdr:rowOff>171674</xdr:rowOff>
    </xdr:from>
    <xdr:to>
      <xdr:col>20</xdr:col>
      <xdr:colOff>496645</xdr:colOff>
      <xdr:row>171</xdr:row>
      <xdr:rowOff>171674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8C3C59-B3E2-CAD1-25EA-83787ACF3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586291</xdr:colOff>
      <xdr:row>175</xdr:row>
      <xdr:rowOff>166294</xdr:rowOff>
    </xdr:from>
    <xdr:to>
      <xdr:col>20</xdr:col>
      <xdr:colOff>281491</xdr:colOff>
      <xdr:row>190</xdr:row>
      <xdr:rowOff>166295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82F2E7C-31DB-E6D9-37E2-645E4384FD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1971" y="35164954"/>
              <a:ext cx="5280660" cy="2743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149711</xdr:colOff>
      <xdr:row>281</xdr:row>
      <xdr:rowOff>144781</xdr:rowOff>
    </xdr:from>
    <xdr:to>
      <xdr:col>19</xdr:col>
      <xdr:colOff>454511</xdr:colOff>
      <xdr:row>296</xdr:row>
      <xdr:rowOff>144781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0524E74-9686-EACE-42A1-E435CA0B78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5391" y="54528721"/>
              <a:ext cx="52806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703730</xdr:colOff>
      <xdr:row>108</xdr:row>
      <xdr:rowOff>71717</xdr:rowOff>
    </xdr:from>
    <xdr:to>
      <xdr:col>20</xdr:col>
      <xdr:colOff>300318</xdr:colOff>
      <xdr:row>123</xdr:row>
      <xdr:rowOff>125506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293FE52-3A02-AD93-29C1-97CF84150C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9010" y="19822757"/>
              <a:ext cx="4572448" cy="2796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703730</xdr:colOff>
      <xdr:row>332</xdr:row>
      <xdr:rowOff>8964</xdr:rowOff>
    </xdr:from>
    <xdr:to>
      <xdr:col>20</xdr:col>
      <xdr:colOff>300318</xdr:colOff>
      <xdr:row>347</xdr:row>
      <xdr:rowOff>62752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0882ED7-5A9D-AFCC-1E7F-02A0239DF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9010" y="63719784"/>
              <a:ext cx="4572448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44824</xdr:colOff>
      <xdr:row>349</xdr:row>
      <xdr:rowOff>26894</xdr:rowOff>
    </xdr:from>
    <xdr:to>
      <xdr:col>20</xdr:col>
      <xdr:colOff>349624</xdr:colOff>
      <xdr:row>364</xdr:row>
      <xdr:rowOff>80682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FBA4F3-0D45-4208-AA45-FA08BBCBD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134471</xdr:colOff>
      <xdr:row>299</xdr:row>
      <xdr:rowOff>71718</xdr:rowOff>
    </xdr:from>
    <xdr:to>
      <xdr:col>19</xdr:col>
      <xdr:colOff>439271</xdr:colOff>
      <xdr:row>314</xdr:row>
      <xdr:rowOff>71718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FAFEBA-1E4C-453E-8107-F1CA0D6E1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591671</xdr:colOff>
      <xdr:row>193</xdr:row>
      <xdr:rowOff>35858</xdr:rowOff>
    </xdr:from>
    <xdr:to>
      <xdr:col>20</xdr:col>
      <xdr:colOff>286871</xdr:colOff>
      <xdr:row>208</xdr:row>
      <xdr:rowOff>35859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B72C48F-7318-4AC9-8F72-1C4F094B4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161364</xdr:colOff>
      <xdr:row>172</xdr:row>
      <xdr:rowOff>215154</xdr:rowOff>
    </xdr:from>
    <xdr:to>
      <xdr:col>20</xdr:col>
      <xdr:colOff>466164</xdr:colOff>
      <xdr:row>172</xdr:row>
      <xdr:rowOff>2904566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90A140B-4309-40CE-902E-85537315D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694765</xdr:colOff>
      <xdr:row>439</xdr:row>
      <xdr:rowOff>71718</xdr:rowOff>
    </xdr:from>
    <xdr:to>
      <xdr:col>20</xdr:col>
      <xdr:colOff>291353</xdr:colOff>
      <xdr:row>454</xdr:row>
      <xdr:rowOff>125506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B0C71F6-235C-2025-B07B-1F071E7A9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361949</xdr:colOff>
      <xdr:row>5</xdr:row>
      <xdr:rowOff>154517</xdr:rowOff>
    </xdr:from>
    <xdr:to>
      <xdr:col>20</xdr:col>
      <xdr:colOff>340782</xdr:colOff>
      <xdr:row>20</xdr:row>
      <xdr:rowOff>11643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9C91C7-86D1-2F2C-D8C4-5797A21D58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6349" y="1068917"/>
              <a:ext cx="3636433" cy="2600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550335</xdr:colOff>
      <xdr:row>414</xdr:row>
      <xdr:rowOff>20109</xdr:rowOff>
    </xdr:from>
    <xdr:to>
      <xdr:col>20</xdr:col>
      <xdr:colOff>211668</xdr:colOff>
      <xdr:row>428</xdr:row>
      <xdr:rowOff>96309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58CE558-F7D0-E2F4-BC3B-8E4FF87E2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5535" y="75732429"/>
              <a:ext cx="45381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529168</xdr:colOff>
      <xdr:row>259</xdr:row>
      <xdr:rowOff>125941</xdr:rowOff>
    </xdr:from>
    <xdr:to>
      <xdr:col>20</xdr:col>
      <xdr:colOff>190501</xdr:colOff>
      <xdr:row>274</xdr:row>
      <xdr:rowOff>11641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57675A5-C4F6-F154-5074-A55DFDB9A8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4368" y="47491861"/>
              <a:ext cx="453813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539752</xdr:colOff>
      <xdr:row>155</xdr:row>
      <xdr:rowOff>147105</xdr:rowOff>
    </xdr:from>
    <xdr:to>
      <xdr:col>21</xdr:col>
      <xdr:colOff>201085</xdr:colOff>
      <xdr:row>170</xdr:row>
      <xdr:rowOff>32805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FC1771E-1130-A5F3-EC6E-2FA4430C56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4552" y="28493505"/>
              <a:ext cx="453813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127000</xdr:colOff>
      <xdr:row>57</xdr:row>
      <xdr:rowOff>168274</xdr:rowOff>
    </xdr:from>
    <xdr:to>
      <xdr:col>18</xdr:col>
      <xdr:colOff>74083</xdr:colOff>
      <xdr:row>72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5E8A1C-F8EA-CCAA-FEB7-4DA83EBAF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2200" y="10592434"/>
              <a:ext cx="3604683" cy="26595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9315-5F2F-4807-A1F7-0C52C220415B}">
  <dimension ref="A1:N24"/>
  <sheetViews>
    <sheetView tabSelected="1" zoomScale="109" workbookViewId="0">
      <selection activeCell="L1" sqref="L1:N2"/>
    </sheetView>
  </sheetViews>
  <sheetFormatPr defaultRowHeight="14.4" x14ac:dyDescent="0.3"/>
  <sheetData>
    <row r="1" spans="1:14" x14ac:dyDescent="0.3">
      <c r="J1" t="s">
        <v>19</v>
      </c>
      <c r="K1" t="s">
        <v>20</v>
      </c>
      <c r="L1" s="2" t="s">
        <v>21</v>
      </c>
      <c r="M1" s="2" t="s">
        <v>22</v>
      </c>
      <c r="N1" s="2" t="s">
        <v>23</v>
      </c>
    </row>
    <row r="2" spans="1:14" x14ac:dyDescent="0.3">
      <c r="J2">
        <v>1</v>
      </c>
      <c r="K2">
        <v>50</v>
      </c>
      <c r="L2" s="2">
        <f>AVERAGE(K2:K5)</f>
        <v>58.75</v>
      </c>
      <c r="M2" s="2">
        <f>MEDIAN(K2:K5)</f>
        <v>57.5</v>
      </c>
      <c r="N2" s="2" t="e">
        <f>MODE(K2:K5)</f>
        <v>#N/A</v>
      </c>
    </row>
    <row r="3" spans="1:14" x14ac:dyDescent="0.3">
      <c r="J3">
        <v>2</v>
      </c>
      <c r="K3">
        <v>60</v>
      </c>
      <c r="N3" s="3"/>
    </row>
    <row r="4" spans="1:14" x14ac:dyDescent="0.3">
      <c r="J4">
        <v>3</v>
      </c>
      <c r="K4">
        <v>55</v>
      </c>
    </row>
    <row r="5" spans="1:14" x14ac:dyDescent="0.3">
      <c r="J5">
        <v>4</v>
      </c>
      <c r="K5">
        <v>70</v>
      </c>
    </row>
    <row r="6" spans="1:14" x14ac:dyDescent="0.3">
      <c r="A6" t="s">
        <v>0</v>
      </c>
    </row>
    <row r="7" spans="1:14" x14ac:dyDescent="0.3">
      <c r="A7" t="s">
        <v>1</v>
      </c>
    </row>
    <row r="8" spans="1:14" x14ac:dyDescent="0.3">
      <c r="A8" t="s">
        <v>2</v>
      </c>
    </row>
    <row r="9" spans="1:14" x14ac:dyDescent="0.3">
      <c r="A9" t="s">
        <v>3</v>
      </c>
    </row>
    <row r="10" spans="1:14" x14ac:dyDescent="0.3">
      <c r="A10" t="s">
        <v>4</v>
      </c>
    </row>
    <row r="11" spans="1:14" x14ac:dyDescent="0.3">
      <c r="A11" t="s">
        <v>5</v>
      </c>
    </row>
    <row r="12" spans="1:14" x14ac:dyDescent="0.3">
      <c r="A12" t="s">
        <v>6</v>
      </c>
    </row>
    <row r="13" spans="1:14" x14ac:dyDescent="0.3">
      <c r="A13" t="s">
        <v>7</v>
      </c>
    </row>
    <row r="14" spans="1:14" x14ac:dyDescent="0.3">
      <c r="A14" t="s">
        <v>8</v>
      </c>
    </row>
    <row r="15" spans="1:14" x14ac:dyDescent="0.3">
      <c r="A15" t="s">
        <v>9</v>
      </c>
    </row>
    <row r="16" spans="1:14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2D6F-69C0-42F3-B105-BF57E1C5BB52}">
  <dimension ref="A6:N26"/>
  <sheetViews>
    <sheetView zoomScaleNormal="100" workbookViewId="0">
      <selection activeCell="K6" sqref="K6:K27"/>
    </sheetView>
  </sheetViews>
  <sheetFormatPr defaultRowHeight="14.4" x14ac:dyDescent="0.3"/>
  <cols>
    <col min="11" max="11" width="11.88671875" customWidth="1"/>
  </cols>
  <sheetData>
    <row r="6" spans="1:14" x14ac:dyDescent="0.3">
      <c r="K6" t="s">
        <v>39</v>
      </c>
      <c r="L6" s="2" t="s">
        <v>21</v>
      </c>
      <c r="M6" s="2" t="s">
        <v>22</v>
      </c>
      <c r="N6" s="2" t="s">
        <v>23</v>
      </c>
    </row>
    <row r="7" spans="1:14" x14ac:dyDescent="0.3">
      <c r="K7">
        <v>15</v>
      </c>
      <c r="L7" s="2">
        <f>AVERAGE(K7:K26)</f>
        <v>17</v>
      </c>
      <c r="M7" s="2">
        <f>MEDIAN(K7:K26)</f>
        <v>15</v>
      </c>
      <c r="N7" s="2">
        <f>MODE(K7:K26)</f>
        <v>10</v>
      </c>
    </row>
    <row r="8" spans="1:14" x14ac:dyDescent="0.3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K8">
        <v>10</v>
      </c>
    </row>
    <row r="9" spans="1:14" x14ac:dyDescent="0.3">
      <c r="A9" t="s">
        <v>25</v>
      </c>
      <c r="K9">
        <v>20</v>
      </c>
    </row>
    <row r="10" spans="1:14" x14ac:dyDescent="0.3">
      <c r="A10" t="s">
        <v>26</v>
      </c>
      <c r="K10">
        <v>25</v>
      </c>
    </row>
    <row r="11" spans="1:14" x14ac:dyDescent="0.3">
      <c r="A11" t="s">
        <v>3</v>
      </c>
      <c r="K11">
        <v>15</v>
      </c>
    </row>
    <row r="12" spans="1:14" x14ac:dyDescent="0.3">
      <c r="A12" t="s">
        <v>27</v>
      </c>
      <c r="K12">
        <v>10</v>
      </c>
    </row>
    <row r="13" spans="1:14" x14ac:dyDescent="0.3">
      <c r="A13" t="s">
        <v>28</v>
      </c>
      <c r="K13">
        <v>30</v>
      </c>
    </row>
    <row r="14" spans="1:14" x14ac:dyDescent="0.3">
      <c r="A14" t="s">
        <v>29</v>
      </c>
      <c r="K14">
        <v>20</v>
      </c>
    </row>
    <row r="15" spans="1:14" x14ac:dyDescent="0.3">
      <c r="A15" t="s">
        <v>10</v>
      </c>
      <c r="K15">
        <v>15</v>
      </c>
    </row>
    <row r="16" spans="1:14" x14ac:dyDescent="0.3">
      <c r="A16" t="s">
        <v>30</v>
      </c>
      <c r="K16">
        <v>10</v>
      </c>
    </row>
    <row r="17" spans="1:11" x14ac:dyDescent="0.3">
      <c r="A17" t="s">
        <v>31</v>
      </c>
      <c r="K17">
        <v>10</v>
      </c>
    </row>
    <row r="18" spans="1:11" x14ac:dyDescent="0.3">
      <c r="A18" t="s">
        <v>32</v>
      </c>
      <c r="K18">
        <v>25</v>
      </c>
    </row>
    <row r="19" spans="1:11" x14ac:dyDescent="0.3">
      <c r="A19" t="s">
        <v>33</v>
      </c>
      <c r="K19">
        <v>15</v>
      </c>
    </row>
    <row r="20" spans="1:11" x14ac:dyDescent="0.3">
      <c r="A20" t="s">
        <v>34</v>
      </c>
      <c r="K20">
        <v>20</v>
      </c>
    </row>
    <row r="21" spans="1:11" x14ac:dyDescent="0.3">
      <c r="A21" t="s">
        <v>35</v>
      </c>
      <c r="K21">
        <v>20</v>
      </c>
    </row>
    <row r="22" spans="1:11" x14ac:dyDescent="0.3">
      <c r="A22" t="s">
        <v>36</v>
      </c>
      <c r="K22">
        <v>15</v>
      </c>
    </row>
    <row r="23" spans="1:11" x14ac:dyDescent="0.3">
      <c r="A23" t="s">
        <v>37</v>
      </c>
      <c r="K23">
        <v>10</v>
      </c>
    </row>
    <row r="24" spans="1:11" x14ac:dyDescent="0.3">
      <c r="A24" t="s">
        <v>38</v>
      </c>
      <c r="K24">
        <v>10</v>
      </c>
    </row>
    <row r="25" spans="1:11" x14ac:dyDescent="0.3">
      <c r="K25">
        <v>20</v>
      </c>
    </row>
    <row r="26" spans="1:11" x14ac:dyDescent="0.3">
      <c r="K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6FA2-16A5-4ECD-9FD7-64BC94F3F3FE}">
  <dimension ref="A1:N51"/>
  <sheetViews>
    <sheetView workbookViewId="0">
      <selection activeCell="L1" sqref="L1:N2"/>
    </sheetView>
  </sheetViews>
  <sheetFormatPr defaultRowHeight="14.4" x14ac:dyDescent="0.3"/>
  <sheetData>
    <row r="1" spans="1:14" x14ac:dyDescent="0.3">
      <c r="K1" t="s">
        <v>58</v>
      </c>
      <c r="L1" s="2" t="s">
        <v>21</v>
      </c>
      <c r="M1" s="2" t="s">
        <v>22</v>
      </c>
      <c r="N1" s="2" t="s">
        <v>23</v>
      </c>
    </row>
    <row r="2" spans="1:14" x14ac:dyDescent="0.3">
      <c r="A2" t="s">
        <v>40</v>
      </c>
      <c r="K2">
        <v>3</v>
      </c>
      <c r="L2" s="2">
        <f>AVERAGE(K2:K51)</f>
        <v>3.44</v>
      </c>
      <c r="M2" s="2">
        <f>MEDIAN(K2:K51)</f>
        <v>3</v>
      </c>
      <c r="N2" s="2">
        <f>MODE(K2:K51)</f>
        <v>2</v>
      </c>
    </row>
    <row r="3" spans="1:14" x14ac:dyDescent="0.3">
      <c r="A3" t="s">
        <v>41</v>
      </c>
      <c r="K3">
        <v>2</v>
      </c>
    </row>
    <row r="4" spans="1:14" x14ac:dyDescent="0.3">
      <c r="A4" t="s">
        <v>42</v>
      </c>
      <c r="K4">
        <v>5</v>
      </c>
    </row>
    <row r="5" spans="1:14" x14ac:dyDescent="0.3">
      <c r="A5" t="s">
        <v>3</v>
      </c>
      <c r="K5">
        <v>4</v>
      </c>
    </row>
    <row r="6" spans="1:14" x14ac:dyDescent="0.3">
      <c r="A6" t="s">
        <v>43</v>
      </c>
      <c r="K6">
        <v>7</v>
      </c>
    </row>
    <row r="7" spans="1:14" x14ac:dyDescent="0.3">
      <c r="A7" t="s">
        <v>44</v>
      </c>
      <c r="K7">
        <v>2</v>
      </c>
    </row>
    <row r="8" spans="1:14" x14ac:dyDescent="0.3">
      <c r="A8" t="s">
        <v>45</v>
      </c>
      <c r="K8">
        <v>3</v>
      </c>
    </row>
    <row r="9" spans="1:14" x14ac:dyDescent="0.3">
      <c r="A9" t="s">
        <v>46</v>
      </c>
      <c r="K9">
        <v>3</v>
      </c>
    </row>
    <row r="10" spans="1:14" x14ac:dyDescent="0.3">
      <c r="A10" t="s">
        <v>47</v>
      </c>
      <c r="K10">
        <v>1</v>
      </c>
    </row>
    <row r="11" spans="1:14" x14ac:dyDescent="0.3">
      <c r="A11" t="s">
        <v>48</v>
      </c>
      <c r="K11">
        <v>6</v>
      </c>
    </row>
    <row r="12" spans="1:14" x14ac:dyDescent="0.3">
      <c r="A12" t="s">
        <v>10</v>
      </c>
      <c r="K12">
        <v>4</v>
      </c>
    </row>
    <row r="13" spans="1:14" x14ac:dyDescent="0.3">
      <c r="A13" t="s">
        <v>49</v>
      </c>
      <c r="K13">
        <v>2</v>
      </c>
    </row>
    <row r="14" spans="1:14" x14ac:dyDescent="0.3">
      <c r="A14" t="s">
        <v>50</v>
      </c>
      <c r="K14">
        <v>3</v>
      </c>
    </row>
    <row r="15" spans="1:14" x14ac:dyDescent="0.3">
      <c r="A15" t="s">
        <v>51</v>
      </c>
      <c r="K15">
        <v>5</v>
      </c>
    </row>
    <row r="16" spans="1:14" x14ac:dyDescent="0.3">
      <c r="A16" t="s">
        <v>33</v>
      </c>
      <c r="K16">
        <v>2</v>
      </c>
    </row>
    <row r="17" spans="1:11" x14ac:dyDescent="0.3">
      <c r="A17" t="s">
        <v>52</v>
      </c>
      <c r="K17">
        <v>4</v>
      </c>
    </row>
    <row r="18" spans="1:11" x14ac:dyDescent="0.3">
      <c r="A18" t="s">
        <v>53</v>
      </c>
      <c r="K18">
        <v>2</v>
      </c>
    </row>
    <row r="19" spans="1:11" x14ac:dyDescent="0.3">
      <c r="A19" t="s">
        <v>54</v>
      </c>
      <c r="K19">
        <v>1</v>
      </c>
    </row>
    <row r="20" spans="1:11" x14ac:dyDescent="0.3">
      <c r="A20" t="s">
        <v>55</v>
      </c>
      <c r="K20">
        <v>3</v>
      </c>
    </row>
    <row r="21" spans="1:11" x14ac:dyDescent="0.3">
      <c r="A21" t="s">
        <v>56</v>
      </c>
      <c r="K21">
        <v>5</v>
      </c>
    </row>
    <row r="22" spans="1:11" x14ac:dyDescent="0.3">
      <c r="A22" t="s">
        <v>57</v>
      </c>
      <c r="K22">
        <v>6</v>
      </c>
    </row>
    <row r="23" spans="1:11" x14ac:dyDescent="0.3">
      <c r="K23">
        <v>3</v>
      </c>
    </row>
    <row r="24" spans="1:11" x14ac:dyDescent="0.3">
      <c r="K24">
        <v>2</v>
      </c>
    </row>
    <row r="25" spans="1:11" x14ac:dyDescent="0.3">
      <c r="K25">
        <v>1</v>
      </c>
    </row>
    <row r="26" spans="1:11" x14ac:dyDescent="0.3">
      <c r="K26">
        <v>4</v>
      </c>
    </row>
    <row r="27" spans="1:11" x14ac:dyDescent="0.3">
      <c r="K27">
        <v>2</v>
      </c>
    </row>
    <row r="28" spans="1:11" x14ac:dyDescent="0.3">
      <c r="K28">
        <v>4</v>
      </c>
    </row>
    <row r="29" spans="1:11" x14ac:dyDescent="0.3">
      <c r="K29">
        <v>5</v>
      </c>
    </row>
    <row r="30" spans="1:11" x14ac:dyDescent="0.3">
      <c r="K30">
        <v>3</v>
      </c>
    </row>
    <row r="31" spans="1:11" x14ac:dyDescent="0.3">
      <c r="K31">
        <v>2</v>
      </c>
    </row>
    <row r="32" spans="1:11" x14ac:dyDescent="0.3">
      <c r="K32">
        <v>7</v>
      </c>
    </row>
    <row r="33" spans="11:11" x14ac:dyDescent="0.3">
      <c r="K33">
        <v>2</v>
      </c>
    </row>
    <row r="34" spans="11:11" x14ac:dyDescent="0.3">
      <c r="K34">
        <v>3</v>
      </c>
    </row>
    <row r="35" spans="11:11" x14ac:dyDescent="0.3">
      <c r="K35">
        <v>4</v>
      </c>
    </row>
    <row r="36" spans="11:11" x14ac:dyDescent="0.3">
      <c r="K36">
        <v>5</v>
      </c>
    </row>
    <row r="37" spans="11:11" x14ac:dyDescent="0.3">
      <c r="K37">
        <v>1</v>
      </c>
    </row>
    <row r="38" spans="11:11" x14ac:dyDescent="0.3">
      <c r="K38">
        <v>6</v>
      </c>
    </row>
    <row r="39" spans="11:11" x14ac:dyDescent="0.3">
      <c r="K39">
        <v>2</v>
      </c>
    </row>
    <row r="40" spans="11:11" x14ac:dyDescent="0.3">
      <c r="K40">
        <v>4</v>
      </c>
    </row>
    <row r="41" spans="11:11" x14ac:dyDescent="0.3">
      <c r="K41">
        <v>3</v>
      </c>
    </row>
    <row r="42" spans="11:11" x14ac:dyDescent="0.3">
      <c r="K42">
        <v>5</v>
      </c>
    </row>
    <row r="43" spans="11:11" x14ac:dyDescent="0.3">
      <c r="K43">
        <v>3</v>
      </c>
    </row>
    <row r="44" spans="11:11" x14ac:dyDescent="0.3">
      <c r="K44">
        <v>2</v>
      </c>
    </row>
    <row r="45" spans="11:11" x14ac:dyDescent="0.3">
      <c r="K45">
        <v>4</v>
      </c>
    </row>
    <row r="46" spans="11:11" x14ac:dyDescent="0.3">
      <c r="K46">
        <v>2</v>
      </c>
    </row>
    <row r="47" spans="11:11" x14ac:dyDescent="0.3">
      <c r="K47">
        <v>6</v>
      </c>
    </row>
    <row r="48" spans="11:11" x14ac:dyDescent="0.3">
      <c r="K48">
        <v>3</v>
      </c>
    </row>
    <row r="49" spans="11:11" x14ac:dyDescent="0.3">
      <c r="K49">
        <v>2</v>
      </c>
    </row>
    <row r="50" spans="11:11" x14ac:dyDescent="0.3">
      <c r="K50">
        <v>4</v>
      </c>
    </row>
    <row r="51" spans="11:11" x14ac:dyDescent="0.3">
      <c r="K5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EC49-C5B2-4424-B581-6743146FFCDC}">
  <dimension ref="A1:S337"/>
  <sheetViews>
    <sheetView topLeftCell="A8" zoomScale="101" workbookViewId="0">
      <selection activeCell="Q21" sqref="Q21"/>
    </sheetView>
  </sheetViews>
  <sheetFormatPr defaultRowHeight="14.4" x14ac:dyDescent="0.3"/>
  <cols>
    <col min="17" max="17" width="16.5546875" customWidth="1"/>
  </cols>
  <sheetData>
    <row r="1" spans="1:17" x14ac:dyDescent="0.3">
      <c r="A1" t="s">
        <v>59</v>
      </c>
      <c r="J1" t="s">
        <v>84</v>
      </c>
      <c r="K1" t="s">
        <v>83</v>
      </c>
      <c r="L1" s="2" t="s">
        <v>559</v>
      </c>
      <c r="M1" s="2" t="s">
        <v>86</v>
      </c>
      <c r="N1" s="2" t="s">
        <v>21</v>
      </c>
      <c r="P1" t="s">
        <v>562</v>
      </c>
      <c r="Q1" s="2" t="s">
        <v>87</v>
      </c>
    </row>
    <row r="2" spans="1:17" x14ac:dyDescent="0.3">
      <c r="A2" t="s">
        <v>60</v>
      </c>
      <c r="J2">
        <v>1</v>
      </c>
      <c r="K2">
        <v>120</v>
      </c>
      <c r="L2" s="2">
        <f>MAX(K2:K11)</f>
        <v>140</v>
      </c>
      <c r="M2" s="2">
        <f>SUM(P2:P11)/10</f>
        <v>111</v>
      </c>
      <c r="N2" s="2">
        <f>AVERAGE(K2:K11)</f>
        <v>122</v>
      </c>
      <c r="O2">
        <f>K2-N2</f>
        <v>-2</v>
      </c>
      <c r="P2">
        <f>POWER(O2,2)</f>
        <v>4</v>
      </c>
      <c r="Q2" s="2">
        <f>SQRT(M2)</f>
        <v>10.535653752852738</v>
      </c>
    </row>
    <row r="3" spans="1:17" x14ac:dyDescent="0.3">
      <c r="A3" t="s">
        <v>61</v>
      </c>
      <c r="J3">
        <v>2</v>
      </c>
      <c r="K3">
        <v>110</v>
      </c>
      <c r="L3" s="2" t="s">
        <v>560</v>
      </c>
      <c r="O3">
        <f>K3-N2</f>
        <v>-12</v>
      </c>
      <c r="P3">
        <f>POWER(O3,2)</f>
        <v>144</v>
      </c>
    </row>
    <row r="4" spans="1:17" x14ac:dyDescent="0.3">
      <c r="A4" t="s">
        <v>3</v>
      </c>
      <c r="J4">
        <v>3</v>
      </c>
      <c r="K4">
        <v>130</v>
      </c>
      <c r="L4" s="2">
        <f>MIN(K2:K11)</f>
        <v>105</v>
      </c>
      <c r="O4">
        <f>K4-N2</f>
        <v>8</v>
      </c>
      <c r="P4">
        <f t="shared" ref="P4:P11" si="0">POWER(O4,2)</f>
        <v>64</v>
      </c>
    </row>
    <row r="5" spans="1:17" x14ac:dyDescent="0.3">
      <c r="A5" t="s">
        <v>62</v>
      </c>
      <c r="J5">
        <v>4</v>
      </c>
      <c r="K5">
        <v>115</v>
      </c>
      <c r="L5" s="2" t="s">
        <v>561</v>
      </c>
      <c r="O5">
        <f>K5-N2</f>
        <v>-7</v>
      </c>
      <c r="P5">
        <f t="shared" si="0"/>
        <v>49</v>
      </c>
    </row>
    <row r="6" spans="1:17" x14ac:dyDescent="0.3">
      <c r="A6" t="s">
        <v>63</v>
      </c>
      <c r="J6">
        <v>5</v>
      </c>
      <c r="K6">
        <v>125</v>
      </c>
      <c r="L6" s="2">
        <f>L2-L4</f>
        <v>35</v>
      </c>
      <c r="O6">
        <f>K6-N2</f>
        <v>3</v>
      </c>
      <c r="P6">
        <f t="shared" si="0"/>
        <v>9</v>
      </c>
    </row>
    <row r="7" spans="1:17" x14ac:dyDescent="0.3">
      <c r="A7" t="s">
        <v>64</v>
      </c>
      <c r="J7">
        <v>6</v>
      </c>
      <c r="K7">
        <v>105</v>
      </c>
      <c r="O7">
        <f>K7-N2</f>
        <v>-17</v>
      </c>
      <c r="P7">
        <f t="shared" si="0"/>
        <v>289</v>
      </c>
    </row>
    <row r="8" spans="1:17" x14ac:dyDescent="0.3">
      <c r="A8" t="s">
        <v>65</v>
      </c>
      <c r="J8">
        <v>7</v>
      </c>
      <c r="K8">
        <v>135</v>
      </c>
      <c r="O8">
        <f>K8-N2</f>
        <v>13</v>
      </c>
      <c r="P8">
        <f t="shared" si="0"/>
        <v>169</v>
      </c>
    </row>
    <row r="9" spans="1:17" x14ac:dyDescent="0.3">
      <c r="A9" t="s">
        <v>66</v>
      </c>
      <c r="J9">
        <v>8</v>
      </c>
      <c r="K9">
        <v>115</v>
      </c>
      <c r="O9">
        <f>K9-N2</f>
        <v>-7</v>
      </c>
      <c r="P9">
        <f t="shared" si="0"/>
        <v>49</v>
      </c>
    </row>
    <row r="10" spans="1:17" x14ac:dyDescent="0.3">
      <c r="A10" t="s">
        <v>67</v>
      </c>
      <c r="J10">
        <v>9</v>
      </c>
      <c r="K10">
        <v>125</v>
      </c>
      <c r="O10">
        <f>K10-N2</f>
        <v>3</v>
      </c>
      <c r="P10">
        <f t="shared" si="0"/>
        <v>9</v>
      </c>
    </row>
    <row r="11" spans="1:17" x14ac:dyDescent="0.3">
      <c r="A11" t="s">
        <v>68</v>
      </c>
      <c r="J11">
        <v>10</v>
      </c>
      <c r="K11">
        <v>140</v>
      </c>
      <c r="O11">
        <f>K11-N2</f>
        <v>18</v>
      </c>
      <c r="P11">
        <f t="shared" si="0"/>
        <v>324</v>
      </c>
    </row>
    <row r="12" spans="1:17" x14ac:dyDescent="0.3">
      <c r="A12" t="s">
        <v>69</v>
      </c>
    </row>
    <row r="13" spans="1:17" x14ac:dyDescent="0.3">
      <c r="A13" t="s">
        <v>70</v>
      </c>
    </row>
    <row r="14" spans="1:17" x14ac:dyDescent="0.3">
      <c r="A14" t="s">
        <v>71</v>
      </c>
    </row>
    <row r="15" spans="1:17" x14ac:dyDescent="0.3">
      <c r="A15" t="s">
        <v>72</v>
      </c>
    </row>
    <row r="16" spans="1:17" x14ac:dyDescent="0.3">
      <c r="A16" t="s">
        <v>73</v>
      </c>
    </row>
    <row r="17" spans="1:16" x14ac:dyDescent="0.3">
      <c r="A17" t="s">
        <v>10</v>
      </c>
    </row>
    <row r="18" spans="1:16" x14ac:dyDescent="0.3">
      <c r="A18" t="s">
        <v>74</v>
      </c>
    </row>
    <row r="19" spans="1:16" x14ac:dyDescent="0.3">
      <c r="A19" t="s">
        <v>75</v>
      </c>
    </row>
    <row r="20" spans="1:16" x14ac:dyDescent="0.3">
      <c r="A20" t="s">
        <v>76</v>
      </c>
    </row>
    <row r="21" spans="1:16" x14ac:dyDescent="0.3">
      <c r="A21" t="s">
        <v>77</v>
      </c>
    </row>
    <row r="22" spans="1:16" x14ac:dyDescent="0.3">
      <c r="A22" t="s">
        <v>78</v>
      </c>
    </row>
    <row r="23" spans="1:16" x14ac:dyDescent="0.3">
      <c r="A23" t="s">
        <v>79</v>
      </c>
    </row>
    <row r="24" spans="1:16" x14ac:dyDescent="0.3">
      <c r="A24" t="s">
        <v>80</v>
      </c>
    </row>
    <row r="25" spans="1:16" x14ac:dyDescent="0.3">
      <c r="A25" t="s">
        <v>81</v>
      </c>
    </row>
    <row r="26" spans="1:16" x14ac:dyDescent="0.3">
      <c r="A26" t="s">
        <v>82</v>
      </c>
    </row>
    <row r="28" spans="1:16" x14ac:dyDescent="0.3">
      <c r="A28" t="s">
        <v>88</v>
      </c>
      <c r="J28" t="s">
        <v>84</v>
      </c>
      <c r="K28" t="s">
        <v>102</v>
      </c>
      <c r="M28" s="2" t="s">
        <v>85</v>
      </c>
      <c r="N28" s="2" t="s">
        <v>103</v>
      </c>
      <c r="O28" s="2" t="s">
        <v>104</v>
      </c>
      <c r="P28" s="2"/>
    </row>
    <row r="29" spans="1:16" x14ac:dyDescent="0.3">
      <c r="A29" t="s">
        <v>89</v>
      </c>
      <c r="J29">
        <v>1</v>
      </c>
      <c r="K29">
        <v>500</v>
      </c>
      <c r="M29" s="2">
        <f>AVERAGE(K29:K58)</f>
        <v>595</v>
      </c>
      <c r="N29" s="2">
        <f>VARP(K29:K58)</f>
        <v>12725</v>
      </c>
      <c r="O29" s="2">
        <f>SQRT(N29)</f>
        <v>112.80514172678478</v>
      </c>
      <c r="P29" s="2"/>
    </row>
    <row r="30" spans="1:16" x14ac:dyDescent="0.3">
      <c r="A30" t="s">
        <v>3</v>
      </c>
      <c r="J30">
        <v>2</v>
      </c>
      <c r="K30">
        <v>700</v>
      </c>
    </row>
    <row r="31" spans="1:16" x14ac:dyDescent="0.3">
      <c r="A31" t="s">
        <v>90</v>
      </c>
      <c r="J31">
        <v>3</v>
      </c>
      <c r="K31">
        <v>400</v>
      </c>
    </row>
    <row r="32" spans="1:16" x14ac:dyDescent="0.3">
      <c r="A32" t="s">
        <v>91</v>
      </c>
      <c r="J32">
        <v>4</v>
      </c>
      <c r="K32">
        <v>600</v>
      </c>
    </row>
    <row r="33" spans="1:11" x14ac:dyDescent="0.3">
      <c r="A33" t="s">
        <v>92</v>
      </c>
      <c r="J33">
        <v>5</v>
      </c>
      <c r="K33">
        <v>550</v>
      </c>
    </row>
    <row r="34" spans="1:11" x14ac:dyDescent="0.3">
      <c r="A34" t="s">
        <v>93</v>
      </c>
      <c r="J34">
        <v>6</v>
      </c>
      <c r="K34">
        <v>750</v>
      </c>
    </row>
    <row r="35" spans="1:11" x14ac:dyDescent="0.3">
      <c r="A35" t="s">
        <v>94</v>
      </c>
      <c r="J35">
        <v>7</v>
      </c>
      <c r="K35">
        <v>650</v>
      </c>
    </row>
    <row r="36" spans="1:11" x14ac:dyDescent="0.3">
      <c r="A36" t="s">
        <v>95</v>
      </c>
      <c r="J36">
        <v>8</v>
      </c>
      <c r="K36">
        <v>500</v>
      </c>
    </row>
    <row r="37" spans="1:11" x14ac:dyDescent="0.3">
      <c r="A37" t="s">
        <v>96</v>
      </c>
      <c r="J37">
        <v>9</v>
      </c>
      <c r="K37">
        <v>600</v>
      </c>
    </row>
    <row r="38" spans="1:11" x14ac:dyDescent="0.3">
      <c r="A38" t="s">
        <v>97</v>
      </c>
      <c r="J38">
        <v>10</v>
      </c>
      <c r="K38">
        <v>550</v>
      </c>
    </row>
    <row r="39" spans="1:11" x14ac:dyDescent="0.3">
      <c r="A39" t="s">
        <v>98</v>
      </c>
      <c r="J39">
        <v>11</v>
      </c>
      <c r="K39">
        <v>800</v>
      </c>
    </row>
    <row r="40" spans="1:11" x14ac:dyDescent="0.3">
      <c r="A40" t="s">
        <v>99</v>
      </c>
      <c r="J40">
        <v>12</v>
      </c>
      <c r="K40">
        <v>450</v>
      </c>
    </row>
    <row r="41" spans="1:11" x14ac:dyDescent="0.3">
      <c r="A41" t="s">
        <v>100</v>
      </c>
      <c r="J41">
        <v>13</v>
      </c>
      <c r="K41">
        <v>700</v>
      </c>
    </row>
    <row r="42" spans="1:11" x14ac:dyDescent="0.3">
      <c r="A42" t="s">
        <v>101</v>
      </c>
      <c r="J42">
        <v>14</v>
      </c>
      <c r="K42">
        <v>550</v>
      </c>
    </row>
    <row r="43" spans="1:11" x14ac:dyDescent="0.3">
      <c r="J43">
        <v>15</v>
      </c>
      <c r="K43">
        <v>600</v>
      </c>
    </row>
    <row r="44" spans="1:11" x14ac:dyDescent="0.3">
      <c r="J44">
        <v>16</v>
      </c>
      <c r="K44">
        <v>400</v>
      </c>
    </row>
    <row r="45" spans="1:11" x14ac:dyDescent="0.3">
      <c r="J45">
        <v>17</v>
      </c>
      <c r="K45">
        <v>650</v>
      </c>
    </row>
    <row r="46" spans="1:11" x14ac:dyDescent="0.3">
      <c r="J46">
        <v>18</v>
      </c>
      <c r="K46">
        <v>500</v>
      </c>
    </row>
    <row r="47" spans="1:11" x14ac:dyDescent="0.3">
      <c r="J47">
        <v>19</v>
      </c>
      <c r="K47">
        <v>750</v>
      </c>
    </row>
    <row r="48" spans="1:11" x14ac:dyDescent="0.3">
      <c r="J48">
        <v>20</v>
      </c>
      <c r="K48">
        <v>550</v>
      </c>
    </row>
    <row r="49" spans="1:16" x14ac:dyDescent="0.3">
      <c r="J49">
        <v>21</v>
      </c>
      <c r="K49">
        <v>700</v>
      </c>
    </row>
    <row r="50" spans="1:16" x14ac:dyDescent="0.3">
      <c r="J50">
        <v>22</v>
      </c>
      <c r="K50">
        <v>600</v>
      </c>
    </row>
    <row r="51" spans="1:16" x14ac:dyDescent="0.3">
      <c r="J51">
        <v>23</v>
      </c>
      <c r="K51">
        <v>500</v>
      </c>
    </row>
    <row r="52" spans="1:16" x14ac:dyDescent="0.3">
      <c r="J52">
        <v>24</v>
      </c>
      <c r="K52">
        <v>800</v>
      </c>
    </row>
    <row r="53" spans="1:16" x14ac:dyDescent="0.3">
      <c r="J53">
        <v>25</v>
      </c>
      <c r="K53">
        <v>550</v>
      </c>
    </row>
    <row r="54" spans="1:16" x14ac:dyDescent="0.3">
      <c r="J54">
        <v>26</v>
      </c>
      <c r="K54">
        <v>650</v>
      </c>
    </row>
    <row r="55" spans="1:16" x14ac:dyDescent="0.3">
      <c r="J55">
        <v>27</v>
      </c>
      <c r="K55">
        <v>400</v>
      </c>
    </row>
    <row r="56" spans="1:16" x14ac:dyDescent="0.3">
      <c r="J56">
        <v>28</v>
      </c>
      <c r="K56">
        <v>600</v>
      </c>
    </row>
    <row r="57" spans="1:16" x14ac:dyDescent="0.3">
      <c r="J57">
        <v>29</v>
      </c>
      <c r="K57">
        <v>750</v>
      </c>
    </row>
    <row r="58" spans="1:16" x14ac:dyDescent="0.3">
      <c r="J58">
        <v>30</v>
      </c>
      <c r="K58">
        <v>550</v>
      </c>
    </row>
    <row r="60" spans="1:16" x14ac:dyDescent="0.3">
      <c r="A60" t="s">
        <v>105</v>
      </c>
      <c r="K60" t="s">
        <v>121</v>
      </c>
      <c r="M60" t="s">
        <v>84</v>
      </c>
      <c r="N60" t="s">
        <v>85</v>
      </c>
      <c r="O60" t="s">
        <v>86</v>
      </c>
      <c r="P60" t="s">
        <v>87</v>
      </c>
    </row>
    <row r="61" spans="1:16" x14ac:dyDescent="0.3">
      <c r="A61" t="s">
        <v>106</v>
      </c>
      <c r="K61">
        <v>1</v>
      </c>
      <c r="M61">
        <v>3</v>
      </c>
      <c r="N61">
        <f>AVERAGE(M61:M110)</f>
        <v>3.56</v>
      </c>
      <c r="O61">
        <f>VARP(M61:M110)</f>
        <v>2.4064000000000001</v>
      </c>
      <c r="P61">
        <f>SQRT(O61)</f>
        <v>1.5512575543732252</v>
      </c>
    </row>
    <row r="62" spans="1:16" x14ac:dyDescent="0.3">
      <c r="A62" t="s">
        <v>107</v>
      </c>
      <c r="K62">
        <v>2</v>
      </c>
      <c r="M62">
        <v>5</v>
      </c>
    </row>
    <row r="63" spans="1:16" x14ac:dyDescent="0.3">
      <c r="A63" t="s">
        <v>3</v>
      </c>
      <c r="K63">
        <v>3</v>
      </c>
      <c r="M63">
        <v>2</v>
      </c>
    </row>
    <row r="64" spans="1:16" x14ac:dyDescent="0.3">
      <c r="A64" t="s">
        <v>108</v>
      </c>
      <c r="K64">
        <v>4</v>
      </c>
      <c r="M64">
        <v>4</v>
      </c>
    </row>
    <row r="65" spans="1:13" x14ac:dyDescent="0.3">
      <c r="A65" t="s">
        <v>109</v>
      </c>
      <c r="K65">
        <v>5</v>
      </c>
      <c r="M65">
        <v>6</v>
      </c>
    </row>
    <row r="66" spans="1:13" x14ac:dyDescent="0.3">
      <c r="A66" t="s">
        <v>110</v>
      </c>
      <c r="K66">
        <v>6</v>
      </c>
      <c r="M66">
        <v>2</v>
      </c>
    </row>
    <row r="67" spans="1:13" x14ac:dyDescent="0.3">
      <c r="A67" t="s">
        <v>111</v>
      </c>
      <c r="K67">
        <v>7</v>
      </c>
      <c r="M67">
        <v>3</v>
      </c>
    </row>
    <row r="68" spans="1:13" x14ac:dyDescent="0.3">
      <c r="A68" t="s">
        <v>112</v>
      </c>
      <c r="K68">
        <v>8</v>
      </c>
      <c r="M68">
        <v>4</v>
      </c>
    </row>
    <row r="69" spans="1:13" x14ac:dyDescent="0.3">
      <c r="A69" t="s">
        <v>113</v>
      </c>
      <c r="K69">
        <v>9</v>
      </c>
      <c r="M69">
        <v>2</v>
      </c>
    </row>
    <row r="70" spans="1:13" x14ac:dyDescent="0.3">
      <c r="A70" t="s">
        <v>94</v>
      </c>
      <c r="K70">
        <v>10</v>
      </c>
      <c r="M70">
        <v>5</v>
      </c>
    </row>
    <row r="71" spans="1:13" x14ac:dyDescent="0.3">
      <c r="A71" t="s">
        <v>114</v>
      </c>
      <c r="K71">
        <v>11</v>
      </c>
      <c r="M71">
        <v>7</v>
      </c>
    </row>
    <row r="72" spans="1:13" x14ac:dyDescent="0.3">
      <c r="A72" t="s">
        <v>115</v>
      </c>
      <c r="K72">
        <v>12</v>
      </c>
      <c r="M72">
        <v>2</v>
      </c>
    </row>
    <row r="73" spans="1:13" x14ac:dyDescent="0.3">
      <c r="A73" t="s">
        <v>116</v>
      </c>
      <c r="K73">
        <v>13</v>
      </c>
      <c r="M73">
        <v>3</v>
      </c>
    </row>
    <row r="74" spans="1:13" x14ac:dyDescent="0.3">
      <c r="A74" t="s">
        <v>117</v>
      </c>
      <c r="K74">
        <v>14</v>
      </c>
      <c r="M74">
        <v>4</v>
      </c>
    </row>
    <row r="75" spans="1:13" x14ac:dyDescent="0.3">
      <c r="A75" t="s">
        <v>118</v>
      </c>
      <c r="K75">
        <v>15</v>
      </c>
      <c r="M75">
        <v>2</v>
      </c>
    </row>
    <row r="76" spans="1:13" x14ac:dyDescent="0.3">
      <c r="A76" t="s">
        <v>119</v>
      </c>
      <c r="K76">
        <v>16</v>
      </c>
      <c r="M76">
        <v>6</v>
      </c>
    </row>
    <row r="77" spans="1:13" x14ac:dyDescent="0.3">
      <c r="A77" t="s">
        <v>120</v>
      </c>
      <c r="K77">
        <v>17</v>
      </c>
      <c r="M77">
        <v>2</v>
      </c>
    </row>
    <row r="78" spans="1:13" x14ac:dyDescent="0.3">
      <c r="K78">
        <v>18</v>
      </c>
      <c r="M78">
        <v>3</v>
      </c>
    </row>
    <row r="79" spans="1:13" x14ac:dyDescent="0.3">
      <c r="K79">
        <v>19</v>
      </c>
      <c r="M79">
        <v>5</v>
      </c>
    </row>
    <row r="80" spans="1:13" x14ac:dyDescent="0.3">
      <c r="K80">
        <v>20</v>
      </c>
      <c r="M80">
        <v>6</v>
      </c>
    </row>
    <row r="81" spans="11:13" x14ac:dyDescent="0.3">
      <c r="K81">
        <v>21</v>
      </c>
      <c r="M81">
        <v>3</v>
      </c>
    </row>
    <row r="82" spans="11:13" x14ac:dyDescent="0.3">
      <c r="K82">
        <v>22</v>
      </c>
      <c r="M82">
        <v>2</v>
      </c>
    </row>
    <row r="83" spans="11:13" x14ac:dyDescent="0.3">
      <c r="K83">
        <v>23</v>
      </c>
      <c r="M83">
        <v>1</v>
      </c>
    </row>
    <row r="84" spans="11:13" x14ac:dyDescent="0.3">
      <c r="K84">
        <v>24</v>
      </c>
      <c r="M84">
        <v>4</v>
      </c>
    </row>
    <row r="85" spans="11:13" x14ac:dyDescent="0.3">
      <c r="K85">
        <v>25</v>
      </c>
      <c r="M85">
        <v>2</v>
      </c>
    </row>
    <row r="86" spans="11:13" x14ac:dyDescent="0.3">
      <c r="K86">
        <v>26</v>
      </c>
      <c r="M86">
        <v>4</v>
      </c>
    </row>
    <row r="87" spans="11:13" x14ac:dyDescent="0.3">
      <c r="K87">
        <v>27</v>
      </c>
      <c r="M87">
        <v>5</v>
      </c>
    </row>
    <row r="88" spans="11:13" x14ac:dyDescent="0.3">
      <c r="K88">
        <v>28</v>
      </c>
      <c r="M88">
        <v>3</v>
      </c>
    </row>
    <row r="89" spans="11:13" x14ac:dyDescent="0.3">
      <c r="K89">
        <v>29</v>
      </c>
      <c r="M89">
        <v>2</v>
      </c>
    </row>
    <row r="90" spans="11:13" x14ac:dyDescent="0.3">
      <c r="K90">
        <v>30</v>
      </c>
      <c r="M90">
        <v>7</v>
      </c>
    </row>
    <row r="91" spans="11:13" x14ac:dyDescent="0.3">
      <c r="K91">
        <v>31</v>
      </c>
      <c r="M91">
        <v>2</v>
      </c>
    </row>
    <row r="92" spans="11:13" x14ac:dyDescent="0.3">
      <c r="K92">
        <v>32</v>
      </c>
      <c r="M92">
        <v>3</v>
      </c>
    </row>
    <row r="93" spans="11:13" x14ac:dyDescent="0.3">
      <c r="K93">
        <v>33</v>
      </c>
      <c r="M93">
        <v>4</v>
      </c>
    </row>
    <row r="94" spans="11:13" x14ac:dyDescent="0.3">
      <c r="K94">
        <v>34</v>
      </c>
      <c r="M94">
        <v>5</v>
      </c>
    </row>
    <row r="95" spans="11:13" x14ac:dyDescent="0.3">
      <c r="K95">
        <v>35</v>
      </c>
      <c r="M95">
        <v>1</v>
      </c>
    </row>
    <row r="96" spans="11:13" x14ac:dyDescent="0.3">
      <c r="K96">
        <v>36</v>
      </c>
      <c r="M96">
        <v>6</v>
      </c>
    </row>
    <row r="97" spans="11:13" x14ac:dyDescent="0.3">
      <c r="K97">
        <v>37</v>
      </c>
      <c r="M97">
        <v>2</v>
      </c>
    </row>
    <row r="98" spans="11:13" x14ac:dyDescent="0.3">
      <c r="K98">
        <v>38</v>
      </c>
      <c r="M98">
        <v>4</v>
      </c>
    </row>
    <row r="99" spans="11:13" x14ac:dyDescent="0.3">
      <c r="K99">
        <v>39</v>
      </c>
      <c r="M99">
        <v>3</v>
      </c>
    </row>
    <row r="100" spans="11:13" x14ac:dyDescent="0.3">
      <c r="K100">
        <v>40</v>
      </c>
      <c r="M100">
        <v>5</v>
      </c>
    </row>
    <row r="101" spans="11:13" x14ac:dyDescent="0.3">
      <c r="K101">
        <v>41</v>
      </c>
      <c r="M101">
        <v>3</v>
      </c>
    </row>
    <row r="102" spans="11:13" x14ac:dyDescent="0.3">
      <c r="K102">
        <v>42</v>
      </c>
      <c r="M102">
        <v>2</v>
      </c>
    </row>
    <row r="103" spans="11:13" x14ac:dyDescent="0.3">
      <c r="K103">
        <v>43</v>
      </c>
      <c r="M103">
        <v>4</v>
      </c>
    </row>
    <row r="104" spans="11:13" x14ac:dyDescent="0.3">
      <c r="K104">
        <v>44</v>
      </c>
      <c r="M104">
        <v>2</v>
      </c>
    </row>
    <row r="105" spans="11:13" x14ac:dyDescent="0.3">
      <c r="K105">
        <v>45</v>
      </c>
      <c r="M105">
        <v>6</v>
      </c>
    </row>
    <row r="106" spans="11:13" x14ac:dyDescent="0.3">
      <c r="K106">
        <v>46</v>
      </c>
      <c r="M106">
        <v>3</v>
      </c>
    </row>
    <row r="107" spans="11:13" x14ac:dyDescent="0.3">
      <c r="K107">
        <v>47</v>
      </c>
      <c r="M107">
        <v>2</v>
      </c>
    </row>
    <row r="108" spans="11:13" x14ac:dyDescent="0.3">
      <c r="K108">
        <v>48</v>
      </c>
      <c r="M108">
        <v>4</v>
      </c>
    </row>
    <row r="109" spans="11:13" x14ac:dyDescent="0.3">
      <c r="K109">
        <v>49</v>
      </c>
      <c r="M109">
        <v>5</v>
      </c>
    </row>
    <row r="110" spans="11:13" x14ac:dyDescent="0.3">
      <c r="K110">
        <v>50</v>
      </c>
      <c r="M110">
        <v>3</v>
      </c>
    </row>
    <row r="113" spans="1:19" x14ac:dyDescent="0.3">
      <c r="A113" t="s">
        <v>122</v>
      </c>
      <c r="L113" t="s">
        <v>133</v>
      </c>
      <c r="M113" t="s">
        <v>134</v>
      </c>
      <c r="O113" t="s">
        <v>135</v>
      </c>
      <c r="P113" t="s">
        <v>85</v>
      </c>
    </row>
    <row r="114" spans="1:19" x14ac:dyDescent="0.3">
      <c r="A114" t="s">
        <v>123</v>
      </c>
      <c r="L114">
        <v>1</v>
      </c>
      <c r="M114">
        <v>120</v>
      </c>
      <c r="O114">
        <f>AVERAGE(M114:M125)</f>
        <v>132.5</v>
      </c>
      <c r="P114">
        <f>MAX(M114:M125)-MIN(M114:M125)</f>
        <v>45</v>
      </c>
    </row>
    <row r="115" spans="1:19" x14ac:dyDescent="0.3">
      <c r="A115" t="s">
        <v>124</v>
      </c>
      <c r="L115">
        <v>2</v>
      </c>
      <c r="M115">
        <v>150</v>
      </c>
      <c r="P115" t="s">
        <v>559</v>
      </c>
    </row>
    <row r="116" spans="1:19" x14ac:dyDescent="0.3">
      <c r="A116" t="s">
        <v>125</v>
      </c>
      <c r="L116">
        <v>3</v>
      </c>
      <c r="M116">
        <v>110</v>
      </c>
      <c r="P116">
        <f>MAX(M114:M125)</f>
        <v>155</v>
      </c>
    </row>
    <row r="117" spans="1:19" x14ac:dyDescent="0.3">
      <c r="A117" t="s">
        <v>126</v>
      </c>
      <c r="L117">
        <v>4</v>
      </c>
      <c r="M117">
        <v>135</v>
      </c>
      <c r="P117" t="s">
        <v>560</v>
      </c>
    </row>
    <row r="118" spans="1:19" x14ac:dyDescent="0.3">
      <c r="A118" t="s">
        <v>94</v>
      </c>
      <c r="L118">
        <v>5</v>
      </c>
      <c r="M118">
        <v>125</v>
      </c>
      <c r="P118">
        <f>MIN(M114:M125)</f>
        <v>110</v>
      </c>
    </row>
    <row r="119" spans="1:19" x14ac:dyDescent="0.3">
      <c r="A119" t="s">
        <v>127</v>
      </c>
      <c r="L119">
        <v>6</v>
      </c>
      <c r="M119">
        <v>140</v>
      </c>
      <c r="P119">
        <f>P116-P118</f>
        <v>45</v>
      </c>
    </row>
    <row r="120" spans="1:19" x14ac:dyDescent="0.3">
      <c r="A120" t="s">
        <v>128</v>
      </c>
      <c r="L120">
        <v>7</v>
      </c>
      <c r="M120">
        <v>130</v>
      </c>
    </row>
    <row r="121" spans="1:19" x14ac:dyDescent="0.3">
      <c r="A121" t="s">
        <v>129</v>
      </c>
      <c r="L121">
        <v>8</v>
      </c>
      <c r="M121">
        <v>155</v>
      </c>
    </row>
    <row r="122" spans="1:19" x14ac:dyDescent="0.3">
      <c r="A122" t="s">
        <v>130</v>
      </c>
      <c r="L122">
        <v>9</v>
      </c>
      <c r="M122">
        <v>115</v>
      </c>
    </row>
    <row r="123" spans="1:19" x14ac:dyDescent="0.3">
      <c r="A123" t="s">
        <v>131</v>
      </c>
      <c r="L123">
        <v>10</v>
      </c>
      <c r="M123">
        <v>145</v>
      </c>
    </row>
    <row r="124" spans="1:19" x14ac:dyDescent="0.3">
      <c r="A124" t="s">
        <v>132</v>
      </c>
      <c r="L124">
        <v>11</v>
      </c>
      <c r="M124">
        <v>135</v>
      </c>
    </row>
    <row r="125" spans="1:19" x14ac:dyDescent="0.3">
      <c r="L125">
        <v>12</v>
      </c>
      <c r="M125">
        <v>130</v>
      </c>
    </row>
    <row r="127" spans="1:19" x14ac:dyDescent="0.3">
      <c r="A127" t="s">
        <v>136</v>
      </c>
      <c r="K127" t="s">
        <v>150</v>
      </c>
      <c r="M127" t="s">
        <v>151</v>
      </c>
      <c r="O127" t="s">
        <v>152</v>
      </c>
      <c r="P127" t="s">
        <v>87</v>
      </c>
    </row>
    <row r="128" spans="1:19" x14ac:dyDescent="0.3">
      <c r="A128" t="s">
        <v>137</v>
      </c>
      <c r="K128">
        <v>1</v>
      </c>
      <c r="M128">
        <v>8</v>
      </c>
      <c r="O128">
        <f>AVERAGE(M128:M177)</f>
        <v>7.5</v>
      </c>
      <c r="P128">
        <f>_xlfn.STDEV.P(M128:M177)</f>
        <v>1.0246950765959599</v>
      </c>
      <c r="R128">
        <f>M128-O128</f>
        <v>0.5</v>
      </c>
      <c r="S128">
        <f t="shared" ref="S128:S134" si="1">POWER(R128,2)</f>
        <v>0.25</v>
      </c>
    </row>
    <row r="129" spans="1:19" x14ac:dyDescent="0.3">
      <c r="A129" t="s">
        <v>3</v>
      </c>
      <c r="K129">
        <v>2</v>
      </c>
      <c r="M129">
        <v>7</v>
      </c>
      <c r="O129">
        <v>7.5</v>
      </c>
      <c r="R129">
        <f>M129-O128</f>
        <v>-0.5</v>
      </c>
      <c r="S129">
        <f t="shared" si="1"/>
        <v>0.25</v>
      </c>
    </row>
    <row r="130" spans="1:19" x14ac:dyDescent="0.3">
      <c r="A130" t="s">
        <v>138</v>
      </c>
      <c r="K130">
        <v>3</v>
      </c>
      <c r="M130">
        <v>9</v>
      </c>
      <c r="O130">
        <v>7.5</v>
      </c>
      <c r="R130">
        <f>M130-O130</f>
        <v>1.5</v>
      </c>
      <c r="S130">
        <f t="shared" si="1"/>
        <v>2.25</v>
      </c>
    </row>
    <row r="131" spans="1:19" x14ac:dyDescent="0.3">
      <c r="A131" t="s">
        <v>139</v>
      </c>
      <c r="K131">
        <v>4</v>
      </c>
      <c r="M131">
        <v>6</v>
      </c>
      <c r="R131">
        <f>M131-O130</f>
        <v>-1.5</v>
      </c>
      <c r="S131">
        <f t="shared" si="1"/>
        <v>2.25</v>
      </c>
    </row>
    <row r="132" spans="1:19" x14ac:dyDescent="0.3">
      <c r="A132" t="s">
        <v>140</v>
      </c>
      <c r="K132">
        <v>5</v>
      </c>
      <c r="M132">
        <v>7</v>
      </c>
      <c r="R132">
        <f>M132-O130</f>
        <v>-0.5</v>
      </c>
      <c r="S132">
        <f t="shared" si="1"/>
        <v>0.25</v>
      </c>
    </row>
    <row r="133" spans="1:19" x14ac:dyDescent="0.3">
      <c r="A133" t="s">
        <v>141</v>
      </c>
      <c r="K133">
        <v>6</v>
      </c>
      <c r="M133">
        <v>8</v>
      </c>
      <c r="R133">
        <f>M133-O130</f>
        <v>0.5</v>
      </c>
      <c r="S133">
        <f t="shared" si="1"/>
        <v>0.25</v>
      </c>
    </row>
    <row r="134" spans="1:19" x14ac:dyDescent="0.3">
      <c r="A134" t="s">
        <v>142</v>
      </c>
      <c r="K134">
        <v>7</v>
      </c>
      <c r="M134">
        <v>9</v>
      </c>
      <c r="R134">
        <f>M134-O130</f>
        <v>1.5</v>
      </c>
      <c r="S134">
        <f t="shared" si="1"/>
        <v>2.25</v>
      </c>
    </row>
    <row r="135" spans="1:19" x14ac:dyDescent="0.3">
      <c r="A135" t="s">
        <v>143</v>
      </c>
      <c r="K135">
        <v>8</v>
      </c>
      <c r="M135">
        <v>8</v>
      </c>
      <c r="R135">
        <f>M135-O130</f>
        <v>0.5</v>
      </c>
    </row>
    <row r="136" spans="1:19" x14ac:dyDescent="0.3">
      <c r="A136" t="s">
        <v>94</v>
      </c>
      <c r="K136">
        <v>9</v>
      </c>
      <c r="M136">
        <v>7</v>
      </c>
      <c r="R136">
        <f>M136-O130</f>
        <v>-0.5</v>
      </c>
    </row>
    <row r="137" spans="1:19" x14ac:dyDescent="0.3">
      <c r="A137" t="s">
        <v>144</v>
      </c>
      <c r="K137">
        <v>10</v>
      </c>
      <c r="M137">
        <v>6</v>
      </c>
      <c r="R137">
        <f>M137-O130</f>
        <v>-1.5</v>
      </c>
    </row>
    <row r="138" spans="1:19" x14ac:dyDescent="0.3">
      <c r="A138" t="s">
        <v>145</v>
      </c>
      <c r="K138">
        <v>11</v>
      </c>
      <c r="M138">
        <v>8</v>
      </c>
      <c r="R138">
        <f>M138-O130</f>
        <v>0.5</v>
      </c>
    </row>
    <row r="139" spans="1:19" x14ac:dyDescent="0.3">
      <c r="A139" t="s">
        <v>146</v>
      </c>
      <c r="K139">
        <v>12</v>
      </c>
      <c r="M139">
        <v>9</v>
      </c>
      <c r="R139">
        <f>M139-O130</f>
        <v>1.5</v>
      </c>
    </row>
    <row r="140" spans="1:19" x14ac:dyDescent="0.3">
      <c r="A140" t="s">
        <v>147</v>
      </c>
      <c r="K140">
        <v>13</v>
      </c>
      <c r="M140">
        <v>7</v>
      </c>
      <c r="R140">
        <f>M140-O142</f>
        <v>-0.5</v>
      </c>
    </row>
    <row r="141" spans="1:19" x14ac:dyDescent="0.3">
      <c r="A141" t="s">
        <v>148</v>
      </c>
      <c r="K141">
        <v>14</v>
      </c>
      <c r="M141">
        <v>8</v>
      </c>
      <c r="R141">
        <f>M141-7.5</f>
        <v>0.5</v>
      </c>
    </row>
    <row r="142" spans="1:19" x14ac:dyDescent="0.3">
      <c r="A142" t="s">
        <v>149</v>
      </c>
      <c r="K142">
        <v>15</v>
      </c>
      <c r="M142">
        <v>7</v>
      </c>
      <c r="O142">
        <v>7.5</v>
      </c>
      <c r="R142">
        <f>M142-7.5</f>
        <v>-0.5</v>
      </c>
    </row>
    <row r="143" spans="1:19" x14ac:dyDescent="0.3">
      <c r="K143">
        <v>16</v>
      </c>
      <c r="M143">
        <v>6</v>
      </c>
      <c r="R143">
        <f>M143-O142</f>
        <v>-1.5</v>
      </c>
    </row>
    <row r="144" spans="1:19" x14ac:dyDescent="0.3">
      <c r="K144">
        <v>17</v>
      </c>
      <c r="M144">
        <v>8</v>
      </c>
      <c r="R144">
        <f>M144-O142</f>
        <v>0.5</v>
      </c>
    </row>
    <row r="145" spans="11:18" x14ac:dyDescent="0.3">
      <c r="K145">
        <v>18</v>
      </c>
      <c r="M145">
        <v>9</v>
      </c>
      <c r="R145">
        <f>M145-O142</f>
        <v>1.5</v>
      </c>
    </row>
    <row r="146" spans="11:18" x14ac:dyDescent="0.3">
      <c r="K146">
        <v>19</v>
      </c>
      <c r="M146">
        <v>6</v>
      </c>
      <c r="R146">
        <f>M146-O142</f>
        <v>-1.5</v>
      </c>
    </row>
    <row r="147" spans="11:18" x14ac:dyDescent="0.3">
      <c r="K147">
        <v>20</v>
      </c>
      <c r="M147">
        <v>7</v>
      </c>
      <c r="R147">
        <f>M147-O142</f>
        <v>-0.5</v>
      </c>
    </row>
    <row r="148" spans="11:18" x14ac:dyDescent="0.3">
      <c r="K148">
        <v>21</v>
      </c>
      <c r="M148">
        <v>8</v>
      </c>
      <c r="R148">
        <f>M148-O142</f>
        <v>0.5</v>
      </c>
    </row>
    <row r="149" spans="11:18" x14ac:dyDescent="0.3">
      <c r="K149">
        <v>22</v>
      </c>
      <c r="M149">
        <v>9</v>
      </c>
      <c r="R149">
        <f>M149-O142</f>
        <v>1.5</v>
      </c>
    </row>
    <row r="150" spans="11:18" x14ac:dyDescent="0.3">
      <c r="K150">
        <v>23</v>
      </c>
      <c r="M150">
        <v>7</v>
      </c>
      <c r="R150">
        <f>M150-O142</f>
        <v>-0.5</v>
      </c>
    </row>
    <row r="151" spans="11:18" x14ac:dyDescent="0.3">
      <c r="K151">
        <v>24</v>
      </c>
      <c r="M151">
        <v>6</v>
      </c>
      <c r="R151">
        <f>M151-O142</f>
        <v>-1.5</v>
      </c>
    </row>
    <row r="152" spans="11:18" x14ac:dyDescent="0.3">
      <c r="K152">
        <v>25</v>
      </c>
      <c r="M152">
        <v>7</v>
      </c>
      <c r="R152">
        <f>M152-O142</f>
        <v>-0.5</v>
      </c>
    </row>
    <row r="153" spans="11:18" x14ac:dyDescent="0.3">
      <c r="K153">
        <v>26</v>
      </c>
      <c r="M153">
        <v>8</v>
      </c>
      <c r="R153">
        <f>M153-O155</f>
        <v>0.5</v>
      </c>
    </row>
    <row r="154" spans="11:18" x14ac:dyDescent="0.3">
      <c r="K154">
        <v>27</v>
      </c>
      <c r="M154">
        <v>9</v>
      </c>
      <c r="R154">
        <f>M154-O155</f>
        <v>1.5</v>
      </c>
    </row>
    <row r="155" spans="11:18" x14ac:dyDescent="0.3">
      <c r="K155">
        <v>28</v>
      </c>
      <c r="M155">
        <v>8</v>
      </c>
      <c r="O155">
        <v>7.5</v>
      </c>
      <c r="R155">
        <f>M155-O155</f>
        <v>0.5</v>
      </c>
    </row>
    <row r="156" spans="11:18" x14ac:dyDescent="0.3">
      <c r="K156">
        <v>29</v>
      </c>
      <c r="M156">
        <v>7</v>
      </c>
      <c r="R156">
        <f>M156-O155</f>
        <v>-0.5</v>
      </c>
    </row>
    <row r="157" spans="11:18" x14ac:dyDescent="0.3">
      <c r="K157">
        <v>30</v>
      </c>
      <c r="M157">
        <v>6</v>
      </c>
      <c r="R157">
        <f>M157-O155</f>
        <v>-1.5</v>
      </c>
    </row>
    <row r="158" spans="11:18" x14ac:dyDescent="0.3">
      <c r="K158">
        <v>31</v>
      </c>
      <c r="M158">
        <v>9</v>
      </c>
      <c r="R158">
        <f>M158-O155</f>
        <v>1.5</v>
      </c>
    </row>
    <row r="159" spans="11:18" x14ac:dyDescent="0.3">
      <c r="K159">
        <v>32</v>
      </c>
      <c r="M159">
        <v>8</v>
      </c>
      <c r="R159">
        <f>M159-O155</f>
        <v>0.5</v>
      </c>
    </row>
    <row r="160" spans="11:18" x14ac:dyDescent="0.3">
      <c r="K160">
        <v>33</v>
      </c>
      <c r="M160">
        <v>7</v>
      </c>
      <c r="R160">
        <f>M160-N163</f>
        <v>-0.5</v>
      </c>
    </row>
    <row r="161" spans="11:18" x14ac:dyDescent="0.3">
      <c r="K161">
        <v>34</v>
      </c>
      <c r="M161">
        <v>6</v>
      </c>
      <c r="R161">
        <f>M161-N163</f>
        <v>-1.5</v>
      </c>
    </row>
    <row r="162" spans="11:18" x14ac:dyDescent="0.3">
      <c r="K162">
        <v>35</v>
      </c>
      <c r="M162">
        <v>8</v>
      </c>
      <c r="R162">
        <f>M162-N163</f>
        <v>0.5</v>
      </c>
    </row>
    <row r="163" spans="11:18" x14ac:dyDescent="0.3">
      <c r="K163">
        <v>36</v>
      </c>
      <c r="M163">
        <v>9</v>
      </c>
      <c r="N163">
        <v>7.5</v>
      </c>
      <c r="R163">
        <f>M163-N163</f>
        <v>1.5</v>
      </c>
    </row>
    <row r="164" spans="11:18" x14ac:dyDescent="0.3">
      <c r="K164">
        <v>37</v>
      </c>
      <c r="M164">
        <v>7</v>
      </c>
      <c r="R164">
        <f>M164-N163</f>
        <v>-0.5</v>
      </c>
    </row>
    <row r="165" spans="11:18" x14ac:dyDescent="0.3">
      <c r="K165">
        <v>38</v>
      </c>
      <c r="M165">
        <v>8</v>
      </c>
      <c r="R165">
        <f>M165-N163</f>
        <v>0.5</v>
      </c>
    </row>
    <row r="166" spans="11:18" x14ac:dyDescent="0.3">
      <c r="K166">
        <v>39</v>
      </c>
      <c r="M166">
        <v>7</v>
      </c>
      <c r="R166">
        <f>M166-N163</f>
        <v>-0.5</v>
      </c>
    </row>
    <row r="167" spans="11:18" x14ac:dyDescent="0.3">
      <c r="K167">
        <v>40</v>
      </c>
      <c r="M167">
        <v>6</v>
      </c>
      <c r="R167">
        <f>M167-N163</f>
        <v>-1.5</v>
      </c>
    </row>
    <row r="168" spans="11:18" x14ac:dyDescent="0.3">
      <c r="K168">
        <v>41</v>
      </c>
      <c r="M168">
        <v>9</v>
      </c>
      <c r="R168">
        <f>M168-N163</f>
        <v>1.5</v>
      </c>
    </row>
    <row r="169" spans="11:18" x14ac:dyDescent="0.3">
      <c r="K169">
        <v>42</v>
      </c>
      <c r="M169">
        <v>8</v>
      </c>
      <c r="R169">
        <f>M169-N163</f>
        <v>0.5</v>
      </c>
    </row>
    <row r="170" spans="11:18" x14ac:dyDescent="0.3">
      <c r="K170">
        <v>43</v>
      </c>
      <c r="M170">
        <v>7</v>
      </c>
      <c r="R170">
        <f>M170-N163</f>
        <v>-0.5</v>
      </c>
    </row>
    <row r="171" spans="11:18" x14ac:dyDescent="0.3">
      <c r="K171">
        <v>44</v>
      </c>
      <c r="M171">
        <v>6</v>
      </c>
      <c r="R171">
        <f>M171-N163</f>
        <v>-1.5</v>
      </c>
    </row>
    <row r="172" spans="11:18" x14ac:dyDescent="0.3">
      <c r="K172">
        <v>45</v>
      </c>
      <c r="M172">
        <v>7</v>
      </c>
      <c r="R172">
        <f>M172-N163</f>
        <v>-0.5</v>
      </c>
    </row>
    <row r="173" spans="11:18" x14ac:dyDescent="0.3">
      <c r="K173">
        <v>46</v>
      </c>
      <c r="M173">
        <v>8</v>
      </c>
      <c r="R173">
        <f>M173-N163</f>
        <v>0.5</v>
      </c>
    </row>
    <row r="174" spans="11:18" x14ac:dyDescent="0.3">
      <c r="K174">
        <v>47</v>
      </c>
      <c r="M174">
        <v>9</v>
      </c>
      <c r="R174">
        <f>M174-N163</f>
        <v>1.5</v>
      </c>
    </row>
    <row r="175" spans="11:18" x14ac:dyDescent="0.3">
      <c r="K175">
        <v>48</v>
      </c>
      <c r="M175">
        <v>8</v>
      </c>
      <c r="R175">
        <f>M175-N163</f>
        <v>0.5</v>
      </c>
    </row>
    <row r="176" spans="11:18" x14ac:dyDescent="0.3">
      <c r="K176">
        <v>49</v>
      </c>
      <c r="M176">
        <v>7</v>
      </c>
      <c r="R176">
        <f>M176-N163</f>
        <v>-0.5</v>
      </c>
    </row>
    <row r="177" spans="1:18" x14ac:dyDescent="0.3">
      <c r="K177">
        <v>50</v>
      </c>
      <c r="M177">
        <v>6</v>
      </c>
      <c r="R177">
        <f>M177-N163</f>
        <v>-1.5</v>
      </c>
    </row>
    <row r="179" spans="1:18" x14ac:dyDescent="0.3">
      <c r="A179" t="s">
        <v>153</v>
      </c>
      <c r="K179" t="s">
        <v>150</v>
      </c>
      <c r="M179" t="s">
        <v>39</v>
      </c>
      <c r="O179" t="s">
        <v>135</v>
      </c>
      <c r="P179" t="s">
        <v>85</v>
      </c>
      <c r="Q179" t="s">
        <v>104</v>
      </c>
    </row>
    <row r="180" spans="1:18" x14ac:dyDescent="0.3">
      <c r="A180" t="s">
        <v>154</v>
      </c>
      <c r="K180">
        <v>1</v>
      </c>
      <c r="M180">
        <v>10</v>
      </c>
      <c r="O180">
        <f>AVERAGE(M180:M279)</f>
        <v>16.739999999999998</v>
      </c>
      <c r="P180">
        <f>MAX(M180:M279)-MIN(M180:M279)</f>
        <v>19</v>
      </c>
      <c r="Q180">
        <f>_xlfn.STDEV.P(M180:M279)</f>
        <v>4.1221838872131844</v>
      </c>
    </row>
    <row r="181" spans="1:18" x14ac:dyDescent="0.3">
      <c r="A181" t="s">
        <v>3</v>
      </c>
      <c r="K181">
        <v>2</v>
      </c>
      <c r="M181">
        <v>15</v>
      </c>
    </row>
    <row r="182" spans="1:18" x14ac:dyDescent="0.3">
      <c r="A182" t="s">
        <v>155</v>
      </c>
      <c r="K182">
        <v>3</v>
      </c>
      <c r="M182">
        <v>12</v>
      </c>
    </row>
    <row r="183" spans="1:18" x14ac:dyDescent="0.3">
      <c r="A183" t="s">
        <v>156</v>
      </c>
      <c r="K183">
        <v>4</v>
      </c>
      <c r="M183">
        <v>18</v>
      </c>
    </row>
    <row r="184" spans="1:18" x14ac:dyDescent="0.3">
      <c r="A184" t="s">
        <v>157</v>
      </c>
      <c r="K184">
        <v>5</v>
      </c>
      <c r="M184">
        <v>20</v>
      </c>
    </row>
    <row r="185" spans="1:18" x14ac:dyDescent="0.3">
      <c r="A185" t="s">
        <v>158</v>
      </c>
      <c r="K185">
        <v>6</v>
      </c>
      <c r="M185">
        <v>25</v>
      </c>
    </row>
    <row r="186" spans="1:18" x14ac:dyDescent="0.3">
      <c r="A186" t="s">
        <v>159</v>
      </c>
      <c r="K186">
        <v>7</v>
      </c>
      <c r="M186">
        <v>8</v>
      </c>
    </row>
    <row r="187" spans="1:18" x14ac:dyDescent="0.3">
      <c r="A187" t="s">
        <v>160</v>
      </c>
      <c r="K187">
        <v>8</v>
      </c>
      <c r="M187">
        <v>14</v>
      </c>
    </row>
    <row r="188" spans="1:18" x14ac:dyDescent="0.3">
      <c r="A188" t="s">
        <v>161</v>
      </c>
      <c r="K188">
        <v>9</v>
      </c>
      <c r="M188">
        <v>16</v>
      </c>
    </row>
    <row r="189" spans="1:18" x14ac:dyDescent="0.3">
      <c r="A189" t="s">
        <v>162</v>
      </c>
      <c r="K189">
        <v>10</v>
      </c>
      <c r="M189">
        <v>22</v>
      </c>
    </row>
    <row r="190" spans="1:18" x14ac:dyDescent="0.3">
      <c r="A190" t="s">
        <v>163</v>
      </c>
      <c r="K190">
        <v>11</v>
      </c>
      <c r="M190">
        <v>9</v>
      </c>
    </row>
    <row r="191" spans="1:18" x14ac:dyDescent="0.3">
      <c r="A191" t="s">
        <v>164</v>
      </c>
      <c r="K191">
        <v>12</v>
      </c>
      <c r="M191">
        <v>17</v>
      </c>
    </row>
    <row r="192" spans="1:18" x14ac:dyDescent="0.3">
      <c r="A192" t="s">
        <v>165</v>
      </c>
      <c r="K192">
        <v>13</v>
      </c>
      <c r="M192">
        <v>11</v>
      </c>
    </row>
    <row r="193" spans="1:13" x14ac:dyDescent="0.3">
      <c r="A193" t="s">
        <v>166</v>
      </c>
      <c r="K193">
        <v>14</v>
      </c>
      <c r="M193">
        <v>13</v>
      </c>
    </row>
    <row r="194" spans="1:13" x14ac:dyDescent="0.3">
      <c r="A194" t="s">
        <v>94</v>
      </c>
      <c r="K194">
        <v>15</v>
      </c>
      <c r="M194">
        <v>19</v>
      </c>
    </row>
    <row r="195" spans="1:13" x14ac:dyDescent="0.3">
      <c r="A195" t="s">
        <v>167</v>
      </c>
      <c r="K195">
        <v>16</v>
      </c>
      <c r="M195">
        <v>23</v>
      </c>
    </row>
    <row r="196" spans="1:13" x14ac:dyDescent="0.3">
      <c r="A196" t="s">
        <v>168</v>
      </c>
      <c r="K196">
        <v>17</v>
      </c>
      <c r="M196">
        <v>21</v>
      </c>
    </row>
    <row r="197" spans="1:13" x14ac:dyDescent="0.3">
      <c r="A197" t="s">
        <v>169</v>
      </c>
      <c r="K197">
        <v>18</v>
      </c>
      <c r="M197">
        <v>16</v>
      </c>
    </row>
    <row r="198" spans="1:13" x14ac:dyDescent="0.3">
      <c r="A198" t="s">
        <v>168</v>
      </c>
      <c r="K198">
        <v>19</v>
      </c>
      <c r="M198">
        <v>24</v>
      </c>
    </row>
    <row r="199" spans="1:13" x14ac:dyDescent="0.3">
      <c r="A199" t="s">
        <v>170</v>
      </c>
      <c r="K199">
        <v>20</v>
      </c>
      <c r="M199">
        <v>27</v>
      </c>
    </row>
    <row r="200" spans="1:13" x14ac:dyDescent="0.3">
      <c r="A200" t="s">
        <v>171</v>
      </c>
      <c r="K200">
        <v>21</v>
      </c>
      <c r="M200">
        <v>13</v>
      </c>
    </row>
    <row r="201" spans="1:13" x14ac:dyDescent="0.3">
      <c r="A201" t="s">
        <v>172</v>
      </c>
      <c r="K201">
        <v>22</v>
      </c>
      <c r="M201">
        <v>10</v>
      </c>
    </row>
    <row r="202" spans="1:13" x14ac:dyDescent="0.3">
      <c r="A202" t="s">
        <v>173</v>
      </c>
      <c r="K202">
        <v>23</v>
      </c>
      <c r="M202">
        <v>18</v>
      </c>
    </row>
    <row r="203" spans="1:13" x14ac:dyDescent="0.3">
      <c r="A203" t="s">
        <v>174</v>
      </c>
      <c r="K203">
        <v>24</v>
      </c>
      <c r="M203">
        <v>16</v>
      </c>
    </row>
    <row r="204" spans="1:13" x14ac:dyDescent="0.3">
      <c r="A204" t="s">
        <v>175</v>
      </c>
      <c r="K204">
        <v>25</v>
      </c>
      <c r="M204">
        <v>12</v>
      </c>
    </row>
    <row r="205" spans="1:13" x14ac:dyDescent="0.3">
      <c r="K205">
        <v>26</v>
      </c>
      <c r="M205">
        <v>14</v>
      </c>
    </row>
    <row r="206" spans="1:13" x14ac:dyDescent="0.3">
      <c r="K206">
        <v>27</v>
      </c>
      <c r="M206">
        <v>19</v>
      </c>
    </row>
    <row r="207" spans="1:13" x14ac:dyDescent="0.3">
      <c r="K207">
        <v>28</v>
      </c>
      <c r="M207">
        <v>21</v>
      </c>
    </row>
    <row r="208" spans="1:13" x14ac:dyDescent="0.3">
      <c r="K208">
        <v>29</v>
      </c>
      <c r="M208">
        <v>11</v>
      </c>
    </row>
    <row r="209" spans="11:13" x14ac:dyDescent="0.3">
      <c r="K209">
        <v>30</v>
      </c>
      <c r="M209">
        <v>17</v>
      </c>
    </row>
    <row r="210" spans="11:13" x14ac:dyDescent="0.3">
      <c r="K210">
        <v>31</v>
      </c>
      <c r="M210">
        <v>15</v>
      </c>
    </row>
    <row r="211" spans="11:13" x14ac:dyDescent="0.3">
      <c r="K211">
        <v>32</v>
      </c>
      <c r="M211">
        <v>20</v>
      </c>
    </row>
    <row r="212" spans="11:13" x14ac:dyDescent="0.3">
      <c r="K212">
        <v>33</v>
      </c>
      <c r="M212">
        <v>26</v>
      </c>
    </row>
    <row r="213" spans="11:13" x14ac:dyDescent="0.3">
      <c r="K213">
        <v>34</v>
      </c>
      <c r="M213">
        <v>13</v>
      </c>
    </row>
    <row r="214" spans="11:13" x14ac:dyDescent="0.3">
      <c r="K214">
        <v>35</v>
      </c>
      <c r="M214">
        <v>12</v>
      </c>
    </row>
    <row r="215" spans="11:13" x14ac:dyDescent="0.3">
      <c r="K215">
        <v>36</v>
      </c>
      <c r="M215">
        <v>14</v>
      </c>
    </row>
    <row r="216" spans="11:13" x14ac:dyDescent="0.3">
      <c r="K216">
        <v>37</v>
      </c>
      <c r="M216">
        <v>22</v>
      </c>
    </row>
    <row r="217" spans="11:13" x14ac:dyDescent="0.3">
      <c r="K217">
        <v>38</v>
      </c>
      <c r="M217">
        <v>19</v>
      </c>
    </row>
    <row r="218" spans="11:13" x14ac:dyDescent="0.3">
      <c r="K218">
        <v>39</v>
      </c>
      <c r="M218">
        <v>16</v>
      </c>
    </row>
    <row r="219" spans="11:13" x14ac:dyDescent="0.3">
      <c r="K219">
        <v>40</v>
      </c>
      <c r="M219">
        <v>11</v>
      </c>
    </row>
    <row r="220" spans="11:13" x14ac:dyDescent="0.3">
      <c r="K220">
        <v>41</v>
      </c>
      <c r="M220">
        <v>25</v>
      </c>
    </row>
    <row r="221" spans="11:13" x14ac:dyDescent="0.3">
      <c r="K221">
        <v>42</v>
      </c>
      <c r="M221">
        <v>18</v>
      </c>
    </row>
    <row r="222" spans="11:13" x14ac:dyDescent="0.3">
      <c r="K222">
        <v>43</v>
      </c>
      <c r="M222">
        <v>16</v>
      </c>
    </row>
    <row r="223" spans="11:13" x14ac:dyDescent="0.3">
      <c r="K223">
        <v>44</v>
      </c>
      <c r="M223">
        <v>13</v>
      </c>
    </row>
    <row r="224" spans="11:13" x14ac:dyDescent="0.3">
      <c r="K224">
        <v>45</v>
      </c>
      <c r="M224">
        <v>21</v>
      </c>
    </row>
    <row r="225" spans="11:13" x14ac:dyDescent="0.3">
      <c r="K225">
        <v>46</v>
      </c>
      <c r="M225">
        <v>20</v>
      </c>
    </row>
    <row r="226" spans="11:13" x14ac:dyDescent="0.3">
      <c r="K226">
        <v>47</v>
      </c>
      <c r="M226">
        <v>15</v>
      </c>
    </row>
    <row r="227" spans="11:13" x14ac:dyDescent="0.3">
      <c r="K227">
        <v>48</v>
      </c>
      <c r="M227">
        <v>12</v>
      </c>
    </row>
    <row r="228" spans="11:13" x14ac:dyDescent="0.3">
      <c r="K228">
        <v>49</v>
      </c>
      <c r="M228">
        <v>19</v>
      </c>
    </row>
    <row r="229" spans="11:13" x14ac:dyDescent="0.3">
      <c r="K229">
        <v>50</v>
      </c>
      <c r="M229">
        <v>17</v>
      </c>
    </row>
    <row r="230" spans="11:13" x14ac:dyDescent="0.3">
      <c r="K230">
        <v>51</v>
      </c>
      <c r="M230">
        <v>14</v>
      </c>
    </row>
    <row r="231" spans="11:13" x14ac:dyDescent="0.3">
      <c r="K231">
        <v>52</v>
      </c>
      <c r="M231">
        <v>16</v>
      </c>
    </row>
    <row r="232" spans="11:13" x14ac:dyDescent="0.3">
      <c r="K232">
        <v>53</v>
      </c>
      <c r="M232">
        <v>23</v>
      </c>
    </row>
    <row r="233" spans="11:13" x14ac:dyDescent="0.3">
      <c r="K233">
        <v>54</v>
      </c>
      <c r="M233">
        <v>18</v>
      </c>
    </row>
    <row r="234" spans="11:13" x14ac:dyDescent="0.3">
      <c r="K234">
        <v>55</v>
      </c>
      <c r="M234">
        <v>15</v>
      </c>
    </row>
    <row r="235" spans="11:13" x14ac:dyDescent="0.3">
      <c r="K235">
        <v>56</v>
      </c>
      <c r="M235">
        <v>11</v>
      </c>
    </row>
    <row r="236" spans="11:13" x14ac:dyDescent="0.3">
      <c r="K236">
        <v>57</v>
      </c>
      <c r="M236">
        <v>19</v>
      </c>
    </row>
    <row r="237" spans="11:13" x14ac:dyDescent="0.3">
      <c r="K237">
        <v>58</v>
      </c>
      <c r="M237">
        <v>22</v>
      </c>
    </row>
    <row r="238" spans="11:13" x14ac:dyDescent="0.3">
      <c r="K238">
        <v>59</v>
      </c>
      <c r="M238">
        <v>17</v>
      </c>
    </row>
    <row r="239" spans="11:13" x14ac:dyDescent="0.3">
      <c r="K239">
        <v>60</v>
      </c>
      <c r="M239">
        <v>12</v>
      </c>
    </row>
    <row r="240" spans="11:13" x14ac:dyDescent="0.3">
      <c r="K240">
        <v>61</v>
      </c>
      <c r="M240">
        <v>16</v>
      </c>
    </row>
    <row r="241" spans="11:13" x14ac:dyDescent="0.3">
      <c r="K241">
        <v>62</v>
      </c>
      <c r="M241">
        <v>14</v>
      </c>
    </row>
    <row r="242" spans="11:13" x14ac:dyDescent="0.3">
      <c r="K242">
        <v>63</v>
      </c>
      <c r="M242">
        <v>18</v>
      </c>
    </row>
    <row r="243" spans="11:13" x14ac:dyDescent="0.3">
      <c r="K243">
        <v>64</v>
      </c>
      <c r="M243">
        <v>20</v>
      </c>
    </row>
    <row r="244" spans="11:13" x14ac:dyDescent="0.3">
      <c r="K244">
        <v>65</v>
      </c>
      <c r="M244">
        <v>25</v>
      </c>
    </row>
    <row r="245" spans="11:13" x14ac:dyDescent="0.3">
      <c r="K245">
        <v>66</v>
      </c>
      <c r="M245">
        <v>13</v>
      </c>
    </row>
    <row r="246" spans="11:13" x14ac:dyDescent="0.3">
      <c r="K246">
        <v>67</v>
      </c>
      <c r="M246">
        <v>11</v>
      </c>
    </row>
    <row r="247" spans="11:13" x14ac:dyDescent="0.3">
      <c r="K247">
        <v>68</v>
      </c>
      <c r="M247">
        <v>22</v>
      </c>
    </row>
    <row r="248" spans="11:13" x14ac:dyDescent="0.3">
      <c r="K248">
        <v>69</v>
      </c>
      <c r="M248">
        <v>19</v>
      </c>
    </row>
    <row r="249" spans="11:13" x14ac:dyDescent="0.3">
      <c r="K249">
        <v>70</v>
      </c>
      <c r="M249">
        <v>17</v>
      </c>
    </row>
    <row r="250" spans="11:13" x14ac:dyDescent="0.3">
      <c r="K250">
        <v>71</v>
      </c>
      <c r="M250">
        <v>15</v>
      </c>
    </row>
    <row r="251" spans="11:13" x14ac:dyDescent="0.3">
      <c r="K251">
        <v>72</v>
      </c>
      <c r="M251">
        <v>16</v>
      </c>
    </row>
    <row r="252" spans="11:13" x14ac:dyDescent="0.3">
      <c r="K252">
        <v>73</v>
      </c>
      <c r="M252">
        <v>13</v>
      </c>
    </row>
    <row r="253" spans="11:13" x14ac:dyDescent="0.3">
      <c r="K253">
        <v>74</v>
      </c>
      <c r="M253">
        <v>14</v>
      </c>
    </row>
    <row r="254" spans="11:13" x14ac:dyDescent="0.3">
      <c r="K254">
        <v>75</v>
      </c>
      <c r="M254">
        <v>18</v>
      </c>
    </row>
    <row r="255" spans="11:13" x14ac:dyDescent="0.3">
      <c r="K255">
        <v>76</v>
      </c>
      <c r="M255">
        <v>20</v>
      </c>
    </row>
    <row r="256" spans="11:13" x14ac:dyDescent="0.3">
      <c r="K256">
        <v>77</v>
      </c>
      <c r="M256">
        <v>19</v>
      </c>
    </row>
    <row r="257" spans="11:13" x14ac:dyDescent="0.3">
      <c r="K257">
        <v>78</v>
      </c>
      <c r="M257">
        <v>21</v>
      </c>
    </row>
    <row r="258" spans="11:13" x14ac:dyDescent="0.3">
      <c r="K258">
        <v>79</v>
      </c>
      <c r="M258">
        <v>17</v>
      </c>
    </row>
    <row r="259" spans="11:13" x14ac:dyDescent="0.3">
      <c r="K259">
        <v>80</v>
      </c>
      <c r="M259">
        <v>12</v>
      </c>
    </row>
    <row r="260" spans="11:13" x14ac:dyDescent="0.3">
      <c r="K260">
        <v>81</v>
      </c>
      <c r="M260">
        <v>15</v>
      </c>
    </row>
    <row r="261" spans="11:13" x14ac:dyDescent="0.3">
      <c r="K261">
        <v>82</v>
      </c>
      <c r="M261">
        <v>13</v>
      </c>
    </row>
    <row r="262" spans="11:13" x14ac:dyDescent="0.3">
      <c r="K262">
        <v>83</v>
      </c>
      <c r="M262">
        <v>16</v>
      </c>
    </row>
    <row r="263" spans="11:13" x14ac:dyDescent="0.3">
      <c r="K263">
        <v>84</v>
      </c>
      <c r="M263">
        <v>14</v>
      </c>
    </row>
    <row r="264" spans="11:13" x14ac:dyDescent="0.3">
      <c r="K264">
        <v>85</v>
      </c>
      <c r="M264">
        <v>22</v>
      </c>
    </row>
    <row r="265" spans="11:13" x14ac:dyDescent="0.3">
      <c r="K265">
        <v>86</v>
      </c>
      <c r="M265">
        <v>21</v>
      </c>
    </row>
    <row r="266" spans="11:13" x14ac:dyDescent="0.3">
      <c r="K266">
        <v>87</v>
      </c>
      <c r="M266">
        <v>19</v>
      </c>
    </row>
    <row r="267" spans="11:13" x14ac:dyDescent="0.3">
      <c r="K267">
        <v>88</v>
      </c>
      <c r="M267">
        <v>18</v>
      </c>
    </row>
    <row r="268" spans="11:13" x14ac:dyDescent="0.3">
      <c r="K268">
        <v>89</v>
      </c>
      <c r="M268">
        <v>16</v>
      </c>
    </row>
    <row r="269" spans="11:13" x14ac:dyDescent="0.3">
      <c r="K269">
        <v>90</v>
      </c>
      <c r="M269">
        <v>11</v>
      </c>
    </row>
    <row r="270" spans="11:13" x14ac:dyDescent="0.3">
      <c r="K270">
        <v>91</v>
      </c>
      <c r="M270">
        <v>17</v>
      </c>
    </row>
    <row r="271" spans="11:13" x14ac:dyDescent="0.3">
      <c r="K271">
        <v>92</v>
      </c>
      <c r="M271">
        <v>14</v>
      </c>
    </row>
    <row r="272" spans="11:13" x14ac:dyDescent="0.3">
      <c r="K272">
        <v>93</v>
      </c>
      <c r="M272">
        <v>12</v>
      </c>
    </row>
    <row r="273" spans="1:19" x14ac:dyDescent="0.3">
      <c r="K273">
        <v>94</v>
      </c>
      <c r="M273">
        <v>20</v>
      </c>
    </row>
    <row r="274" spans="1:19" x14ac:dyDescent="0.3">
      <c r="K274">
        <v>95</v>
      </c>
      <c r="M274">
        <v>23</v>
      </c>
    </row>
    <row r="275" spans="1:19" x14ac:dyDescent="0.3">
      <c r="K275">
        <v>96</v>
      </c>
      <c r="M275">
        <v>19</v>
      </c>
    </row>
    <row r="276" spans="1:19" x14ac:dyDescent="0.3">
      <c r="K276">
        <v>97</v>
      </c>
      <c r="M276">
        <v>15</v>
      </c>
    </row>
    <row r="277" spans="1:19" x14ac:dyDescent="0.3">
      <c r="K277">
        <v>98</v>
      </c>
      <c r="M277">
        <v>16</v>
      </c>
    </row>
    <row r="278" spans="1:19" x14ac:dyDescent="0.3">
      <c r="K278">
        <v>99</v>
      </c>
      <c r="M278">
        <v>13</v>
      </c>
    </row>
    <row r="279" spans="1:19" x14ac:dyDescent="0.3">
      <c r="K279">
        <v>100</v>
      </c>
      <c r="M279">
        <v>18</v>
      </c>
    </row>
    <row r="282" spans="1:19" x14ac:dyDescent="0.3">
      <c r="A282" t="s">
        <v>176</v>
      </c>
    </row>
    <row r="283" spans="1:19" x14ac:dyDescent="0.3">
      <c r="A283" t="s">
        <v>177</v>
      </c>
    </row>
    <row r="284" spans="1:19" x14ac:dyDescent="0.3">
      <c r="A284" t="s">
        <v>3</v>
      </c>
    </row>
    <row r="285" spans="1:19" x14ac:dyDescent="0.3">
      <c r="A285" t="s">
        <v>178</v>
      </c>
    </row>
    <row r="286" spans="1:19" x14ac:dyDescent="0.3">
      <c r="A286" t="s">
        <v>179</v>
      </c>
    </row>
    <row r="287" spans="1:19" x14ac:dyDescent="0.3">
      <c r="A287" t="s">
        <v>180</v>
      </c>
      <c r="J287" t="s">
        <v>193</v>
      </c>
      <c r="K287" t="s">
        <v>563</v>
      </c>
      <c r="L287" t="s">
        <v>192</v>
      </c>
      <c r="N287" t="s">
        <v>564</v>
      </c>
      <c r="O287" t="s">
        <v>194</v>
      </c>
      <c r="P287" t="s">
        <v>195</v>
      </c>
      <c r="Q287" t="s">
        <v>196</v>
      </c>
      <c r="R287" t="s">
        <v>197</v>
      </c>
      <c r="S287" t="s">
        <v>198</v>
      </c>
    </row>
    <row r="288" spans="1:19" x14ac:dyDescent="0.3">
      <c r="A288" t="s">
        <v>181</v>
      </c>
      <c r="J288">
        <v>1</v>
      </c>
      <c r="K288" t="s">
        <v>194</v>
      </c>
      <c r="L288">
        <v>30</v>
      </c>
      <c r="N288" t="s">
        <v>135</v>
      </c>
      <c r="O288">
        <f>AVERAGE(L288:L297)</f>
        <v>30.6</v>
      </c>
      <c r="P288">
        <f>AVERAGE(L298:L307)</f>
        <v>25.9</v>
      </c>
      <c r="Q288">
        <f>AVERAGE(L308:L317)</f>
        <v>22.9</v>
      </c>
      <c r="R288">
        <f>AVERAGE(L318:L327)</f>
        <v>18.8</v>
      </c>
      <c r="S288">
        <f>AVERAGE(L328:L337)</f>
        <v>34.200000000000003</v>
      </c>
    </row>
    <row r="289" spans="1:19" x14ac:dyDescent="0.3">
      <c r="A289" t="s">
        <v>182</v>
      </c>
      <c r="J289">
        <v>2</v>
      </c>
      <c r="K289" t="s">
        <v>194</v>
      </c>
      <c r="L289">
        <v>32</v>
      </c>
      <c r="N289" t="s">
        <v>565</v>
      </c>
      <c r="O289">
        <f>MAX(L288:L297)</f>
        <v>33</v>
      </c>
      <c r="P289">
        <f>MAX(L298:L307)</f>
        <v>28</v>
      </c>
      <c r="Q289">
        <f>MAX(L308:L317)</f>
        <v>25</v>
      </c>
      <c r="R289">
        <f>MAX(L318:L327)</f>
        <v>21</v>
      </c>
      <c r="S289">
        <f>MAX(L328:L337)</f>
        <v>36</v>
      </c>
    </row>
    <row r="290" spans="1:19" x14ac:dyDescent="0.3">
      <c r="A290" t="s">
        <v>183</v>
      </c>
      <c r="J290">
        <v>3</v>
      </c>
      <c r="K290" t="s">
        <v>194</v>
      </c>
      <c r="L290">
        <v>33</v>
      </c>
      <c r="N290" t="s">
        <v>566</v>
      </c>
      <c r="O290">
        <f>MIN(L288:L297)</f>
        <v>28</v>
      </c>
      <c r="P290">
        <f>MIN(L298:L307)</f>
        <v>23</v>
      </c>
      <c r="Q290">
        <f>MIN(L308:L317)</f>
        <v>20</v>
      </c>
      <c r="R290">
        <f>MIN(L318:L327)</f>
        <v>17</v>
      </c>
      <c r="S290">
        <f>MIN(L328:L337)</f>
        <v>32</v>
      </c>
    </row>
    <row r="291" spans="1:19" x14ac:dyDescent="0.3">
      <c r="A291" t="s">
        <v>94</v>
      </c>
      <c r="J291">
        <v>4</v>
      </c>
      <c r="K291" t="s">
        <v>194</v>
      </c>
      <c r="L291">
        <v>28</v>
      </c>
      <c r="N291" t="s">
        <v>85</v>
      </c>
      <c r="O291">
        <f>O289-O290</f>
        <v>5</v>
      </c>
      <c r="P291">
        <f>P289-P290</f>
        <v>5</v>
      </c>
      <c r="Q291">
        <f>Q289-Q290</f>
        <v>5</v>
      </c>
      <c r="R291">
        <f>R289-R290</f>
        <v>4</v>
      </c>
      <c r="S291">
        <f>S289-S290</f>
        <v>4</v>
      </c>
    </row>
    <row r="292" spans="1:19" x14ac:dyDescent="0.3">
      <c r="A292" t="s">
        <v>184</v>
      </c>
      <c r="J292">
        <v>5</v>
      </c>
      <c r="K292" t="s">
        <v>194</v>
      </c>
      <c r="L292">
        <v>31</v>
      </c>
      <c r="N292" t="s">
        <v>103</v>
      </c>
      <c r="O292">
        <f>VARP(L288:L297)</f>
        <v>2.0400000000000005</v>
      </c>
      <c r="P292">
        <f>VARP(L298:L307)</f>
        <v>2.4900000000000007</v>
      </c>
      <c r="Q292">
        <f>_xlfn.VAR.P(L308:L317)</f>
        <v>2.4900000000000011</v>
      </c>
      <c r="R292">
        <f>VARP(L318:L327)</f>
        <v>1.5599999999999998</v>
      </c>
      <c r="S292">
        <f>VARP(L328:L337)</f>
        <v>1.5599999999999998</v>
      </c>
    </row>
    <row r="293" spans="1:19" x14ac:dyDescent="0.3">
      <c r="A293" t="s">
        <v>185</v>
      </c>
      <c r="J293">
        <v>6</v>
      </c>
      <c r="K293" t="s">
        <v>194</v>
      </c>
      <c r="L293">
        <v>30</v>
      </c>
    </row>
    <row r="294" spans="1:19" x14ac:dyDescent="0.3">
      <c r="A294" t="s">
        <v>186</v>
      </c>
      <c r="J294">
        <v>7</v>
      </c>
      <c r="K294" t="s">
        <v>194</v>
      </c>
      <c r="L294">
        <v>29</v>
      </c>
    </row>
    <row r="295" spans="1:19" x14ac:dyDescent="0.3">
      <c r="A295" t="s">
        <v>187</v>
      </c>
      <c r="J295">
        <v>8</v>
      </c>
      <c r="K295" t="s">
        <v>194</v>
      </c>
      <c r="L295">
        <v>30</v>
      </c>
    </row>
    <row r="296" spans="1:19" x14ac:dyDescent="0.3">
      <c r="A296" t="s">
        <v>185</v>
      </c>
      <c r="J296">
        <v>9</v>
      </c>
      <c r="K296" s="1" t="s">
        <v>194</v>
      </c>
      <c r="L296">
        <v>32</v>
      </c>
    </row>
    <row r="297" spans="1:19" x14ac:dyDescent="0.3">
      <c r="A297" t="s">
        <v>188</v>
      </c>
      <c r="J297">
        <v>10</v>
      </c>
      <c r="K297" s="1" t="s">
        <v>194</v>
      </c>
      <c r="L297">
        <v>31</v>
      </c>
    </row>
    <row r="298" spans="1:19" x14ac:dyDescent="0.3">
      <c r="A298" t="s">
        <v>189</v>
      </c>
      <c r="J298">
        <v>11</v>
      </c>
      <c r="K298" s="1" t="s">
        <v>195</v>
      </c>
      <c r="L298">
        <v>25</v>
      </c>
    </row>
    <row r="299" spans="1:19" x14ac:dyDescent="0.3">
      <c r="A299" t="s">
        <v>190</v>
      </c>
      <c r="J299">
        <v>12</v>
      </c>
      <c r="K299" s="1" t="s">
        <v>195</v>
      </c>
      <c r="L299">
        <v>27</v>
      </c>
    </row>
    <row r="300" spans="1:19" x14ac:dyDescent="0.3">
      <c r="A300" t="s">
        <v>191</v>
      </c>
      <c r="J300">
        <v>13</v>
      </c>
      <c r="K300" s="1" t="s">
        <v>195</v>
      </c>
      <c r="L300">
        <v>26</v>
      </c>
    </row>
    <row r="301" spans="1:19" x14ac:dyDescent="0.3">
      <c r="J301">
        <v>14</v>
      </c>
      <c r="K301" s="1" t="s">
        <v>195</v>
      </c>
      <c r="L301">
        <v>23</v>
      </c>
    </row>
    <row r="302" spans="1:19" x14ac:dyDescent="0.3">
      <c r="J302">
        <v>15</v>
      </c>
      <c r="K302" s="1" t="s">
        <v>195</v>
      </c>
      <c r="L302">
        <v>28</v>
      </c>
    </row>
    <row r="303" spans="1:19" x14ac:dyDescent="0.3">
      <c r="J303">
        <v>16</v>
      </c>
      <c r="K303" s="1" t="s">
        <v>195</v>
      </c>
      <c r="L303">
        <v>24</v>
      </c>
    </row>
    <row r="304" spans="1:19" x14ac:dyDescent="0.3">
      <c r="J304">
        <v>17</v>
      </c>
      <c r="K304" s="1" t="s">
        <v>195</v>
      </c>
      <c r="L304">
        <v>26</v>
      </c>
    </row>
    <row r="305" spans="10:12" x14ac:dyDescent="0.3">
      <c r="J305">
        <v>18</v>
      </c>
      <c r="K305" s="1" t="s">
        <v>195</v>
      </c>
      <c r="L305">
        <v>25</v>
      </c>
    </row>
    <row r="306" spans="10:12" x14ac:dyDescent="0.3">
      <c r="J306">
        <v>19</v>
      </c>
      <c r="K306" s="1" t="s">
        <v>195</v>
      </c>
      <c r="L306">
        <v>27</v>
      </c>
    </row>
    <row r="307" spans="10:12" x14ac:dyDescent="0.3">
      <c r="J307">
        <v>20</v>
      </c>
      <c r="K307" s="1" t="s">
        <v>195</v>
      </c>
      <c r="L307">
        <v>28</v>
      </c>
    </row>
    <row r="308" spans="10:12" x14ac:dyDescent="0.3">
      <c r="J308">
        <v>21</v>
      </c>
      <c r="K308" s="1" t="s">
        <v>196</v>
      </c>
      <c r="L308">
        <v>22</v>
      </c>
    </row>
    <row r="309" spans="10:12" x14ac:dyDescent="0.3">
      <c r="J309">
        <v>22</v>
      </c>
      <c r="K309" s="1" t="s">
        <v>196</v>
      </c>
      <c r="L309">
        <v>23</v>
      </c>
    </row>
    <row r="310" spans="10:12" x14ac:dyDescent="0.3">
      <c r="J310">
        <v>23</v>
      </c>
      <c r="K310" s="1" t="s">
        <v>196</v>
      </c>
      <c r="L310">
        <v>20</v>
      </c>
    </row>
    <row r="311" spans="10:12" x14ac:dyDescent="0.3">
      <c r="J311">
        <v>24</v>
      </c>
      <c r="K311" s="1" t="s">
        <v>196</v>
      </c>
      <c r="L311">
        <v>25</v>
      </c>
    </row>
    <row r="312" spans="10:12" x14ac:dyDescent="0.3">
      <c r="J312">
        <v>25</v>
      </c>
      <c r="K312" s="1" t="s">
        <v>196</v>
      </c>
      <c r="L312">
        <v>21</v>
      </c>
    </row>
    <row r="313" spans="10:12" x14ac:dyDescent="0.3">
      <c r="J313">
        <v>26</v>
      </c>
      <c r="K313" s="1" t="s">
        <v>196</v>
      </c>
      <c r="L313">
        <v>24</v>
      </c>
    </row>
    <row r="314" spans="10:12" x14ac:dyDescent="0.3">
      <c r="J314">
        <v>27</v>
      </c>
      <c r="K314" s="1" t="s">
        <v>196</v>
      </c>
      <c r="L314">
        <v>23</v>
      </c>
    </row>
    <row r="315" spans="10:12" x14ac:dyDescent="0.3">
      <c r="J315">
        <v>28</v>
      </c>
      <c r="K315" s="1" t="s">
        <v>196</v>
      </c>
      <c r="L315">
        <v>22</v>
      </c>
    </row>
    <row r="316" spans="10:12" x14ac:dyDescent="0.3">
      <c r="J316">
        <v>29</v>
      </c>
      <c r="K316" s="1" t="s">
        <v>196</v>
      </c>
      <c r="L316">
        <v>25</v>
      </c>
    </row>
    <row r="317" spans="10:12" x14ac:dyDescent="0.3">
      <c r="J317">
        <v>30</v>
      </c>
      <c r="K317" s="1" t="s">
        <v>196</v>
      </c>
      <c r="L317">
        <v>24</v>
      </c>
    </row>
    <row r="318" spans="10:12" x14ac:dyDescent="0.3">
      <c r="J318">
        <v>31</v>
      </c>
      <c r="K318" s="1" t="s">
        <v>197</v>
      </c>
      <c r="L318">
        <v>18</v>
      </c>
    </row>
    <row r="319" spans="10:12" x14ac:dyDescent="0.3">
      <c r="J319">
        <v>32</v>
      </c>
      <c r="K319" s="1" t="s">
        <v>197</v>
      </c>
      <c r="L319">
        <v>17</v>
      </c>
    </row>
    <row r="320" spans="10:12" x14ac:dyDescent="0.3">
      <c r="J320">
        <v>33</v>
      </c>
      <c r="K320" s="1" t="s">
        <v>197</v>
      </c>
      <c r="L320">
        <v>19</v>
      </c>
    </row>
    <row r="321" spans="10:12" x14ac:dyDescent="0.3">
      <c r="J321">
        <v>34</v>
      </c>
      <c r="K321" s="1" t="s">
        <v>197</v>
      </c>
      <c r="L321">
        <v>20</v>
      </c>
    </row>
    <row r="322" spans="10:12" x14ac:dyDescent="0.3">
      <c r="J322">
        <v>35</v>
      </c>
      <c r="K322" s="1" t="s">
        <v>197</v>
      </c>
      <c r="L322">
        <v>21</v>
      </c>
    </row>
    <row r="323" spans="10:12" x14ac:dyDescent="0.3">
      <c r="J323">
        <v>36</v>
      </c>
      <c r="K323" s="1" t="s">
        <v>197</v>
      </c>
      <c r="L323">
        <v>18</v>
      </c>
    </row>
    <row r="324" spans="10:12" x14ac:dyDescent="0.3">
      <c r="J324">
        <v>37</v>
      </c>
      <c r="K324" s="1" t="s">
        <v>197</v>
      </c>
      <c r="L324">
        <v>19</v>
      </c>
    </row>
    <row r="325" spans="10:12" x14ac:dyDescent="0.3">
      <c r="J325">
        <v>38</v>
      </c>
      <c r="K325" s="1" t="s">
        <v>197</v>
      </c>
      <c r="L325">
        <v>17</v>
      </c>
    </row>
    <row r="326" spans="10:12" x14ac:dyDescent="0.3">
      <c r="J326">
        <v>39</v>
      </c>
      <c r="K326" s="1" t="s">
        <v>197</v>
      </c>
      <c r="L326">
        <v>20</v>
      </c>
    </row>
    <row r="327" spans="10:12" x14ac:dyDescent="0.3">
      <c r="J327">
        <v>40</v>
      </c>
      <c r="K327" s="1" t="s">
        <v>197</v>
      </c>
      <c r="L327">
        <v>19</v>
      </c>
    </row>
    <row r="328" spans="10:12" x14ac:dyDescent="0.3">
      <c r="J328">
        <v>41</v>
      </c>
      <c r="K328" s="1" t="s">
        <v>198</v>
      </c>
      <c r="L328">
        <v>35</v>
      </c>
    </row>
    <row r="329" spans="10:12" x14ac:dyDescent="0.3">
      <c r="J329">
        <v>42</v>
      </c>
      <c r="K329" s="1" t="s">
        <v>198</v>
      </c>
      <c r="L329">
        <v>36</v>
      </c>
    </row>
    <row r="330" spans="10:12" x14ac:dyDescent="0.3">
      <c r="J330">
        <v>43</v>
      </c>
      <c r="K330" s="1" t="s">
        <v>198</v>
      </c>
      <c r="L330">
        <v>34</v>
      </c>
    </row>
    <row r="331" spans="10:12" x14ac:dyDescent="0.3">
      <c r="J331">
        <v>44</v>
      </c>
      <c r="K331" s="1" t="s">
        <v>198</v>
      </c>
      <c r="L331">
        <v>35</v>
      </c>
    </row>
    <row r="332" spans="10:12" x14ac:dyDescent="0.3">
      <c r="J332">
        <v>45</v>
      </c>
      <c r="K332" s="1" t="s">
        <v>198</v>
      </c>
      <c r="L332">
        <v>33</v>
      </c>
    </row>
    <row r="333" spans="10:12" x14ac:dyDescent="0.3">
      <c r="J333">
        <v>46</v>
      </c>
      <c r="K333" s="1" t="s">
        <v>198</v>
      </c>
      <c r="L333">
        <v>34</v>
      </c>
    </row>
    <row r="334" spans="10:12" x14ac:dyDescent="0.3">
      <c r="J334">
        <v>47</v>
      </c>
      <c r="K334" s="1" t="s">
        <v>198</v>
      </c>
      <c r="L334">
        <v>32</v>
      </c>
    </row>
    <row r="335" spans="10:12" x14ac:dyDescent="0.3">
      <c r="J335">
        <v>48</v>
      </c>
      <c r="K335" s="1" t="s">
        <v>198</v>
      </c>
      <c r="L335">
        <v>33</v>
      </c>
    </row>
    <row r="336" spans="10:12" x14ac:dyDescent="0.3">
      <c r="J336">
        <v>49</v>
      </c>
      <c r="K336" s="1" t="s">
        <v>198</v>
      </c>
      <c r="L336">
        <v>36</v>
      </c>
    </row>
    <row r="337" spans="10:12" x14ac:dyDescent="0.3">
      <c r="J337">
        <v>50</v>
      </c>
      <c r="K337" s="1" t="s">
        <v>198</v>
      </c>
      <c r="L337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CAE-BB19-4C7B-B136-3FD524D3B0EF}">
  <dimension ref="A1:S108"/>
  <sheetViews>
    <sheetView zoomScale="94" workbookViewId="0">
      <selection activeCell="S1" sqref="S1:S2"/>
    </sheetView>
  </sheetViews>
  <sheetFormatPr defaultRowHeight="14.4" x14ac:dyDescent="0.3"/>
  <cols>
    <col min="11" max="11" width="10.33203125" customWidth="1"/>
    <col min="17" max="17" width="11.77734375" customWidth="1"/>
  </cols>
  <sheetData>
    <row r="1" spans="1:19" x14ac:dyDescent="0.3">
      <c r="A1" t="s">
        <v>397</v>
      </c>
      <c r="K1" t="s">
        <v>585</v>
      </c>
      <c r="L1" t="s">
        <v>598</v>
      </c>
      <c r="Q1" s="2" t="s">
        <v>606</v>
      </c>
      <c r="S1" s="2" t="s">
        <v>607</v>
      </c>
    </row>
    <row r="2" spans="1:19" x14ac:dyDescent="0.3">
      <c r="A2" t="s">
        <v>398</v>
      </c>
      <c r="K2" t="s">
        <v>586</v>
      </c>
      <c r="L2">
        <v>10</v>
      </c>
      <c r="M2">
        <v>50</v>
      </c>
      <c r="Q2" s="2">
        <f>_xlfn.COVARIANCE.P(L2:L13,M2:M13)</f>
        <v>150.20833333333334</v>
      </c>
      <c r="S2" s="2">
        <f>CORREL(L2:L13,M2:M13)</f>
        <v>0.99921031003664817</v>
      </c>
    </row>
    <row r="3" spans="1:19" x14ac:dyDescent="0.3">
      <c r="A3" t="s">
        <v>399</v>
      </c>
      <c r="K3" t="s">
        <v>587</v>
      </c>
      <c r="L3">
        <v>12</v>
      </c>
      <c r="M3">
        <v>55</v>
      </c>
    </row>
    <row r="4" spans="1:19" x14ac:dyDescent="0.3">
      <c r="A4" t="s">
        <v>400</v>
      </c>
      <c r="K4" t="s">
        <v>588</v>
      </c>
      <c r="L4">
        <v>15</v>
      </c>
      <c r="M4">
        <v>60</v>
      </c>
    </row>
    <row r="5" spans="1:19" x14ac:dyDescent="0.3">
      <c r="A5" t="s">
        <v>3</v>
      </c>
      <c r="K5" t="s">
        <v>589</v>
      </c>
      <c r="L5">
        <v>18</v>
      </c>
      <c r="M5">
        <v>65</v>
      </c>
    </row>
    <row r="6" spans="1:19" x14ac:dyDescent="0.3">
      <c r="A6" t="s">
        <v>401</v>
      </c>
      <c r="K6" t="s">
        <v>590</v>
      </c>
      <c r="L6">
        <v>20</v>
      </c>
      <c r="M6">
        <v>70</v>
      </c>
    </row>
    <row r="7" spans="1:19" x14ac:dyDescent="0.3">
      <c r="A7" t="s">
        <v>402</v>
      </c>
      <c r="K7" t="s">
        <v>591</v>
      </c>
      <c r="L7">
        <v>22</v>
      </c>
      <c r="M7">
        <v>75</v>
      </c>
    </row>
    <row r="8" spans="1:19" x14ac:dyDescent="0.3">
      <c r="A8" t="s">
        <v>403</v>
      </c>
      <c r="K8" t="s">
        <v>592</v>
      </c>
      <c r="L8">
        <v>25</v>
      </c>
      <c r="M8">
        <v>80</v>
      </c>
    </row>
    <row r="9" spans="1:19" x14ac:dyDescent="0.3">
      <c r="A9" t="s">
        <v>404</v>
      </c>
      <c r="K9" t="s">
        <v>593</v>
      </c>
      <c r="L9">
        <v>28</v>
      </c>
      <c r="M9">
        <v>85</v>
      </c>
    </row>
    <row r="10" spans="1:19" x14ac:dyDescent="0.3">
      <c r="A10" t="s">
        <v>10</v>
      </c>
      <c r="K10" t="s">
        <v>594</v>
      </c>
      <c r="L10">
        <v>30</v>
      </c>
      <c r="M10">
        <v>90</v>
      </c>
    </row>
    <row r="11" spans="1:19" x14ac:dyDescent="0.3">
      <c r="A11" t="s">
        <v>405</v>
      </c>
      <c r="K11" t="s">
        <v>595</v>
      </c>
      <c r="L11">
        <v>32</v>
      </c>
      <c r="M11">
        <v>95</v>
      </c>
    </row>
    <row r="12" spans="1:19" x14ac:dyDescent="0.3">
      <c r="A12" t="s">
        <v>406</v>
      </c>
      <c r="K12" t="s">
        <v>596</v>
      </c>
      <c r="L12">
        <v>35</v>
      </c>
      <c r="M12">
        <v>100</v>
      </c>
    </row>
    <row r="13" spans="1:19" x14ac:dyDescent="0.3">
      <c r="A13" t="s">
        <v>407</v>
      </c>
      <c r="K13" t="s">
        <v>597</v>
      </c>
      <c r="L13">
        <v>38</v>
      </c>
      <c r="M13">
        <v>105</v>
      </c>
    </row>
    <row r="14" spans="1:19" x14ac:dyDescent="0.3">
      <c r="A14" t="s">
        <v>408</v>
      </c>
    </row>
    <row r="15" spans="1:19" x14ac:dyDescent="0.3">
      <c r="A15" t="s">
        <v>409</v>
      </c>
    </row>
    <row r="16" spans="1:19" x14ac:dyDescent="0.3">
      <c r="A16" t="s">
        <v>410</v>
      </c>
    </row>
    <row r="17" spans="1:1" x14ac:dyDescent="0.3">
      <c r="A17" t="s">
        <v>411</v>
      </c>
    </row>
    <row r="50" spans="1:19" x14ac:dyDescent="0.3">
      <c r="A50" t="s">
        <v>412</v>
      </c>
      <c r="L50" t="s">
        <v>599</v>
      </c>
      <c r="N50" t="s">
        <v>600</v>
      </c>
    </row>
    <row r="51" spans="1:19" x14ac:dyDescent="0.3">
      <c r="A51" t="s">
        <v>413</v>
      </c>
      <c r="L51">
        <v>45</v>
      </c>
      <c r="N51">
        <v>52</v>
      </c>
      <c r="Q51">
        <f>_xlfn.COVARIANCE.P(L51:L70,N51:N70)</f>
        <v>92.65</v>
      </c>
      <c r="S51">
        <f>CORREL(L51:L70,N51:N70)</f>
        <v>0.99859572699637911</v>
      </c>
    </row>
    <row r="52" spans="1:19" x14ac:dyDescent="0.3">
      <c r="A52" t="s">
        <v>3</v>
      </c>
      <c r="L52">
        <v>47</v>
      </c>
      <c r="N52">
        <v>54</v>
      </c>
    </row>
    <row r="53" spans="1:19" x14ac:dyDescent="0.3">
      <c r="A53" t="s">
        <v>414</v>
      </c>
      <c r="L53">
        <v>48</v>
      </c>
      <c r="N53">
        <v>55</v>
      </c>
    </row>
    <row r="54" spans="1:19" x14ac:dyDescent="0.3">
      <c r="A54" t="s">
        <v>415</v>
      </c>
      <c r="L54">
        <v>50</v>
      </c>
      <c r="N54">
        <v>57</v>
      </c>
    </row>
    <row r="55" spans="1:19" x14ac:dyDescent="0.3">
      <c r="A55" t="s">
        <v>416</v>
      </c>
      <c r="L55">
        <v>52</v>
      </c>
      <c r="N55">
        <v>59</v>
      </c>
    </row>
    <row r="56" spans="1:19" x14ac:dyDescent="0.3">
      <c r="A56" t="s">
        <v>417</v>
      </c>
      <c r="L56">
        <v>53</v>
      </c>
      <c r="N56">
        <v>60</v>
      </c>
    </row>
    <row r="57" spans="1:19" x14ac:dyDescent="0.3">
      <c r="A57" t="s">
        <v>418</v>
      </c>
      <c r="L57">
        <v>55</v>
      </c>
      <c r="N57">
        <v>61</v>
      </c>
    </row>
    <row r="58" spans="1:19" x14ac:dyDescent="0.3">
      <c r="A58" t="s">
        <v>419</v>
      </c>
      <c r="L58">
        <v>56</v>
      </c>
      <c r="N58">
        <v>62</v>
      </c>
    </row>
    <row r="59" spans="1:19" x14ac:dyDescent="0.3">
      <c r="A59" t="s">
        <v>420</v>
      </c>
      <c r="L59">
        <v>58</v>
      </c>
      <c r="N59">
        <v>64</v>
      </c>
    </row>
    <row r="60" spans="1:19" x14ac:dyDescent="0.3">
      <c r="A60" t="s">
        <v>421</v>
      </c>
      <c r="L60">
        <v>60</v>
      </c>
      <c r="N60">
        <v>66</v>
      </c>
    </row>
    <row r="61" spans="1:19" x14ac:dyDescent="0.3">
      <c r="A61" t="s">
        <v>422</v>
      </c>
      <c r="L61">
        <v>62</v>
      </c>
      <c r="N61">
        <v>67</v>
      </c>
    </row>
    <row r="62" spans="1:19" x14ac:dyDescent="0.3">
      <c r="A62" t="s">
        <v>423</v>
      </c>
      <c r="L62">
        <v>64</v>
      </c>
      <c r="N62">
        <v>69</v>
      </c>
    </row>
    <row r="63" spans="1:19" x14ac:dyDescent="0.3">
      <c r="A63" t="s">
        <v>424</v>
      </c>
      <c r="L63">
        <v>65</v>
      </c>
      <c r="N63">
        <v>71</v>
      </c>
    </row>
    <row r="64" spans="1:19" x14ac:dyDescent="0.3">
      <c r="A64" t="s">
        <v>425</v>
      </c>
      <c r="L64">
        <v>67</v>
      </c>
      <c r="N64">
        <v>73</v>
      </c>
    </row>
    <row r="65" spans="1:19" x14ac:dyDescent="0.3">
      <c r="A65" t="s">
        <v>426</v>
      </c>
      <c r="L65">
        <v>69</v>
      </c>
      <c r="N65">
        <v>74</v>
      </c>
    </row>
    <row r="66" spans="1:19" x14ac:dyDescent="0.3">
      <c r="L66">
        <v>70</v>
      </c>
      <c r="N66">
        <v>76</v>
      </c>
    </row>
    <row r="67" spans="1:19" x14ac:dyDescent="0.3">
      <c r="L67">
        <v>72</v>
      </c>
      <c r="N67">
        <v>78</v>
      </c>
    </row>
    <row r="68" spans="1:19" x14ac:dyDescent="0.3">
      <c r="L68">
        <v>74</v>
      </c>
      <c r="N68">
        <v>80</v>
      </c>
    </row>
    <row r="69" spans="1:19" x14ac:dyDescent="0.3">
      <c r="L69">
        <v>76</v>
      </c>
      <c r="N69">
        <v>82</v>
      </c>
    </row>
    <row r="70" spans="1:19" x14ac:dyDescent="0.3">
      <c r="L70">
        <v>77</v>
      </c>
      <c r="N70">
        <v>83</v>
      </c>
    </row>
    <row r="78" spans="1:19" x14ac:dyDescent="0.3">
      <c r="A78" t="s">
        <v>427</v>
      </c>
      <c r="K78" t="s">
        <v>601</v>
      </c>
      <c r="M78" t="s">
        <v>602</v>
      </c>
    </row>
    <row r="79" spans="1:19" x14ac:dyDescent="0.3">
      <c r="A79" t="s">
        <v>428</v>
      </c>
      <c r="K79">
        <v>10</v>
      </c>
      <c r="M79">
        <v>60</v>
      </c>
      <c r="Q79">
        <f>_xlfn.COVARIANCE.P(K79:K108,M79:M108)</f>
        <v>341.12222222222226</v>
      </c>
      <c r="S79">
        <f>CORREL(K79:K108,M79:M108)</f>
        <v>0.97729508301867352</v>
      </c>
    </row>
    <row r="80" spans="1:19" x14ac:dyDescent="0.3">
      <c r="A80" t="s">
        <v>3</v>
      </c>
      <c r="K80">
        <v>12</v>
      </c>
      <c r="M80">
        <v>65</v>
      </c>
    </row>
    <row r="81" spans="1:13" x14ac:dyDescent="0.3">
      <c r="A81" t="s">
        <v>429</v>
      </c>
      <c r="K81">
        <v>15</v>
      </c>
      <c r="M81">
        <v>70</v>
      </c>
    </row>
    <row r="82" spans="1:13" x14ac:dyDescent="0.3">
      <c r="A82" t="s">
        <v>430</v>
      </c>
      <c r="K82">
        <v>18</v>
      </c>
      <c r="M82">
        <v>75</v>
      </c>
    </row>
    <row r="83" spans="1:13" x14ac:dyDescent="0.3">
      <c r="A83" t="s">
        <v>431</v>
      </c>
      <c r="K83">
        <v>20</v>
      </c>
      <c r="M83">
        <v>80</v>
      </c>
    </row>
    <row r="84" spans="1:13" x14ac:dyDescent="0.3">
      <c r="A84" t="s">
        <v>432</v>
      </c>
      <c r="K84">
        <v>22</v>
      </c>
      <c r="M84">
        <v>82</v>
      </c>
    </row>
    <row r="85" spans="1:13" x14ac:dyDescent="0.3">
      <c r="A85" t="s">
        <v>433</v>
      </c>
      <c r="K85">
        <v>25</v>
      </c>
      <c r="M85">
        <v>85</v>
      </c>
    </row>
    <row r="86" spans="1:13" x14ac:dyDescent="0.3">
      <c r="A86" t="s">
        <v>434</v>
      </c>
      <c r="K86">
        <v>28</v>
      </c>
      <c r="M86">
        <v>88</v>
      </c>
    </row>
    <row r="87" spans="1:13" x14ac:dyDescent="0.3">
      <c r="A87" t="s">
        <v>10</v>
      </c>
      <c r="K87">
        <v>30</v>
      </c>
      <c r="M87">
        <v>90</v>
      </c>
    </row>
    <row r="88" spans="1:13" x14ac:dyDescent="0.3">
      <c r="A88" t="s">
        <v>435</v>
      </c>
      <c r="K88">
        <v>32</v>
      </c>
      <c r="M88">
        <v>92</v>
      </c>
    </row>
    <row r="89" spans="1:13" x14ac:dyDescent="0.3">
      <c r="A89" t="s">
        <v>436</v>
      </c>
      <c r="K89">
        <v>35</v>
      </c>
      <c r="M89">
        <v>93</v>
      </c>
    </row>
    <row r="90" spans="1:13" x14ac:dyDescent="0.3">
      <c r="A90" t="s">
        <v>437</v>
      </c>
      <c r="K90">
        <v>38</v>
      </c>
      <c r="M90">
        <v>95</v>
      </c>
    </row>
    <row r="91" spans="1:13" x14ac:dyDescent="0.3">
      <c r="A91" t="s">
        <v>438</v>
      </c>
      <c r="K91">
        <v>40</v>
      </c>
      <c r="M91">
        <v>96</v>
      </c>
    </row>
    <row r="92" spans="1:13" x14ac:dyDescent="0.3">
      <c r="A92" t="s">
        <v>439</v>
      </c>
      <c r="K92">
        <v>42</v>
      </c>
      <c r="M92">
        <v>97</v>
      </c>
    </row>
    <row r="93" spans="1:13" x14ac:dyDescent="0.3">
      <c r="A93" t="s">
        <v>440</v>
      </c>
      <c r="K93">
        <v>45</v>
      </c>
      <c r="M93">
        <v>98</v>
      </c>
    </row>
    <row r="94" spans="1:13" x14ac:dyDescent="0.3">
      <c r="A94" t="s">
        <v>441</v>
      </c>
      <c r="K94">
        <v>48</v>
      </c>
      <c r="M94">
        <v>99</v>
      </c>
    </row>
    <row r="95" spans="1:13" x14ac:dyDescent="0.3">
      <c r="K95">
        <v>50</v>
      </c>
      <c r="M95">
        <v>100</v>
      </c>
    </row>
    <row r="96" spans="1:13" x14ac:dyDescent="0.3">
      <c r="K96">
        <v>52</v>
      </c>
      <c r="M96">
        <v>102</v>
      </c>
    </row>
    <row r="97" spans="11:13" x14ac:dyDescent="0.3">
      <c r="K97">
        <v>55</v>
      </c>
      <c r="M97">
        <v>105</v>
      </c>
    </row>
    <row r="98" spans="11:13" x14ac:dyDescent="0.3">
      <c r="K98">
        <v>58</v>
      </c>
      <c r="M98">
        <v>106</v>
      </c>
    </row>
    <row r="99" spans="11:13" x14ac:dyDescent="0.3">
      <c r="K99">
        <v>60</v>
      </c>
      <c r="M99">
        <v>107</v>
      </c>
    </row>
    <row r="100" spans="11:13" x14ac:dyDescent="0.3">
      <c r="K100">
        <v>62</v>
      </c>
      <c r="M100">
        <v>108</v>
      </c>
    </row>
    <row r="101" spans="11:13" x14ac:dyDescent="0.3">
      <c r="K101">
        <v>65</v>
      </c>
      <c r="M101">
        <v>110</v>
      </c>
    </row>
    <row r="102" spans="11:13" x14ac:dyDescent="0.3">
      <c r="K102">
        <v>68</v>
      </c>
      <c r="M102">
        <v>112</v>
      </c>
    </row>
    <row r="103" spans="11:13" x14ac:dyDescent="0.3">
      <c r="K103">
        <v>70</v>
      </c>
      <c r="M103">
        <v>114</v>
      </c>
    </row>
    <row r="104" spans="11:13" x14ac:dyDescent="0.3">
      <c r="K104">
        <v>72</v>
      </c>
      <c r="M104">
        <v>115</v>
      </c>
    </row>
    <row r="105" spans="11:13" x14ac:dyDescent="0.3">
      <c r="K105">
        <v>75</v>
      </c>
      <c r="M105">
        <v>116</v>
      </c>
    </row>
    <row r="106" spans="11:13" x14ac:dyDescent="0.3">
      <c r="K106">
        <v>78</v>
      </c>
      <c r="M106">
        <v>118</v>
      </c>
    </row>
    <row r="107" spans="11:13" x14ac:dyDescent="0.3">
      <c r="K107">
        <v>80</v>
      </c>
      <c r="M107">
        <v>120</v>
      </c>
    </row>
    <row r="108" spans="11:13" x14ac:dyDescent="0.3">
      <c r="K108">
        <v>82</v>
      </c>
      <c r="M108">
        <v>122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48FE-7C92-426F-8AE8-E8A6B89A7C3B}">
  <dimension ref="A1:R451"/>
  <sheetViews>
    <sheetView topLeftCell="A424" zoomScale="85" workbookViewId="0">
      <selection activeCell="O434" sqref="O434:R435"/>
    </sheetView>
  </sheetViews>
  <sheetFormatPr defaultRowHeight="14.4" x14ac:dyDescent="0.3"/>
  <cols>
    <col min="10" max="10" width="9.33203125" customWidth="1"/>
    <col min="14" max="14" width="10.33203125" customWidth="1"/>
    <col min="15" max="15" width="17.77734375" customWidth="1"/>
  </cols>
  <sheetData>
    <row r="1" spans="1:16" x14ac:dyDescent="0.3">
      <c r="A1" t="s">
        <v>199</v>
      </c>
      <c r="K1" t="s">
        <v>568</v>
      </c>
      <c r="M1" t="s">
        <v>221</v>
      </c>
      <c r="N1" s="2" t="s">
        <v>23</v>
      </c>
      <c r="O1" s="2" t="s">
        <v>22</v>
      </c>
      <c r="P1" s="2" t="s">
        <v>561</v>
      </c>
    </row>
    <row r="2" spans="1:16" x14ac:dyDescent="0.3">
      <c r="A2" t="s">
        <v>200</v>
      </c>
      <c r="K2">
        <v>1</v>
      </c>
      <c r="M2">
        <v>28</v>
      </c>
      <c r="N2" s="2">
        <f>MODE(M2:M101)</f>
        <v>31</v>
      </c>
      <c r="O2" s="2">
        <f>MEDIAN(M2:M101)</f>
        <v>35</v>
      </c>
      <c r="P2" s="2">
        <f>P4-P6</f>
        <v>18</v>
      </c>
    </row>
    <row r="3" spans="1:16" x14ac:dyDescent="0.3">
      <c r="A3" t="s">
        <v>3</v>
      </c>
      <c r="K3">
        <v>2</v>
      </c>
      <c r="M3">
        <v>32</v>
      </c>
      <c r="P3" s="2" t="s">
        <v>565</v>
      </c>
    </row>
    <row r="4" spans="1:16" x14ac:dyDescent="0.3">
      <c r="A4" t="s">
        <v>201</v>
      </c>
      <c r="K4">
        <v>3</v>
      </c>
      <c r="M4">
        <v>35</v>
      </c>
      <c r="P4" s="2">
        <f>MAX(M2:M101)</f>
        <v>45</v>
      </c>
    </row>
    <row r="5" spans="1:16" x14ac:dyDescent="0.3">
      <c r="A5" t="s">
        <v>202</v>
      </c>
      <c r="K5">
        <v>4</v>
      </c>
      <c r="M5">
        <v>40</v>
      </c>
      <c r="P5" s="2" t="s">
        <v>566</v>
      </c>
    </row>
    <row r="6" spans="1:16" x14ac:dyDescent="0.3">
      <c r="A6" t="s">
        <v>203</v>
      </c>
      <c r="K6">
        <v>5</v>
      </c>
      <c r="M6">
        <v>40</v>
      </c>
      <c r="P6" s="2">
        <f>MIN(M2:M101)</f>
        <v>27</v>
      </c>
    </row>
    <row r="7" spans="1:16" x14ac:dyDescent="0.3">
      <c r="A7" t="s">
        <v>204</v>
      </c>
      <c r="K7">
        <v>6</v>
      </c>
      <c r="M7">
        <v>28</v>
      </c>
    </row>
    <row r="8" spans="1:16" x14ac:dyDescent="0.3">
      <c r="A8" t="s">
        <v>205</v>
      </c>
      <c r="K8">
        <v>7</v>
      </c>
      <c r="M8">
        <v>33</v>
      </c>
    </row>
    <row r="9" spans="1:16" x14ac:dyDescent="0.3">
      <c r="A9" t="s">
        <v>206</v>
      </c>
      <c r="K9">
        <v>8</v>
      </c>
      <c r="M9">
        <v>38</v>
      </c>
      <c r="O9" t="s">
        <v>567</v>
      </c>
    </row>
    <row r="10" spans="1:16" x14ac:dyDescent="0.3">
      <c r="A10" t="s">
        <v>207</v>
      </c>
      <c r="K10">
        <v>9</v>
      </c>
      <c r="M10">
        <v>40</v>
      </c>
    </row>
    <row r="11" spans="1:16" x14ac:dyDescent="0.3">
      <c r="A11" t="s">
        <v>208</v>
      </c>
      <c r="K11">
        <v>10</v>
      </c>
      <c r="M11">
        <v>41</v>
      </c>
    </row>
    <row r="12" spans="1:16" x14ac:dyDescent="0.3">
      <c r="A12" t="s">
        <v>209</v>
      </c>
      <c r="K12">
        <v>11</v>
      </c>
      <c r="M12">
        <v>37</v>
      </c>
    </row>
    <row r="13" spans="1:16" x14ac:dyDescent="0.3">
      <c r="A13" t="s">
        <v>207</v>
      </c>
      <c r="K13">
        <v>12</v>
      </c>
      <c r="M13">
        <v>31</v>
      </c>
    </row>
    <row r="14" spans="1:16" x14ac:dyDescent="0.3">
      <c r="A14" t="s">
        <v>210</v>
      </c>
      <c r="K14">
        <v>13</v>
      </c>
      <c r="M14">
        <v>34</v>
      </c>
    </row>
    <row r="15" spans="1:16" x14ac:dyDescent="0.3">
      <c r="A15" t="s">
        <v>94</v>
      </c>
      <c r="K15">
        <v>14</v>
      </c>
      <c r="M15">
        <v>29</v>
      </c>
    </row>
    <row r="16" spans="1:16" x14ac:dyDescent="0.3">
      <c r="A16" t="s">
        <v>211</v>
      </c>
      <c r="K16">
        <v>15</v>
      </c>
      <c r="M16">
        <v>36</v>
      </c>
    </row>
    <row r="17" spans="1:13" x14ac:dyDescent="0.3">
      <c r="A17" t="s">
        <v>212</v>
      </c>
      <c r="K17">
        <v>16</v>
      </c>
      <c r="M17">
        <v>43</v>
      </c>
    </row>
    <row r="18" spans="1:13" x14ac:dyDescent="0.3">
      <c r="A18" t="s">
        <v>213</v>
      </c>
      <c r="K18">
        <v>17</v>
      </c>
      <c r="M18">
        <v>39</v>
      </c>
    </row>
    <row r="19" spans="1:13" x14ac:dyDescent="0.3">
      <c r="A19" t="s">
        <v>214</v>
      </c>
      <c r="K19">
        <v>18</v>
      </c>
      <c r="M19">
        <v>27</v>
      </c>
    </row>
    <row r="20" spans="1:13" x14ac:dyDescent="0.3">
      <c r="A20" t="s">
        <v>215</v>
      </c>
      <c r="K20">
        <v>19</v>
      </c>
      <c r="M20">
        <v>35</v>
      </c>
    </row>
    <row r="21" spans="1:13" x14ac:dyDescent="0.3">
      <c r="A21" t="s">
        <v>216</v>
      </c>
      <c r="K21">
        <v>20</v>
      </c>
      <c r="M21">
        <v>31</v>
      </c>
    </row>
    <row r="22" spans="1:13" x14ac:dyDescent="0.3">
      <c r="A22" t="s">
        <v>217</v>
      </c>
      <c r="K22">
        <v>21</v>
      </c>
      <c r="M22">
        <v>39</v>
      </c>
    </row>
    <row r="23" spans="1:13" x14ac:dyDescent="0.3">
      <c r="A23" t="s">
        <v>218</v>
      </c>
      <c r="K23">
        <v>22</v>
      </c>
      <c r="M23">
        <v>45</v>
      </c>
    </row>
    <row r="24" spans="1:13" x14ac:dyDescent="0.3">
      <c r="A24" t="s">
        <v>219</v>
      </c>
      <c r="K24">
        <v>23</v>
      </c>
      <c r="M24">
        <v>29</v>
      </c>
    </row>
    <row r="25" spans="1:13" x14ac:dyDescent="0.3">
      <c r="A25" t="s">
        <v>220</v>
      </c>
      <c r="K25">
        <v>24</v>
      </c>
      <c r="M25">
        <v>33</v>
      </c>
    </row>
    <row r="26" spans="1:13" x14ac:dyDescent="0.3">
      <c r="K26">
        <v>25</v>
      </c>
      <c r="M26">
        <v>37</v>
      </c>
    </row>
    <row r="27" spans="1:13" x14ac:dyDescent="0.3">
      <c r="K27">
        <v>26</v>
      </c>
      <c r="M27">
        <v>40</v>
      </c>
    </row>
    <row r="28" spans="1:13" x14ac:dyDescent="0.3">
      <c r="K28">
        <v>27</v>
      </c>
      <c r="M28">
        <v>36</v>
      </c>
    </row>
    <row r="29" spans="1:13" x14ac:dyDescent="0.3">
      <c r="K29">
        <v>28</v>
      </c>
      <c r="M29">
        <v>29</v>
      </c>
    </row>
    <row r="30" spans="1:13" x14ac:dyDescent="0.3">
      <c r="K30">
        <v>29</v>
      </c>
      <c r="M30">
        <v>31</v>
      </c>
    </row>
    <row r="31" spans="1:13" x14ac:dyDescent="0.3">
      <c r="K31">
        <v>30</v>
      </c>
      <c r="M31">
        <v>38</v>
      </c>
    </row>
    <row r="32" spans="1:13" x14ac:dyDescent="0.3">
      <c r="K32">
        <v>31</v>
      </c>
      <c r="M32">
        <v>35</v>
      </c>
    </row>
    <row r="33" spans="11:13" x14ac:dyDescent="0.3">
      <c r="K33">
        <v>32</v>
      </c>
      <c r="M33">
        <v>44</v>
      </c>
    </row>
    <row r="34" spans="11:13" x14ac:dyDescent="0.3">
      <c r="K34">
        <v>33</v>
      </c>
      <c r="M34">
        <v>32</v>
      </c>
    </row>
    <row r="35" spans="11:13" x14ac:dyDescent="0.3">
      <c r="K35">
        <v>34</v>
      </c>
      <c r="M35">
        <v>39</v>
      </c>
    </row>
    <row r="36" spans="11:13" x14ac:dyDescent="0.3">
      <c r="K36">
        <v>35</v>
      </c>
      <c r="M36">
        <v>36</v>
      </c>
    </row>
    <row r="37" spans="11:13" x14ac:dyDescent="0.3">
      <c r="K37">
        <v>36</v>
      </c>
      <c r="M37">
        <v>30</v>
      </c>
    </row>
    <row r="38" spans="11:13" x14ac:dyDescent="0.3">
      <c r="K38">
        <v>37</v>
      </c>
      <c r="M38">
        <v>33</v>
      </c>
    </row>
    <row r="39" spans="11:13" x14ac:dyDescent="0.3">
      <c r="K39">
        <v>38</v>
      </c>
      <c r="M39">
        <v>28</v>
      </c>
    </row>
    <row r="40" spans="11:13" x14ac:dyDescent="0.3">
      <c r="K40">
        <v>39</v>
      </c>
      <c r="M40">
        <v>41</v>
      </c>
    </row>
    <row r="41" spans="11:13" x14ac:dyDescent="0.3">
      <c r="K41">
        <v>40</v>
      </c>
      <c r="M41">
        <v>35</v>
      </c>
    </row>
    <row r="42" spans="11:13" x14ac:dyDescent="0.3">
      <c r="K42">
        <v>41</v>
      </c>
      <c r="M42">
        <v>31</v>
      </c>
    </row>
    <row r="43" spans="11:13" x14ac:dyDescent="0.3">
      <c r="K43">
        <v>42</v>
      </c>
      <c r="M43">
        <v>37</v>
      </c>
    </row>
    <row r="44" spans="11:13" x14ac:dyDescent="0.3">
      <c r="K44">
        <v>43</v>
      </c>
      <c r="M44">
        <v>42</v>
      </c>
    </row>
    <row r="45" spans="11:13" x14ac:dyDescent="0.3">
      <c r="K45">
        <v>44</v>
      </c>
      <c r="M45">
        <v>29</v>
      </c>
    </row>
    <row r="46" spans="11:13" x14ac:dyDescent="0.3">
      <c r="K46">
        <v>45</v>
      </c>
      <c r="M46">
        <v>34</v>
      </c>
    </row>
    <row r="47" spans="11:13" x14ac:dyDescent="0.3">
      <c r="K47">
        <v>46</v>
      </c>
      <c r="M47">
        <v>40</v>
      </c>
    </row>
    <row r="48" spans="11:13" x14ac:dyDescent="0.3">
      <c r="K48">
        <v>47</v>
      </c>
      <c r="M48">
        <v>31</v>
      </c>
    </row>
    <row r="49" spans="11:13" x14ac:dyDescent="0.3">
      <c r="K49">
        <v>48</v>
      </c>
      <c r="M49">
        <v>33</v>
      </c>
    </row>
    <row r="50" spans="11:13" x14ac:dyDescent="0.3">
      <c r="K50">
        <v>49</v>
      </c>
      <c r="M50">
        <v>38</v>
      </c>
    </row>
    <row r="51" spans="11:13" x14ac:dyDescent="0.3">
      <c r="K51">
        <v>50</v>
      </c>
      <c r="M51">
        <v>36</v>
      </c>
    </row>
    <row r="52" spans="11:13" x14ac:dyDescent="0.3">
      <c r="K52">
        <v>51</v>
      </c>
      <c r="M52">
        <v>39</v>
      </c>
    </row>
    <row r="53" spans="11:13" x14ac:dyDescent="0.3">
      <c r="K53">
        <v>52</v>
      </c>
      <c r="M53">
        <v>27</v>
      </c>
    </row>
    <row r="54" spans="11:13" x14ac:dyDescent="0.3">
      <c r="K54">
        <v>53</v>
      </c>
      <c r="M54">
        <v>35</v>
      </c>
    </row>
    <row r="55" spans="11:13" x14ac:dyDescent="0.3">
      <c r="K55">
        <v>54</v>
      </c>
      <c r="M55">
        <v>30</v>
      </c>
    </row>
    <row r="56" spans="11:13" x14ac:dyDescent="0.3">
      <c r="K56">
        <v>55</v>
      </c>
      <c r="M56">
        <v>43</v>
      </c>
    </row>
    <row r="57" spans="11:13" x14ac:dyDescent="0.3">
      <c r="K57">
        <v>56</v>
      </c>
      <c r="M57">
        <v>29</v>
      </c>
    </row>
    <row r="58" spans="11:13" x14ac:dyDescent="0.3">
      <c r="K58">
        <v>57</v>
      </c>
      <c r="M58">
        <v>32</v>
      </c>
    </row>
    <row r="59" spans="11:13" x14ac:dyDescent="0.3">
      <c r="K59">
        <v>58</v>
      </c>
      <c r="M59">
        <v>36</v>
      </c>
    </row>
    <row r="60" spans="11:13" x14ac:dyDescent="0.3">
      <c r="K60">
        <v>59</v>
      </c>
      <c r="M60">
        <v>31</v>
      </c>
    </row>
    <row r="61" spans="11:13" x14ac:dyDescent="0.3">
      <c r="K61">
        <v>60</v>
      </c>
      <c r="M61">
        <v>40</v>
      </c>
    </row>
    <row r="62" spans="11:13" x14ac:dyDescent="0.3">
      <c r="K62">
        <v>61</v>
      </c>
      <c r="M62">
        <v>38</v>
      </c>
    </row>
    <row r="63" spans="11:13" x14ac:dyDescent="0.3">
      <c r="K63">
        <v>62</v>
      </c>
      <c r="M63">
        <v>44</v>
      </c>
    </row>
    <row r="64" spans="11:13" x14ac:dyDescent="0.3">
      <c r="K64">
        <v>63</v>
      </c>
      <c r="M64">
        <v>37</v>
      </c>
    </row>
    <row r="65" spans="11:13" x14ac:dyDescent="0.3">
      <c r="K65">
        <v>64</v>
      </c>
      <c r="M65">
        <v>33</v>
      </c>
    </row>
    <row r="66" spans="11:13" x14ac:dyDescent="0.3">
      <c r="K66">
        <v>65</v>
      </c>
      <c r="M66">
        <v>35</v>
      </c>
    </row>
    <row r="67" spans="11:13" x14ac:dyDescent="0.3">
      <c r="K67">
        <v>66</v>
      </c>
      <c r="M67">
        <v>41</v>
      </c>
    </row>
    <row r="68" spans="11:13" x14ac:dyDescent="0.3">
      <c r="K68">
        <v>67</v>
      </c>
      <c r="M68">
        <v>30</v>
      </c>
    </row>
    <row r="69" spans="11:13" x14ac:dyDescent="0.3">
      <c r="K69">
        <v>68</v>
      </c>
      <c r="M69">
        <v>31</v>
      </c>
    </row>
    <row r="70" spans="11:13" x14ac:dyDescent="0.3">
      <c r="K70">
        <v>69</v>
      </c>
      <c r="M70">
        <v>39</v>
      </c>
    </row>
    <row r="71" spans="11:13" x14ac:dyDescent="0.3">
      <c r="K71">
        <v>70</v>
      </c>
      <c r="M71">
        <v>28</v>
      </c>
    </row>
    <row r="72" spans="11:13" x14ac:dyDescent="0.3">
      <c r="K72">
        <v>71</v>
      </c>
      <c r="M72">
        <v>45</v>
      </c>
    </row>
    <row r="73" spans="11:13" x14ac:dyDescent="0.3">
      <c r="K73">
        <v>72</v>
      </c>
      <c r="M73">
        <v>29</v>
      </c>
    </row>
    <row r="74" spans="11:13" x14ac:dyDescent="0.3">
      <c r="K74">
        <v>73</v>
      </c>
      <c r="M74">
        <v>33</v>
      </c>
    </row>
    <row r="75" spans="11:13" x14ac:dyDescent="0.3">
      <c r="K75">
        <v>74</v>
      </c>
      <c r="M75">
        <v>38</v>
      </c>
    </row>
    <row r="76" spans="11:13" x14ac:dyDescent="0.3">
      <c r="K76">
        <v>75</v>
      </c>
      <c r="M76">
        <v>34</v>
      </c>
    </row>
    <row r="77" spans="11:13" x14ac:dyDescent="0.3">
      <c r="K77">
        <v>76</v>
      </c>
      <c r="M77">
        <v>32</v>
      </c>
    </row>
    <row r="78" spans="11:13" x14ac:dyDescent="0.3">
      <c r="K78">
        <v>77</v>
      </c>
      <c r="M78">
        <v>35</v>
      </c>
    </row>
    <row r="79" spans="11:13" x14ac:dyDescent="0.3">
      <c r="K79">
        <v>78</v>
      </c>
      <c r="M79">
        <v>31</v>
      </c>
    </row>
    <row r="80" spans="11:13" x14ac:dyDescent="0.3">
      <c r="K80">
        <v>79</v>
      </c>
      <c r="M80">
        <v>40</v>
      </c>
    </row>
    <row r="81" spans="11:13" x14ac:dyDescent="0.3">
      <c r="K81">
        <v>80</v>
      </c>
      <c r="M81">
        <v>36</v>
      </c>
    </row>
    <row r="82" spans="11:13" x14ac:dyDescent="0.3">
      <c r="K82">
        <v>81</v>
      </c>
      <c r="M82">
        <v>39</v>
      </c>
    </row>
    <row r="83" spans="11:13" x14ac:dyDescent="0.3">
      <c r="K83">
        <v>82</v>
      </c>
      <c r="M83">
        <v>27</v>
      </c>
    </row>
    <row r="84" spans="11:13" x14ac:dyDescent="0.3">
      <c r="K84">
        <v>83</v>
      </c>
      <c r="M84">
        <v>35</v>
      </c>
    </row>
    <row r="85" spans="11:13" x14ac:dyDescent="0.3">
      <c r="K85">
        <v>84</v>
      </c>
      <c r="M85">
        <v>30</v>
      </c>
    </row>
    <row r="86" spans="11:13" x14ac:dyDescent="0.3">
      <c r="K86">
        <v>85</v>
      </c>
      <c r="M86">
        <v>43</v>
      </c>
    </row>
    <row r="87" spans="11:13" x14ac:dyDescent="0.3">
      <c r="K87">
        <v>86</v>
      </c>
      <c r="M87">
        <v>29</v>
      </c>
    </row>
    <row r="88" spans="11:13" x14ac:dyDescent="0.3">
      <c r="K88">
        <v>87</v>
      </c>
      <c r="M88">
        <v>32</v>
      </c>
    </row>
    <row r="89" spans="11:13" x14ac:dyDescent="0.3">
      <c r="K89">
        <v>88</v>
      </c>
      <c r="M89">
        <v>36</v>
      </c>
    </row>
    <row r="90" spans="11:13" x14ac:dyDescent="0.3">
      <c r="K90">
        <v>89</v>
      </c>
      <c r="M90">
        <v>31</v>
      </c>
    </row>
    <row r="91" spans="11:13" x14ac:dyDescent="0.3">
      <c r="K91">
        <v>90</v>
      </c>
      <c r="M91">
        <v>40</v>
      </c>
    </row>
    <row r="92" spans="11:13" x14ac:dyDescent="0.3">
      <c r="K92">
        <v>91</v>
      </c>
      <c r="M92">
        <v>38</v>
      </c>
    </row>
    <row r="93" spans="11:13" x14ac:dyDescent="0.3">
      <c r="K93">
        <v>92</v>
      </c>
      <c r="M93">
        <v>44</v>
      </c>
    </row>
    <row r="94" spans="11:13" x14ac:dyDescent="0.3">
      <c r="K94">
        <v>93</v>
      </c>
      <c r="M94">
        <v>37</v>
      </c>
    </row>
    <row r="95" spans="11:13" x14ac:dyDescent="0.3">
      <c r="K95">
        <v>94</v>
      </c>
      <c r="M95">
        <v>33</v>
      </c>
    </row>
    <row r="96" spans="11:13" x14ac:dyDescent="0.3">
      <c r="K96">
        <v>95</v>
      </c>
      <c r="M96">
        <v>35</v>
      </c>
    </row>
    <row r="97" spans="1:16" x14ac:dyDescent="0.3">
      <c r="K97">
        <v>96</v>
      </c>
      <c r="M97">
        <v>41</v>
      </c>
    </row>
    <row r="98" spans="1:16" x14ac:dyDescent="0.3">
      <c r="K98">
        <v>97</v>
      </c>
      <c r="M98">
        <v>30</v>
      </c>
    </row>
    <row r="99" spans="1:16" x14ac:dyDescent="0.3">
      <c r="K99">
        <v>98</v>
      </c>
      <c r="M99">
        <v>31</v>
      </c>
    </row>
    <row r="100" spans="1:16" x14ac:dyDescent="0.3">
      <c r="K100">
        <v>99</v>
      </c>
      <c r="M100">
        <v>39</v>
      </c>
    </row>
    <row r="101" spans="1:16" x14ac:dyDescent="0.3">
      <c r="K101">
        <v>100</v>
      </c>
      <c r="M101">
        <v>28</v>
      </c>
    </row>
    <row r="106" spans="1:16" x14ac:dyDescent="0.3">
      <c r="A106" t="s">
        <v>222</v>
      </c>
      <c r="K106" t="s">
        <v>150</v>
      </c>
      <c r="M106" t="s">
        <v>238</v>
      </c>
      <c r="O106" s="2" t="s">
        <v>23</v>
      </c>
      <c r="P106" s="2" t="s">
        <v>22</v>
      </c>
    </row>
    <row r="107" spans="1:16" x14ac:dyDescent="0.3">
      <c r="A107" t="s">
        <v>223</v>
      </c>
      <c r="K107">
        <v>1</v>
      </c>
      <c r="M107">
        <v>56</v>
      </c>
      <c r="O107" s="2">
        <f>MOD(M107:M156,50)</f>
        <v>6</v>
      </c>
      <c r="P107" s="2">
        <f>MEDIAN(M107:M156)</f>
        <v>50</v>
      </c>
    </row>
    <row r="108" spans="1:16" x14ac:dyDescent="0.3">
      <c r="A108" t="s">
        <v>3</v>
      </c>
      <c r="K108">
        <v>2</v>
      </c>
      <c r="M108">
        <v>40</v>
      </c>
    </row>
    <row r="109" spans="1:16" x14ac:dyDescent="0.3">
      <c r="A109" t="s">
        <v>224</v>
      </c>
      <c r="K109">
        <v>3</v>
      </c>
      <c r="M109">
        <v>28</v>
      </c>
    </row>
    <row r="110" spans="1:16" x14ac:dyDescent="0.3">
      <c r="A110" t="s">
        <v>225</v>
      </c>
      <c r="K110">
        <v>4</v>
      </c>
      <c r="M110">
        <v>73</v>
      </c>
    </row>
    <row r="111" spans="1:16" x14ac:dyDescent="0.3">
      <c r="A111" t="s">
        <v>226</v>
      </c>
      <c r="K111">
        <v>5</v>
      </c>
      <c r="M111">
        <v>52</v>
      </c>
    </row>
    <row r="112" spans="1:16" x14ac:dyDescent="0.3">
      <c r="A112" t="s">
        <v>227</v>
      </c>
      <c r="K112">
        <v>6</v>
      </c>
      <c r="M112">
        <v>61</v>
      </c>
    </row>
    <row r="113" spans="1:13" x14ac:dyDescent="0.3">
      <c r="A113" t="s">
        <v>228</v>
      </c>
      <c r="K113">
        <v>7</v>
      </c>
      <c r="M113">
        <v>35</v>
      </c>
    </row>
    <row r="114" spans="1:13" x14ac:dyDescent="0.3">
      <c r="A114" t="s">
        <v>229</v>
      </c>
      <c r="K114">
        <v>8</v>
      </c>
      <c r="M114">
        <v>40</v>
      </c>
    </row>
    <row r="115" spans="1:13" x14ac:dyDescent="0.3">
      <c r="A115" t="s">
        <v>94</v>
      </c>
      <c r="K115">
        <v>9</v>
      </c>
      <c r="M115">
        <v>47</v>
      </c>
    </row>
    <row r="116" spans="1:13" x14ac:dyDescent="0.3">
      <c r="A116" t="s">
        <v>230</v>
      </c>
      <c r="K116">
        <v>10</v>
      </c>
      <c r="M116">
        <v>65</v>
      </c>
    </row>
    <row r="117" spans="1:13" x14ac:dyDescent="0.3">
      <c r="A117" t="s">
        <v>231</v>
      </c>
      <c r="K117">
        <v>11</v>
      </c>
      <c r="M117">
        <v>52</v>
      </c>
    </row>
    <row r="118" spans="1:13" x14ac:dyDescent="0.3">
      <c r="A118" t="s">
        <v>232</v>
      </c>
      <c r="K118">
        <v>12</v>
      </c>
      <c r="M118">
        <v>44</v>
      </c>
    </row>
    <row r="119" spans="1:13" x14ac:dyDescent="0.3">
      <c r="A119" t="s">
        <v>233</v>
      </c>
      <c r="K119">
        <v>13</v>
      </c>
      <c r="M119">
        <v>38</v>
      </c>
    </row>
    <row r="120" spans="1:13" x14ac:dyDescent="0.3">
      <c r="A120" t="s">
        <v>234</v>
      </c>
      <c r="K120">
        <v>14</v>
      </c>
      <c r="M120">
        <v>60</v>
      </c>
    </row>
    <row r="121" spans="1:13" x14ac:dyDescent="0.3">
      <c r="A121" t="s">
        <v>235</v>
      </c>
      <c r="K121">
        <v>15</v>
      </c>
      <c r="M121">
        <v>56</v>
      </c>
    </row>
    <row r="122" spans="1:13" x14ac:dyDescent="0.3">
      <c r="A122" t="s">
        <v>236</v>
      </c>
      <c r="K122">
        <v>16</v>
      </c>
      <c r="M122">
        <v>40</v>
      </c>
    </row>
    <row r="123" spans="1:13" x14ac:dyDescent="0.3">
      <c r="A123" t="s">
        <v>237</v>
      </c>
      <c r="K123">
        <v>17</v>
      </c>
      <c r="M123">
        <v>36</v>
      </c>
    </row>
    <row r="124" spans="1:13" x14ac:dyDescent="0.3">
      <c r="K124">
        <v>18</v>
      </c>
      <c r="M124">
        <v>49</v>
      </c>
    </row>
    <row r="125" spans="1:13" x14ac:dyDescent="0.3">
      <c r="K125">
        <v>19</v>
      </c>
      <c r="M125">
        <v>68</v>
      </c>
    </row>
    <row r="126" spans="1:13" x14ac:dyDescent="0.3">
      <c r="K126">
        <v>20</v>
      </c>
      <c r="M126">
        <v>57</v>
      </c>
    </row>
    <row r="127" spans="1:13" x14ac:dyDescent="0.3">
      <c r="K127">
        <v>21</v>
      </c>
      <c r="M127">
        <v>52</v>
      </c>
    </row>
    <row r="128" spans="1:13" x14ac:dyDescent="0.3">
      <c r="K128">
        <v>22</v>
      </c>
      <c r="M128">
        <v>63</v>
      </c>
    </row>
    <row r="129" spans="11:13" x14ac:dyDescent="0.3">
      <c r="K129">
        <v>23</v>
      </c>
      <c r="M129">
        <v>41</v>
      </c>
    </row>
    <row r="130" spans="11:13" x14ac:dyDescent="0.3">
      <c r="K130">
        <v>24</v>
      </c>
      <c r="M130">
        <v>48</v>
      </c>
    </row>
    <row r="131" spans="11:13" x14ac:dyDescent="0.3">
      <c r="K131">
        <v>25</v>
      </c>
      <c r="M131">
        <v>55</v>
      </c>
    </row>
    <row r="132" spans="11:13" x14ac:dyDescent="0.3">
      <c r="K132">
        <v>26</v>
      </c>
      <c r="M132">
        <v>42</v>
      </c>
    </row>
    <row r="133" spans="11:13" x14ac:dyDescent="0.3">
      <c r="K133">
        <v>27</v>
      </c>
      <c r="M133">
        <v>39</v>
      </c>
    </row>
    <row r="134" spans="11:13" x14ac:dyDescent="0.3">
      <c r="K134">
        <v>28</v>
      </c>
      <c r="M134">
        <v>58</v>
      </c>
    </row>
    <row r="135" spans="11:13" x14ac:dyDescent="0.3">
      <c r="K135">
        <v>29</v>
      </c>
      <c r="M135">
        <v>62</v>
      </c>
    </row>
    <row r="136" spans="11:13" x14ac:dyDescent="0.3">
      <c r="K136">
        <v>30</v>
      </c>
      <c r="M136">
        <v>49</v>
      </c>
    </row>
    <row r="137" spans="11:13" x14ac:dyDescent="0.3">
      <c r="K137">
        <v>31</v>
      </c>
      <c r="M137">
        <v>59</v>
      </c>
    </row>
    <row r="138" spans="11:13" x14ac:dyDescent="0.3">
      <c r="K138">
        <v>32</v>
      </c>
      <c r="M138">
        <v>45</v>
      </c>
    </row>
    <row r="139" spans="11:13" x14ac:dyDescent="0.3">
      <c r="K139">
        <v>33</v>
      </c>
      <c r="M139">
        <v>47</v>
      </c>
    </row>
    <row r="140" spans="11:13" x14ac:dyDescent="0.3">
      <c r="K140">
        <v>34</v>
      </c>
      <c r="M140">
        <v>51</v>
      </c>
    </row>
    <row r="141" spans="11:13" x14ac:dyDescent="0.3">
      <c r="K141">
        <v>35</v>
      </c>
      <c r="M141">
        <v>65</v>
      </c>
    </row>
    <row r="142" spans="11:13" x14ac:dyDescent="0.3">
      <c r="K142">
        <v>36</v>
      </c>
      <c r="M142">
        <v>41</v>
      </c>
    </row>
    <row r="143" spans="11:13" x14ac:dyDescent="0.3">
      <c r="K143">
        <v>37</v>
      </c>
      <c r="M143">
        <v>48</v>
      </c>
    </row>
    <row r="144" spans="11:13" x14ac:dyDescent="0.3">
      <c r="K144">
        <v>38</v>
      </c>
      <c r="M144">
        <v>55</v>
      </c>
    </row>
    <row r="145" spans="1:13" x14ac:dyDescent="0.3">
      <c r="K145">
        <v>39</v>
      </c>
      <c r="M145">
        <v>42</v>
      </c>
    </row>
    <row r="146" spans="1:13" x14ac:dyDescent="0.3">
      <c r="K146">
        <v>40</v>
      </c>
      <c r="M146">
        <v>39</v>
      </c>
    </row>
    <row r="147" spans="1:13" x14ac:dyDescent="0.3">
      <c r="K147">
        <v>41</v>
      </c>
      <c r="M147">
        <v>58</v>
      </c>
    </row>
    <row r="148" spans="1:13" x14ac:dyDescent="0.3">
      <c r="K148">
        <v>42</v>
      </c>
      <c r="M148">
        <v>62</v>
      </c>
    </row>
    <row r="149" spans="1:13" x14ac:dyDescent="0.3">
      <c r="K149">
        <v>43</v>
      </c>
      <c r="M149">
        <v>49</v>
      </c>
    </row>
    <row r="150" spans="1:13" x14ac:dyDescent="0.3">
      <c r="K150">
        <v>44</v>
      </c>
      <c r="M150">
        <v>59</v>
      </c>
    </row>
    <row r="151" spans="1:13" x14ac:dyDescent="0.3">
      <c r="K151">
        <v>45</v>
      </c>
      <c r="M151">
        <v>45</v>
      </c>
    </row>
    <row r="152" spans="1:13" x14ac:dyDescent="0.3">
      <c r="K152">
        <v>46</v>
      </c>
      <c r="M152">
        <v>47</v>
      </c>
    </row>
    <row r="153" spans="1:13" x14ac:dyDescent="0.3">
      <c r="K153">
        <v>47</v>
      </c>
      <c r="M153">
        <v>51</v>
      </c>
    </row>
    <row r="154" spans="1:13" x14ac:dyDescent="0.3">
      <c r="K154">
        <v>48</v>
      </c>
      <c r="M154">
        <v>65</v>
      </c>
    </row>
    <row r="155" spans="1:13" x14ac:dyDescent="0.3">
      <c r="K155">
        <v>49</v>
      </c>
      <c r="M155">
        <v>43</v>
      </c>
    </row>
    <row r="156" spans="1:13" x14ac:dyDescent="0.3">
      <c r="K156">
        <v>50</v>
      </c>
      <c r="M156">
        <v>58</v>
      </c>
    </row>
    <row r="159" spans="1:13" x14ac:dyDescent="0.3">
      <c r="A159" t="s">
        <v>239</v>
      </c>
      <c r="J159" t="s">
        <v>251</v>
      </c>
      <c r="K159" t="s">
        <v>254</v>
      </c>
    </row>
    <row r="160" spans="1:13" x14ac:dyDescent="0.3">
      <c r="A160" t="s">
        <v>240</v>
      </c>
      <c r="J160" t="s">
        <v>194</v>
      </c>
      <c r="K160">
        <v>30</v>
      </c>
    </row>
    <row r="161" spans="1:13" x14ac:dyDescent="0.3">
      <c r="A161" t="s">
        <v>3</v>
      </c>
      <c r="J161" t="s">
        <v>195</v>
      </c>
      <c r="K161">
        <v>40</v>
      </c>
    </row>
    <row r="162" spans="1:13" x14ac:dyDescent="0.3">
      <c r="A162" t="s">
        <v>241</v>
      </c>
      <c r="J162" t="s">
        <v>196</v>
      </c>
      <c r="K162">
        <v>20</v>
      </c>
    </row>
    <row r="163" spans="1:13" x14ac:dyDescent="0.3">
      <c r="A163" t="s">
        <v>242</v>
      </c>
      <c r="J163" t="s">
        <v>197</v>
      </c>
      <c r="K163">
        <v>10</v>
      </c>
    </row>
    <row r="164" spans="1:13" x14ac:dyDescent="0.3">
      <c r="A164" t="s">
        <v>243</v>
      </c>
      <c r="J164" t="s">
        <v>198</v>
      </c>
      <c r="K164">
        <v>45</v>
      </c>
    </row>
    <row r="165" spans="1:13" x14ac:dyDescent="0.3">
      <c r="A165" t="s">
        <v>244</v>
      </c>
      <c r="J165" t="s">
        <v>252</v>
      </c>
      <c r="K165">
        <v>25</v>
      </c>
    </row>
    <row r="166" spans="1:13" x14ac:dyDescent="0.3">
      <c r="A166" t="s">
        <v>94</v>
      </c>
      <c r="J166" t="s">
        <v>253</v>
      </c>
      <c r="K166">
        <v>30</v>
      </c>
    </row>
    <row r="167" spans="1:13" x14ac:dyDescent="0.3">
      <c r="A167" t="s">
        <v>245</v>
      </c>
    </row>
    <row r="168" spans="1:13" x14ac:dyDescent="0.3">
      <c r="A168" t="s">
        <v>246</v>
      </c>
    </row>
    <row r="169" spans="1:13" x14ac:dyDescent="0.3">
      <c r="A169" t="s">
        <v>247</v>
      </c>
    </row>
    <row r="170" spans="1:13" x14ac:dyDescent="0.3">
      <c r="A170" t="s">
        <v>248</v>
      </c>
    </row>
    <row r="171" spans="1:13" x14ac:dyDescent="0.3">
      <c r="A171" t="s">
        <v>249</v>
      </c>
    </row>
    <row r="172" spans="1:13" x14ac:dyDescent="0.3">
      <c r="A172" t="s">
        <v>250</v>
      </c>
    </row>
    <row r="173" spans="1:13" ht="250.2" customHeight="1" x14ac:dyDescent="0.3"/>
    <row r="174" spans="1:13" x14ac:dyDescent="0.3">
      <c r="A174" t="s">
        <v>255</v>
      </c>
      <c r="J174" t="s">
        <v>150</v>
      </c>
      <c r="L174" t="s">
        <v>271</v>
      </c>
      <c r="M174" s="2" t="s">
        <v>23</v>
      </c>
    </row>
    <row r="175" spans="1:13" x14ac:dyDescent="0.3">
      <c r="A175" t="s">
        <v>256</v>
      </c>
      <c r="J175">
        <v>1</v>
      </c>
      <c r="L175">
        <v>4</v>
      </c>
      <c r="M175" s="2">
        <f>MOD(L175,100)</f>
        <v>4</v>
      </c>
    </row>
    <row r="176" spans="1:13" x14ac:dyDescent="0.3">
      <c r="A176" t="s">
        <v>3</v>
      </c>
      <c r="J176">
        <v>2</v>
      </c>
      <c r="L176">
        <v>5</v>
      </c>
    </row>
    <row r="177" spans="1:12" x14ac:dyDescent="0.3">
      <c r="A177" t="s">
        <v>257</v>
      </c>
      <c r="J177">
        <v>3</v>
      </c>
      <c r="L177">
        <v>3</v>
      </c>
    </row>
    <row r="178" spans="1:12" x14ac:dyDescent="0.3">
      <c r="A178" t="s">
        <v>258</v>
      </c>
      <c r="J178">
        <v>4</v>
      </c>
      <c r="L178">
        <v>4</v>
      </c>
    </row>
    <row r="179" spans="1:12" x14ac:dyDescent="0.3">
      <c r="A179" t="s">
        <v>259</v>
      </c>
      <c r="J179">
        <v>5</v>
      </c>
      <c r="L179">
        <v>4</v>
      </c>
    </row>
    <row r="180" spans="1:12" x14ac:dyDescent="0.3">
      <c r="A180" t="s">
        <v>260</v>
      </c>
      <c r="J180">
        <v>6</v>
      </c>
      <c r="L180">
        <v>3</v>
      </c>
    </row>
    <row r="181" spans="1:12" x14ac:dyDescent="0.3">
      <c r="A181" t="s">
        <v>261</v>
      </c>
      <c r="J181">
        <v>7</v>
      </c>
      <c r="L181">
        <v>2</v>
      </c>
    </row>
    <row r="182" spans="1:12" x14ac:dyDescent="0.3">
      <c r="A182" t="s">
        <v>262</v>
      </c>
      <c r="J182">
        <v>8</v>
      </c>
      <c r="L182">
        <v>5</v>
      </c>
    </row>
    <row r="183" spans="1:12" x14ac:dyDescent="0.3">
      <c r="A183" t="s">
        <v>263</v>
      </c>
      <c r="J183">
        <v>9</v>
      </c>
      <c r="L183">
        <v>4</v>
      </c>
    </row>
    <row r="184" spans="1:12" x14ac:dyDescent="0.3">
      <c r="A184" t="s">
        <v>261</v>
      </c>
      <c r="J184">
        <v>10</v>
      </c>
      <c r="L184">
        <v>3</v>
      </c>
    </row>
    <row r="185" spans="1:12" x14ac:dyDescent="0.3">
      <c r="A185" t="s">
        <v>262</v>
      </c>
      <c r="J185">
        <v>11</v>
      </c>
      <c r="L185">
        <v>5</v>
      </c>
    </row>
    <row r="186" spans="1:12" x14ac:dyDescent="0.3">
      <c r="A186" t="s">
        <v>263</v>
      </c>
      <c r="J186">
        <v>12</v>
      </c>
      <c r="L186">
        <v>4</v>
      </c>
    </row>
    <row r="187" spans="1:12" x14ac:dyDescent="0.3">
      <c r="A187" t="s">
        <v>264</v>
      </c>
      <c r="J187">
        <v>13</v>
      </c>
      <c r="L187">
        <v>2</v>
      </c>
    </row>
    <row r="188" spans="1:12" x14ac:dyDescent="0.3">
      <c r="A188" t="s">
        <v>94</v>
      </c>
      <c r="J188">
        <v>14</v>
      </c>
      <c r="L188">
        <v>3</v>
      </c>
    </row>
    <row r="189" spans="1:12" x14ac:dyDescent="0.3">
      <c r="A189" t="s">
        <v>265</v>
      </c>
      <c r="J189">
        <v>15</v>
      </c>
      <c r="L189">
        <v>4</v>
      </c>
    </row>
    <row r="190" spans="1:12" x14ac:dyDescent="0.3">
      <c r="A190" t="s">
        <v>266</v>
      </c>
      <c r="J190">
        <v>16</v>
      </c>
      <c r="L190">
        <v>5</v>
      </c>
    </row>
    <row r="191" spans="1:12" x14ac:dyDescent="0.3">
      <c r="A191" t="s">
        <v>267</v>
      </c>
      <c r="J191">
        <v>17</v>
      </c>
      <c r="L191">
        <v>3</v>
      </c>
    </row>
    <row r="192" spans="1:12" x14ac:dyDescent="0.3">
      <c r="A192" t="s">
        <v>268</v>
      </c>
      <c r="J192">
        <v>18</v>
      </c>
      <c r="L192">
        <v>4</v>
      </c>
    </row>
    <row r="193" spans="1:12" x14ac:dyDescent="0.3">
      <c r="A193" t="s">
        <v>269</v>
      </c>
      <c r="J193">
        <v>19</v>
      </c>
      <c r="L193">
        <v>5</v>
      </c>
    </row>
    <row r="194" spans="1:12" x14ac:dyDescent="0.3">
      <c r="A194" t="s">
        <v>270</v>
      </c>
      <c r="J194">
        <v>20</v>
      </c>
      <c r="L194">
        <v>3</v>
      </c>
    </row>
    <row r="195" spans="1:12" x14ac:dyDescent="0.3">
      <c r="J195">
        <v>21</v>
      </c>
      <c r="L195">
        <v>4</v>
      </c>
    </row>
    <row r="196" spans="1:12" x14ac:dyDescent="0.3">
      <c r="J196">
        <v>22</v>
      </c>
      <c r="L196">
        <v>3</v>
      </c>
    </row>
    <row r="197" spans="1:12" x14ac:dyDescent="0.3">
      <c r="J197">
        <v>23</v>
      </c>
      <c r="L197">
        <v>2</v>
      </c>
    </row>
    <row r="198" spans="1:12" x14ac:dyDescent="0.3">
      <c r="J198">
        <v>24</v>
      </c>
      <c r="L198">
        <v>4</v>
      </c>
    </row>
    <row r="199" spans="1:12" x14ac:dyDescent="0.3">
      <c r="J199">
        <v>25</v>
      </c>
      <c r="L199">
        <v>5</v>
      </c>
    </row>
    <row r="200" spans="1:12" x14ac:dyDescent="0.3">
      <c r="J200">
        <v>26</v>
      </c>
      <c r="L200">
        <v>3</v>
      </c>
    </row>
    <row r="201" spans="1:12" x14ac:dyDescent="0.3">
      <c r="J201">
        <v>27</v>
      </c>
      <c r="L201">
        <v>4</v>
      </c>
    </row>
    <row r="202" spans="1:12" x14ac:dyDescent="0.3">
      <c r="J202">
        <v>28</v>
      </c>
      <c r="L202">
        <v>5</v>
      </c>
    </row>
    <row r="203" spans="1:12" x14ac:dyDescent="0.3">
      <c r="J203">
        <v>29</v>
      </c>
      <c r="L203">
        <v>4</v>
      </c>
    </row>
    <row r="204" spans="1:12" x14ac:dyDescent="0.3">
      <c r="J204">
        <v>30</v>
      </c>
      <c r="L204">
        <v>3</v>
      </c>
    </row>
    <row r="205" spans="1:12" x14ac:dyDescent="0.3">
      <c r="J205">
        <v>31</v>
      </c>
      <c r="L205">
        <v>3</v>
      </c>
    </row>
    <row r="206" spans="1:12" x14ac:dyDescent="0.3">
      <c r="J206">
        <v>32</v>
      </c>
      <c r="L206">
        <v>4</v>
      </c>
    </row>
    <row r="207" spans="1:12" x14ac:dyDescent="0.3">
      <c r="J207">
        <v>33</v>
      </c>
      <c r="L207">
        <v>5</v>
      </c>
    </row>
    <row r="208" spans="1:12" x14ac:dyDescent="0.3">
      <c r="J208">
        <v>34</v>
      </c>
      <c r="L208">
        <v>2</v>
      </c>
    </row>
    <row r="209" spans="10:12" x14ac:dyDescent="0.3">
      <c r="J209">
        <v>35</v>
      </c>
      <c r="L209">
        <v>3</v>
      </c>
    </row>
    <row r="210" spans="10:12" x14ac:dyDescent="0.3">
      <c r="J210">
        <v>36</v>
      </c>
      <c r="L210">
        <v>4</v>
      </c>
    </row>
    <row r="211" spans="10:12" x14ac:dyDescent="0.3">
      <c r="J211">
        <v>37</v>
      </c>
      <c r="L211">
        <v>4</v>
      </c>
    </row>
    <row r="212" spans="10:12" x14ac:dyDescent="0.3">
      <c r="J212">
        <v>38</v>
      </c>
      <c r="L212">
        <v>3</v>
      </c>
    </row>
    <row r="213" spans="10:12" x14ac:dyDescent="0.3">
      <c r="J213">
        <v>39</v>
      </c>
      <c r="L213">
        <v>5</v>
      </c>
    </row>
    <row r="214" spans="10:12" x14ac:dyDescent="0.3">
      <c r="J214">
        <v>40</v>
      </c>
      <c r="L214">
        <v>4</v>
      </c>
    </row>
    <row r="215" spans="10:12" x14ac:dyDescent="0.3">
      <c r="J215">
        <v>41</v>
      </c>
      <c r="L215">
        <v>3</v>
      </c>
    </row>
    <row r="216" spans="10:12" x14ac:dyDescent="0.3">
      <c r="J216">
        <v>42</v>
      </c>
      <c r="L216">
        <v>4</v>
      </c>
    </row>
    <row r="217" spans="10:12" x14ac:dyDescent="0.3">
      <c r="J217">
        <v>43</v>
      </c>
      <c r="L217">
        <v>5</v>
      </c>
    </row>
    <row r="218" spans="10:12" x14ac:dyDescent="0.3">
      <c r="J218">
        <v>44</v>
      </c>
      <c r="L218">
        <v>4</v>
      </c>
    </row>
    <row r="219" spans="10:12" x14ac:dyDescent="0.3">
      <c r="J219">
        <v>45</v>
      </c>
      <c r="L219">
        <v>2</v>
      </c>
    </row>
    <row r="220" spans="10:12" x14ac:dyDescent="0.3">
      <c r="J220">
        <v>46</v>
      </c>
      <c r="L220">
        <v>3</v>
      </c>
    </row>
    <row r="221" spans="10:12" x14ac:dyDescent="0.3">
      <c r="J221">
        <v>47</v>
      </c>
      <c r="L221">
        <v>4</v>
      </c>
    </row>
    <row r="222" spans="10:12" x14ac:dyDescent="0.3">
      <c r="J222">
        <v>48</v>
      </c>
      <c r="L222">
        <v>5</v>
      </c>
    </row>
    <row r="223" spans="10:12" x14ac:dyDescent="0.3">
      <c r="J223">
        <v>49</v>
      </c>
      <c r="L223">
        <v>3</v>
      </c>
    </row>
    <row r="224" spans="10:12" x14ac:dyDescent="0.3">
      <c r="J224">
        <v>50</v>
      </c>
      <c r="L224">
        <v>4</v>
      </c>
    </row>
    <row r="225" spans="10:12" x14ac:dyDescent="0.3">
      <c r="J225">
        <v>51</v>
      </c>
      <c r="L225">
        <v>5</v>
      </c>
    </row>
    <row r="226" spans="10:12" x14ac:dyDescent="0.3">
      <c r="J226">
        <v>52</v>
      </c>
      <c r="L226">
        <v>4</v>
      </c>
    </row>
    <row r="227" spans="10:12" x14ac:dyDescent="0.3">
      <c r="J227">
        <v>53</v>
      </c>
      <c r="L227">
        <v>3</v>
      </c>
    </row>
    <row r="228" spans="10:12" x14ac:dyDescent="0.3">
      <c r="J228">
        <v>54</v>
      </c>
      <c r="L228">
        <v>4</v>
      </c>
    </row>
    <row r="229" spans="10:12" x14ac:dyDescent="0.3">
      <c r="J229">
        <v>55</v>
      </c>
      <c r="L229">
        <v>5</v>
      </c>
    </row>
    <row r="230" spans="10:12" x14ac:dyDescent="0.3">
      <c r="J230">
        <v>56</v>
      </c>
      <c r="L230">
        <v>3</v>
      </c>
    </row>
    <row r="231" spans="10:12" x14ac:dyDescent="0.3">
      <c r="J231">
        <v>57</v>
      </c>
      <c r="L231">
        <v>4</v>
      </c>
    </row>
    <row r="232" spans="10:12" x14ac:dyDescent="0.3">
      <c r="J232">
        <v>58</v>
      </c>
      <c r="L232">
        <v>5</v>
      </c>
    </row>
    <row r="233" spans="10:12" x14ac:dyDescent="0.3">
      <c r="J233">
        <v>59</v>
      </c>
      <c r="L233">
        <v>4</v>
      </c>
    </row>
    <row r="234" spans="10:12" x14ac:dyDescent="0.3">
      <c r="J234">
        <v>60</v>
      </c>
      <c r="L234">
        <v>3</v>
      </c>
    </row>
    <row r="235" spans="10:12" x14ac:dyDescent="0.3">
      <c r="J235">
        <v>61</v>
      </c>
      <c r="L235">
        <v>3</v>
      </c>
    </row>
    <row r="236" spans="10:12" x14ac:dyDescent="0.3">
      <c r="J236">
        <v>62</v>
      </c>
      <c r="L236">
        <v>4</v>
      </c>
    </row>
    <row r="237" spans="10:12" x14ac:dyDescent="0.3">
      <c r="J237">
        <v>63</v>
      </c>
      <c r="L237">
        <v>5</v>
      </c>
    </row>
    <row r="238" spans="10:12" x14ac:dyDescent="0.3">
      <c r="J238">
        <v>64</v>
      </c>
      <c r="L238">
        <v>2</v>
      </c>
    </row>
    <row r="239" spans="10:12" x14ac:dyDescent="0.3">
      <c r="J239">
        <v>65</v>
      </c>
      <c r="L239">
        <v>3</v>
      </c>
    </row>
    <row r="240" spans="10:12" x14ac:dyDescent="0.3">
      <c r="J240">
        <v>66</v>
      </c>
      <c r="L240">
        <v>4</v>
      </c>
    </row>
    <row r="241" spans="10:12" x14ac:dyDescent="0.3">
      <c r="J241">
        <v>67</v>
      </c>
      <c r="L241">
        <v>4</v>
      </c>
    </row>
    <row r="242" spans="10:12" x14ac:dyDescent="0.3">
      <c r="J242">
        <v>68</v>
      </c>
      <c r="L242">
        <v>3</v>
      </c>
    </row>
    <row r="243" spans="10:12" x14ac:dyDescent="0.3">
      <c r="J243">
        <v>69</v>
      </c>
      <c r="L243">
        <v>5</v>
      </c>
    </row>
    <row r="244" spans="10:12" x14ac:dyDescent="0.3">
      <c r="J244">
        <v>70</v>
      </c>
      <c r="L244">
        <v>4</v>
      </c>
    </row>
    <row r="245" spans="10:12" x14ac:dyDescent="0.3">
      <c r="J245">
        <v>71</v>
      </c>
      <c r="L245">
        <v>3</v>
      </c>
    </row>
    <row r="246" spans="10:12" x14ac:dyDescent="0.3">
      <c r="J246">
        <v>72</v>
      </c>
      <c r="L246">
        <v>4</v>
      </c>
    </row>
    <row r="247" spans="10:12" x14ac:dyDescent="0.3">
      <c r="J247">
        <v>73</v>
      </c>
      <c r="L247">
        <v>5</v>
      </c>
    </row>
    <row r="248" spans="10:12" x14ac:dyDescent="0.3">
      <c r="J248">
        <v>74</v>
      </c>
      <c r="L248">
        <v>4</v>
      </c>
    </row>
    <row r="249" spans="10:12" x14ac:dyDescent="0.3">
      <c r="J249">
        <v>75</v>
      </c>
      <c r="L249">
        <v>2</v>
      </c>
    </row>
    <row r="250" spans="10:12" x14ac:dyDescent="0.3">
      <c r="J250">
        <v>76</v>
      </c>
      <c r="L250">
        <v>3</v>
      </c>
    </row>
    <row r="251" spans="10:12" x14ac:dyDescent="0.3">
      <c r="J251">
        <v>77</v>
      </c>
      <c r="L251">
        <v>4</v>
      </c>
    </row>
    <row r="252" spans="10:12" x14ac:dyDescent="0.3">
      <c r="J252">
        <v>78</v>
      </c>
      <c r="L252">
        <v>5</v>
      </c>
    </row>
    <row r="253" spans="10:12" x14ac:dyDescent="0.3">
      <c r="J253">
        <v>79</v>
      </c>
      <c r="L253">
        <v>3</v>
      </c>
    </row>
    <row r="254" spans="10:12" x14ac:dyDescent="0.3">
      <c r="J254">
        <v>80</v>
      </c>
      <c r="L254">
        <v>4</v>
      </c>
    </row>
    <row r="255" spans="10:12" x14ac:dyDescent="0.3">
      <c r="J255">
        <v>81</v>
      </c>
      <c r="L255">
        <v>5</v>
      </c>
    </row>
    <row r="256" spans="10:12" x14ac:dyDescent="0.3">
      <c r="J256">
        <v>82</v>
      </c>
      <c r="L256">
        <v>4</v>
      </c>
    </row>
    <row r="257" spans="10:12" x14ac:dyDescent="0.3">
      <c r="J257">
        <v>83</v>
      </c>
      <c r="L257">
        <v>3</v>
      </c>
    </row>
    <row r="258" spans="10:12" x14ac:dyDescent="0.3">
      <c r="J258">
        <v>84</v>
      </c>
      <c r="L258">
        <v>4</v>
      </c>
    </row>
    <row r="259" spans="10:12" x14ac:dyDescent="0.3">
      <c r="J259">
        <v>85</v>
      </c>
      <c r="L259">
        <v>5</v>
      </c>
    </row>
    <row r="260" spans="10:12" x14ac:dyDescent="0.3">
      <c r="J260">
        <v>86</v>
      </c>
      <c r="L260">
        <v>3</v>
      </c>
    </row>
    <row r="261" spans="10:12" x14ac:dyDescent="0.3">
      <c r="J261">
        <v>87</v>
      </c>
      <c r="L261">
        <v>4</v>
      </c>
    </row>
    <row r="262" spans="10:12" x14ac:dyDescent="0.3">
      <c r="J262">
        <v>88</v>
      </c>
      <c r="L262">
        <v>5</v>
      </c>
    </row>
    <row r="263" spans="10:12" x14ac:dyDescent="0.3">
      <c r="J263">
        <v>89</v>
      </c>
      <c r="L263">
        <v>4</v>
      </c>
    </row>
    <row r="264" spans="10:12" x14ac:dyDescent="0.3">
      <c r="J264">
        <v>90</v>
      </c>
      <c r="L264">
        <v>3</v>
      </c>
    </row>
    <row r="265" spans="10:12" x14ac:dyDescent="0.3">
      <c r="J265">
        <v>91</v>
      </c>
      <c r="L265">
        <v>3</v>
      </c>
    </row>
    <row r="266" spans="10:12" x14ac:dyDescent="0.3">
      <c r="J266">
        <v>92</v>
      </c>
      <c r="L266">
        <v>4</v>
      </c>
    </row>
    <row r="267" spans="10:12" x14ac:dyDescent="0.3">
      <c r="J267">
        <v>93</v>
      </c>
      <c r="L267">
        <v>5</v>
      </c>
    </row>
    <row r="268" spans="10:12" x14ac:dyDescent="0.3">
      <c r="J268">
        <v>94</v>
      </c>
      <c r="L268">
        <v>2</v>
      </c>
    </row>
    <row r="269" spans="10:12" x14ac:dyDescent="0.3">
      <c r="J269">
        <v>95</v>
      </c>
      <c r="L269">
        <v>3</v>
      </c>
    </row>
    <row r="270" spans="10:12" x14ac:dyDescent="0.3">
      <c r="J270">
        <v>96</v>
      </c>
      <c r="L270">
        <v>4</v>
      </c>
    </row>
    <row r="271" spans="10:12" x14ac:dyDescent="0.3">
      <c r="J271">
        <v>97</v>
      </c>
      <c r="L271">
        <v>4</v>
      </c>
    </row>
    <row r="272" spans="10:12" x14ac:dyDescent="0.3">
      <c r="J272">
        <v>98</v>
      </c>
      <c r="L272">
        <v>3</v>
      </c>
    </row>
    <row r="273" spans="1:12" x14ac:dyDescent="0.3">
      <c r="J273">
        <v>99</v>
      </c>
      <c r="L273">
        <v>5</v>
      </c>
    </row>
    <row r="274" spans="1:12" x14ac:dyDescent="0.3">
      <c r="J274">
        <v>100</v>
      </c>
      <c r="L274">
        <v>4</v>
      </c>
    </row>
    <row r="277" spans="1:12" x14ac:dyDescent="0.3">
      <c r="A277" t="s">
        <v>272</v>
      </c>
      <c r="J277" t="s">
        <v>289</v>
      </c>
      <c r="K277" t="s">
        <v>290</v>
      </c>
      <c r="L277" s="2" t="s">
        <v>21</v>
      </c>
    </row>
    <row r="278" spans="1:12" x14ac:dyDescent="0.3">
      <c r="A278" t="s">
        <v>273</v>
      </c>
      <c r="J278">
        <v>1</v>
      </c>
      <c r="K278">
        <v>35</v>
      </c>
      <c r="L278" s="2">
        <f>AVERAGE(K278:K327)</f>
        <v>36.14</v>
      </c>
    </row>
    <row r="279" spans="1:12" x14ac:dyDescent="0.3">
      <c r="A279" t="s">
        <v>3</v>
      </c>
      <c r="J279">
        <v>2</v>
      </c>
      <c r="K279">
        <v>28</v>
      </c>
    </row>
    <row r="280" spans="1:12" x14ac:dyDescent="0.3">
      <c r="A280" t="s">
        <v>274</v>
      </c>
      <c r="J280">
        <v>3</v>
      </c>
      <c r="K280">
        <v>32</v>
      </c>
    </row>
    <row r="281" spans="1:12" x14ac:dyDescent="0.3">
      <c r="A281" t="s">
        <v>275</v>
      </c>
      <c r="J281">
        <v>4</v>
      </c>
      <c r="K281">
        <v>45</v>
      </c>
    </row>
    <row r="282" spans="1:12" x14ac:dyDescent="0.3">
      <c r="A282" t="s">
        <v>276</v>
      </c>
      <c r="J282">
        <v>5</v>
      </c>
      <c r="K282">
        <v>38</v>
      </c>
    </row>
    <row r="283" spans="1:12" x14ac:dyDescent="0.3">
      <c r="A283" t="s">
        <v>277</v>
      </c>
      <c r="J283">
        <v>6</v>
      </c>
      <c r="K283">
        <v>29</v>
      </c>
    </row>
    <row r="284" spans="1:12" x14ac:dyDescent="0.3">
      <c r="A284" t="s">
        <v>278</v>
      </c>
      <c r="J284">
        <v>7</v>
      </c>
      <c r="K284">
        <v>42</v>
      </c>
    </row>
    <row r="285" spans="1:12" x14ac:dyDescent="0.3">
      <c r="A285" t="s">
        <v>279</v>
      </c>
      <c r="J285">
        <v>8</v>
      </c>
      <c r="K285">
        <v>30</v>
      </c>
    </row>
    <row r="286" spans="1:12" x14ac:dyDescent="0.3">
      <c r="A286" t="s">
        <v>280</v>
      </c>
      <c r="J286">
        <v>9</v>
      </c>
      <c r="K286">
        <v>36</v>
      </c>
    </row>
    <row r="287" spans="1:12" x14ac:dyDescent="0.3">
      <c r="A287" t="s">
        <v>281</v>
      </c>
      <c r="J287">
        <v>10</v>
      </c>
      <c r="K287">
        <v>41</v>
      </c>
    </row>
    <row r="288" spans="1:12" x14ac:dyDescent="0.3">
      <c r="A288" t="s">
        <v>94</v>
      </c>
      <c r="J288">
        <v>11</v>
      </c>
      <c r="K288">
        <v>47</v>
      </c>
    </row>
    <row r="289" spans="1:11" x14ac:dyDescent="0.3">
      <c r="A289" t="s">
        <v>282</v>
      </c>
      <c r="J289">
        <v>12</v>
      </c>
      <c r="K289">
        <v>31</v>
      </c>
    </row>
    <row r="290" spans="1:11" x14ac:dyDescent="0.3">
      <c r="A290" t="s">
        <v>283</v>
      </c>
      <c r="J290">
        <v>13</v>
      </c>
      <c r="K290">
        <v>39</v>
      </c>
    </row>
    <row r="291" spans="1:11" x14ac:dyDescent="0.3">
      <c r="A291" t="s">
        <v>284</v>
      </c>
      <c r="J291">
        <v>14</v>
      </c>
      <c r="K291">
        <v>43</v>
      </c>
    </row>
    <row r="292" spans="1:11" x14ac:dyDescent="0.3">
      <c r="A292" t="s">
        <v>285</v>
      </c>
      <c r="J292">
        <v>15</v>
      </c>
      <c r="K292">
        <v>37</v>
      </c>
    </row>
    <row r="293" spans="1:11" x14ac:dyDescent="0.3">
      <c r="A293" t="s">
        <v>283</v>
      </c>
      <c r="J293">
        <v>16</v>
      </c>
      <c r="K293">
        <v>30</v>
      </c>
    </row>
    <row r="294" spans="1:11" x14ac:dyDescent="0.3">
      <c r="A294" t="s">
        <v>286</v>
      </c>
      <c r="J294">
        <v>17</v>
      </c>
      <c r="K294">
        <v>34</v>
      </c>
    </row>
    <row r="295" spans="1:11" x14ac:dyDescent="0.3">
      <c r="A295" t="s">
        <v>287</v>
      </c>
      <c r="J295">
        <v>18</v>
      </c>
      <c r="K295">
        <v>39</v>
      </c>
    </row>
    <row r="296" spans="1:11" x14ac:dyDescent="0.3">
      <c r="A296" t="s">
        <v>288</v>
      </c>
      <c r="J296">
        <v>19</v>
      </c>
      <c r="K296">
        <v>28</v>
      </c>
    </row>
    <row r="297" spans="1:11" x14ac:dyDescent="0.3">
      <c r="J297">
        <v>20</v>
      </c>
      <c r="K297">
        <v>33</v>
      </c>
    </row>
    <row r="298" spans="1:11" x14ac:dyDescent="0.3">
      <c r="J298">
        <v>21</v>
      </c>
      <c r="K298">
        <v>36</v>
      </c>
    </row>
    <row r="299" spans="1:11" x14ac:dyDescent="0.3">
      <c r="J299">
        <v>22</v>
      </c>
      <c r="K299">
        <v>40</v>
      </c>
    </row>
    <row r="300" spans="1:11" x14ac:dyDescent="0.3">
      <c r="J300">
        <v>23</v>
      </c>
      <c r="K300">
        <v>42</v>
      </c>
    </row>
    <row r="301" spans="1:11" x14ac:dyDescent="0.3">
      <c r="J301">
        <v>24</v>
      </c>
      <c r="K301">
        <v>29</v>
      </c>
    </row>
    <row r="302" spans="1:11" x14ac:dyDescent="0.3">
      <c r="J302">
        <v>25</v>
      </c>
      <c r="K302">
        <v>31</v>
      </c>
    </row>
    <row r="303" spans="1:11" x14ac:dyDescent="0.3">
      <c r="J303">
        <v>26</v>
      </c>
      <c r="K303">
        <v>45</v>
      </c>
    </row>
    <row r="304" spans="1:11" x14ac:dyDescent="0.3">
      <c r="J304">
        <v>27</v>
      </c>
      <c r="K304">
        <v>38</v>
      </c>
    </row>
    <row r="305" spans="10:11" x14ac:dyDescent="0.3">
      <c r="J305">
        <v>28</v>
      </c>
      <c r="K305">
        <v>33</v>
      </c>
    </row>
    <row r="306" spans="10:11" x14ac:dyDescent="0.3">
      <c r="J306">
        <v>29</v>
      </c>
      <c r="K306">
        <v>41</v>
      </c>
    </row>
    <row r="307" spans="10:11" x14ac:dyDescent="0.3">
      <c r="J307">
        <v>30</v>
      </c>
      <c r="K307">
        <v>35</v>
      </c>
    </row>
    <row r="308" spans="10:11" x14ac:dyDescent="0.3">
      <c r="J308">
        <v>31</v>
      </c>
      <c r="K308">
        <v>37</v>
      </c>
    </row>
    <row r="309" spans="10:11" x14ac:dyDescent="0.3">
      <c r="J309">
        <v>32</v>
      </c>
      <c r="K309">
        <v>34</v>
      </c>
    </row>
    <row r="310" spans="10:11" x14ac:dyDescent="0.3">
      <c r="J310">
        <v>33</v>
      </c>
      <c r="K310">
        <v>46</v>
      </c>
    </row>
    <row r="311" spans="10:11" x14ac:dyDescent="0.3">
      <c r="J311">
        <v>34</v>
      </c>
      <c r="K311">
        <v>30</v>
      </c>
    </row>
    <row r="312" spans="10:11" x14ac:dyDescent="0.3">
      <c r="J312">
        <v>35</v>
      </c>
      <c r="K312">
        <v>39</v>
      </c>
    </row>
    <row r="313" spans="10:11" x14ac:dyDescent="0.3">
      <c r="J313">
        <v>36</v>
      </c>
      <c r="K313">
        <v>43</v>
      </c>
    </row>
    <row r="314" spans="10:11" x14ac:dyDescent="0.3">
      <c r="J314">
        <v>37</v>
      </c>
      <c r="K314">
        <v>28</v>
      </c>
    </row>
    <row r="315" spans="10:11" x14ac:dyDescent="0.3">
      <c r="J315">
        <v>38</v>
      </c>
      <c r="K315">
        <v>32</v>
      </c>
    </row>
    <row r="316" spans="10:11" x14ac:dyDescent="0.3">
      <c r="J316">
        <v>39</v>
      </c>
      <c r="K316">
        <v>36</v>
      </c>
    </row>
    <row r="317" spans="10:11" x14ac:dyDescent="0.3">
      <c r="J317">
        <v>40</v>
      </c>
      <c r="K317">
        <v>29</v>
      </c>
    </row>
    <row r="318" spans="10:11" x14ac:dyDescent="0.3">
      <c r="J318">
        <v>41</v>
      </c>
      <c r="K318">
        <v>31</v>
      </c>
    </row>
    <row r="319" spans="10:11" x14ac:dyDescent="0.3">
      <c r="J319">
        <v>42</v>
      </c>
      <c r="K319">
        <v>37</v>
      </c>
    </row>
    <row r="320" spans="10:11" x14ac:dyDescent="0.3">
      <c r="J320">
        <v>43</v>
      </c>
      <c r="K320">
        <v>40</v>
      </c>
    </row>
    <row r="321" spans="1:14" x14ac:dyDescent="0.3">
      <c r="J321">
        <v>44</v>
      </c>
      <c r="K321">
        <v>42</v>
      </c>
    </row>
    <row r="322" spans="1:14" x14ac:dyDescent="0.3">
      <c r="J322">
        <v>45</v>
      </c>
      <c r="K322">
        <v>33</v>
      </c>
    </row>
    <row r="323" spans="1:14" x14ac:dyDescent="0.3">
      <c r="J323">
        <v>46</v>
      </c>
      <c r="K323">
        <v>39</v>
      </c>
    </row>
    <row r="324" spans="1:14" x14ac:dyDescent="0.3">
      <c r="J324">
        <v>47</v>
      </c>
      <c r="K324">
        <v>28</v>
      </c>
    </row>
    <row r="325" spans="1:14" x14ac:dyDescent="0.3">
      <c r="J325">
        <v>48</v>
      </c>
      <c r="K325">
        <v>35</v>
      </c>
    </row>
    <row r="326" spans="1:14" x14ac:dyDescent="0.3">
      <c r="J326">
        <v>49</v>
      </c>
      <c r="K326">
        <v>38</v>
      </c>
    </row>
    <row r="327" spans="1:14" x14ac:dyDescent="0.3">
      <c r="J327">
        <v>50</v>
      </c>
      <c r="K327">
        <v>43</v>
      </c>
    </row>
    <row r="329" spans="1:14" x14ac:dyDescent="0.3">
      <c r="A329" t="s">
        <v>291</v>
      </c>
    </row>
    <row r="330" spans="1:14" x14ac:dyDescent="0.3">
      <c r="A330" t="s">
        <v>292</v>
      </c>
    </row>
    <row r="331" spans="1:14" x14ac:dyDescent="0.3">
      <c r="A331" t="s">
        <v>3</v>
      </c>
      <c r="K331" t="s">
        <v>306</v>
      </c>
      <c r="L331" t="s">
        <v>307</v>
      </c>
      <c r="N331" s="2" t="s">
        <v>22</v>
      </c>
    </row>
    <row r="332" spans="1:14" x14ac:dyDescent="0.3">
      <c r="A332" t="s">
        <v>293</v>
      </c>
      <c r="K332">
        <v>1</v>
      </c>
      <c r="L332">
        <v>125</v>
      </c>
      <c r="N332" s="2">
        <f>MEDIAN(L332:L431)</f>
        <v>130.5</v>
      </c>
    </row>
    <row r="333" spans="1:14" x14ac:dyDescent="0.3">
      <c r="A333" t="s">
        <v>294</v>
      </c>
      <c r="K333">
        <v>2</v>
      </c>
      <c r="L333">
        <v>148</v>
      </c>
    </row>
    <row r="334" spans="1:14" x14ac:dyDescent="0.3">
      <c r="A334" t="s">
        <v>295</v>
      </c>
      <c r="K334">
        <v>3</v>
      </c>
      <c r="L334">
        <v>137</v>
      </c>
    </row>
    <row r="335" spans="1:14" x14ac:dyDescent="0.3">
      <c r="A335" t="s">
        <v>296</v>
      </c>
      <c r="K335">
        <v>4</v>
      </c>
      <c r="L335">
        <v>120</v>
      </c>
    </row>
    <row r="336" spans="1:14" x14ac:dyDescent="0.3">
      <c r="A336" t="s">
        <v>297</v>
      </c>
      <c r="K336">
        <v>5</v>
      </c>
      <c r="L336">
        <v>135</v>
      </c>
    </row>
    <row r="337" spans="1:12" x14ac:dyDescent="0.3">
      <c r="A337" t="s">
        <v>296</v>
      </c>
      <c r="K337">
        <v>6</v>
      </c>
      <c r="L337">
        <v>132</v>
      </c>
    </row>
    <row r="338" spans="1:12" x14ac:dyDescent="0.3">
      <c r="A338" t="s">
        <v>297</v>
      </c>
      <c r="K338">
        <v>7</v>
      </c>
      <c r="L338">
        <v>145</v>
      </c>
    </row>
    <row r="339" spans="1:12" x14ac:dyDescent="0.3">
      <c r="A339" t="s">
        <v>296</v>
      </c>
      <c r="K339">
        <v>8</v>
      </c>
      <c r="L339">
        <v>122</v>
      </c>
    </row>
    <row r="340" spans="1:12" x14ac:dyDescent="0.3">
      <c r="A340" t="s">
        <v>297</v>
      </c>
      <c r="K340">
        <v>9</v>
      </c>
      <c r="L340">
        <v>130</v>
      </c>
    </row>
    <row r="341" spans="1:12" x14ac:dyDescent="0.3">
      <c r="A341" t="s">
        <v>296</v>
      </c>
      <c r="K341">
        <v>10</v>
      </c>
      <c r="L341">
        <v>141</v>
      </c>
    </row>
    <row r="342" spans="1:12" x14ac:dyDescent="0.3">
      <c r="A342" t="s">
        <v>298</v>
      </c>
      <c r="K342">
        <v>11</v>
      </c>
      <c r="L342">
        <v>118</v>
      </c>
    </row>
    <row r="343" spans="1:12" x14ac:dyDescent="0.3">
      <c r="A343" t="s">
        <v>94</v>
      </c>
      <c r="K343">
        <v>12</v>
      </c>
      <c r="L343">
        <v>125</v>
      </c>
    </row>
    <row r="344" spans="1:12" x14ac:dyDescent="0.3">
      <c r="A344" t="s">
        <v>299</v>
      </c>
      <c r="K344">
        <v>13</v>
      </c>
      <c r="L344">
        <v>132</v>
      </c>
    </row>
    <row r="345" spans="1:12" x14ac:dyDescent="0.3">
      <c r="A345" t="s">
        <v>300</v>
      </c>
      <c r="K345">
        <v>14</v>
      </c>
      <c r="L345">
        <v>136</v>
      </c>
    </row>
    <row r="346" spans="1:12" x14ac:dyDescent="0.3">
      <c r="A346" t="s">
        <v>301</v>
      </c>
      <c r="K346">
        <v>15</v>
      </c>
      <c r="L346">
        <v>128</v>
      </c>
    </row>
    <row r="347" spans="1:12" x14ac:dyDescent="0.3">
      <c r="A347" t="s">
        <v>302</v>
      </c>
      <c r="K347">
        <v>16</v>
      </c>
      <c r="L347">
        <v>123</v>
      </c>
    </row>
    <row r="348" spans="1:12" x14ac:dyDescent="0.3">
      <c r="A348" t="s">
        <v>303</v>
      </c>
      <c r="K348">
        <v>17</v>
      </c>
      <c r="L348">
        <v>132</v>
      </c>
    </row>
    <row r="349" spans="1:12" x14ac:dyDescent="0.3">
      <c r="A349" t="s">
        <v>304</v>
      </c>
      <c r="K349">
        <v>18</v>
      </c>
      <c r="L349">
        <v>138</v>
      </c>
    </row>
    <row r="350" spans="1:12" x14ac:dyDescent="0.3">
      <c r="A350" t="s">
        <v>305</v>
      </c>
      <c r="K350">
        <v>19</v>
      </c>
      <c r="L350">
        <v>126</v>
      </c>
    </row>
    <row r="351" spans="1:12" x14ac:dyDescent="0.3">
      <c r="K351">
        <v>20</v>
      </c>
      <c r="L351">
        <v>129</v>
      </c>
    </row>
    <row r="352" spans="1:12" x14ac:dyDescent="0.3">
      <c r="K352">
        <v>21</v>
      </c>
      <c r="L352">
        <v>136</v>
      </c>
    </row>
    <row r="353" spans="11:12" x14ac:dyDescent="0.3">
      <c r="K353">
        <v>22</v>
      </c>
      <c r="L353">
        <v>127</v>
      </c>
    </row>
    <row r="354" spans="11:12" x14ac:dyDescent="0.3">
      <c r="K354">
        <v>23</v>
      </c>
      <c r="L354">
        <v>130</v>
      </c>
    </row>
    <row r="355" spans="11:12" x14ac:dyDescent="0.3">
      <c r="K355">
        <v>24</v>
      </c>
      <c r="L355">
        <v>122</v>
      </c>
    </row>
    <row r="356" spans="11:12" x14ac:dyDescent="0.3">
      <c r="K356">
        <v>25</v>
      </c>
      <c r="L356">
        <v>125</v>
      </c>
    </row>
    <row r="357" spans="11:12" x14ac:dyDescent="0.3">
      <c r="K357">
        <v>26</v>
      </c>
      <c r="L357">
        <v>133</v>
      </c>
    </row>
    <row r="358" spans="11:12" x14ac:dyDescent="0.3">
      <c r="K358">
        <v>27</v>
      </c>
      <c r="L358">
        <v>140</v>
      </c>
    </row>
    <row r="359" spans="11:12" x14ac:dyDescent="0.3">
      <c r="K359">
        <v>28</v>
      </c>
      <c r="L359">
        <v>126</v>
      </c>
    </row>
    <row r="360" spans="11:12" x14ac:dyDescent="0.3">
      <c r="K360">
        <v>29</v>
      </c>
      <c r="L360">
        <v>133</v>
      </c>
    </row>
    <row r="361" spans="11:12" x14ac:dyDescent="0.3">
      <c r="K361">
        <v>30</v>
      </c>
      <c r="L361">
        <v>135</v>
      </c>
    </row>
    <row r="362" spans="11:12" x14ac:dyDescent="0.3">
      <c r="K362">
        <v>31</v>
      </c>
      <c r="L362">
        <v>130</v>
      </c>
    </row>
    <row r="363" spans="11:12" x14ac:dyDescent="0.3">
      <c r="K363">
        <v>32</v>
      </c>
      <c r="L363">
        <v>134</v>
      </c>
    </row>
    <row r="364" spans="11:12" x14ac:dyDescent="0.3">
      <c r="K364">
        <v>33</v>
      </c>
      <c r="L364">
        <v>141</v>
      </c>
    </row>
    <row r="365" spans="11:12" x14ac:dyDescent="0.3">
      <c r="K365">
        <v>34</v>
      </c>
      <c r="L365">
        <v>119</v>
      </c>
    </row>
    <row r="366" spans="11:12" x14ac:dyDescent="0.3">
      <c r="K366">
        <v>35</v>
      </c>
      <c r="L366">
        <v>125</v>
      </c>
    </row>
    <row r="367" spans="11:12" x14ac:dyDescent="0.3">
      <c r="K367">
        <v>36</v>
      </c>
      <c r="L367">
        <v>131</v>
      </c>
    </row>
    <row r="368" spans="11:12" x14ac:dyDescent="0.3">
      <c r="K368">
        <v>37</v>
      </c>
      <c r="L368">
        <v>136</v>
      </c>
    </row>
    <row r="369" spans="11:12" x14ac:dyDescent="0.3">
      <c r="K369">
        <v>38</v>
      </c>
      <c r="L369">
        <v>128</v>
      </c>
    </row>
    <row r="370" spans="11:12" x14ac:dyDescent="0.3">
      <c r="K370">
        <v>39</v>
      </c>
      <c r="L370">
        <v>124</v>
      </c>
    </row>
    <row r="371" spans="11:12" x14ac:dyDescent="0.3">
      <c r="K371">
        <v>40</v>
      </c>
      <c r="L371">
        <v>132</v>
      </c>
    </row>
    <row r="372" spans="11:12" x14ac:dyDescent="0.3">
      <c r="K372">
        <v>41</v>
      </c>
      <c r="L372">
        <v>136</v>
      </c>
    </row>
    <row r="373" spans="11:12" x14ac:dyDescent="0.3">
      <c r="K373">
        <v>42</v>
      </c>
      <c r="L373">
        <v>127</v>
      </c>
    </row>
    <row r="374" spans="11:12" x14ac:dyDescent="0.3">
      <c r="K374">
        <v>43</v>
      </c>
      <c r="L374">
        <v>130</v>
      </c>
    </row>
    <row r="375" spans="11:12" x14ac:dyDescent="0.3">
      <c r="K375">
        <v>44</v>
      </c>
      <c r="L375">
        <v>122</v>
      </c>
    </row>
    <row r="376" spans="11:12" x14ac:dyDescent="0.3">
      <c r="K376">
        <v>45</v>
      </c>
      <c r="L376">
        <v>125</v>
      </c>
    </row>
    <row r="377" spans="11:12" x14ac:dyDescent="0.3">
      <c r="K377">
        <v>46</v>
      </c>
      <c r="L377">
        <v>133</v>
      </c>
    </row>
    <row r="378" spans="11:12" x14ac:dyDescent="0.3">
      <c r="K378">
        <v>47</v>
      </c>
      <c r="L378">
        <v>140</v>
      </c>
    </row>
    <row r="379" spans="11:12" x14ac:dyDescent="0.3">
      <c r="K379">
        <v>48</v>
      </c>
      <c r="L379">
        <v>126</v>
      </c>
    </row>
    <row r="380" spans="11:12" x14ac:dyDescent="0.3">
      <c r="K380">
        <v>49</v>
      </c>
      <c r="L380">
        <v>133</v>
      </c>
    </row>
    <row r="381" spans="11:12" x14ac:dyDescent="0.3">
      <c r="K381">
        <v>50</v>
      </c>
      <c r="L381">
        <v>135</v>
      </c>
    </row>
    <row r="382" spans="11:12" x14ac:dyDescent="0.3">
      <c r="K382">
        <v>51</v>
      </c>
      <c r="L382">
        <v>130</v>
      </c>
    </row>
    <row r="383" spans="11:12" x14ac:dyDescent="0.3">
      <c r="K383">
        <v>52</v>
      </c>
      <c r="L383">
        <v>134</v>
      </c>
    </row>
    <row r="384" spans="11:12" x14ac:dyDescent="0.3">
      <c r="K384">
        <v>53</v>
      </c>
      <c r="L384">
        <v>141</v>
      </c>
    </row>
    <row r="385" spans="11:12" x14ac:dyDescent="0.3">
      <c r="K385">
        <v>54</v>
      </c>
      <c r="L385">
        <v>119</v>
      </c>
    </row>
    <row r="386" spans="11:12" x14ac:dyDescent="0.3">
      <c r="K386">
        <v>55</v>
      </c>
      <c r="L386">
        <v>125</v>
      </c>
    </row>
    <row r="387" spans="11:12" x14ac:dyDescent="0.3">
      <c r="K387">
        <v>56</v>
      </c>
      <c r="L387">
        <v>131</v>
      </c>
    </row>
    <row r="388" spans="11:12" x14ac:dyDescent="0.3">
      <c r="K388">
        <v>57</v>
      </c>
      <c r="L388">
        <v>136</v>
      </c>
    </row>
    <row r="389" spans="11:12" x14ac:dyDescent="0.3">
      <c r="K389">
        <v>58</v>
      </c>
      <c r="L389">
        <v>128</v>
      </c>
    </row>
    <row r="390" spans="11:12" x14ac:dyDescent="0.3">
      <c r="K390">
        <v>59</v>
      </c>
      <c r="L390">
        <v>124</v>
      </c>
    </row>
    <row r="391" spans="11:12" x14ac:dyDescent="0.3">
      <c r="K391">
        <v>60</v>
      </c>
      <c r="L391">
        <v>132</v>
      </c>
    </row>
    <row r="392" spans="11:12" x14ac:dyDescent="0.3">
      <c r="K392">
        <v>61</v>
      </c>
      <c r="L392">
        <v>136</v>
      </c>
    </row>
    <row r="393" spans="11:12" x14ac:dyDescent="0.3">
      <c r="K393">
        <v>62</v>
      </c>
      <c r="L393">
        <v>127</v>
      </c>
    </row>
    <row r="394" spans="11:12" x14ac:dyDescent="0.3">
      <c r="K394">
        <v>63</v>
      </c>
      <c r="L394">
        <v>130</v>
      </c>
    </row>
    <row r="395" spans="11:12" x14ac:dyDescent="0.3">
      <c r="K395">
        <v>64</v>
      </c>
      <c r="L395">
        <v>122</v>
      </c>
    </row>
    <row r="396" spans="11:12" x14ac:dyDescent="0.3">
      <c r="K396">
        <v>65</v>
      </c>
      <c r="L396">
        <v>125</v>
      </c>
    </row>
    <row r="397" spans="11:12" x14ac:dyDescent="0.3">
      <c r="K397">
        <v>66</v>
      </c>
      <c r="L397">
        <v>133</v>
      </c>
    </row>
    <row r="398" spans="11:12" x14ac:dyDescent="0.3">
      <c r="K398">
        <v>67</v>
      </c>
      <c r="L398">
        <v>140</v>
      </c>
    </row>
    <row r="399" spans="11:12" x14ac:dyDescent="0.3">
      <c r="K399">
        <v>68</v>
      </c>
      <c r="L399">
        <v>126</v>
      </c>
    </row>
    <row r="400" spans="11:12" x14ac:dyDescent="0.3">
      <c r="K400">
        <v>69</v>
      </c>
      <c r="L400">
        <v>133</v>
      </c>
    </row>
    <row r="401" spans="11:12" x14ac:dyDescent="0.3">
      <c r="K401">
        <v>70</v>
      </c>
      <c r="L401">
        <v>135</v>
      </c>
    </row>
    <row r="402" spans="11:12" x14ac:dyDescent="0.3">
      <c r="K402">
        <v>71</v>
      </c>
      <c r="L402">
        <v>130</v>
      </c>
    </row>
    <row r="403" spans="11:12" x14ac:dyDescent="0.3">
      <c r="K403">
        <v>72</v>
      </c>
      <c r="L403">
        <v>134</v>
      </c>
    </row>
    <row r="404" spans="11:12" x14ac:dyDescent="0.3">
      <c r="K404">
        <v>73</v>
      </c>
      <c r="L404">
        <v>141</v>
      </c>
    </row>
    <row r="405" spans="11:12" x14ac:dyDescent="0.3">
      <c r="K405">
        <v>74</v>
      </c>
      <c r="L405">
        <v>119</v>
      </c>
    </row>
    <row r="406" spans="11:12" x14ac:dyDescent="0.3">
      <c r="K406">
        <v>75</v>
      </c>
      <c r="L406">
        <v>125</v>
      </c>
    </row>
    <row r="407" spans="11:12" x14ac:dyDescent="0.3">
      <c r="K407">
        <v>76</v>
      </c>
      <c r="L407">
        <v>131</v>
      </c>
    </row>
    <row r="408" spans="11:12" x14ac:dyDescent="0.3">
      <c r="K408">
        <v>77</v>
      </c>
      <c r="L408">
        <v>136</v>
      </c>
    </row>
    <row r="409" spans="11:12" x14ac:dyDescent="0.3">
      <c r="K409">
        <v>78</v>
      </c>
      <c r="L409">
        <v>128</v>
      </c>
    </row>
    <row r="410" spans="11:12" x14ac:dyDescent="0.3">
      <c r="K410">
        <v>79</v>
      </c>
      <c r="L410">
        <v>124</v>
      </c>
    </row>
    <row r="411" spans="11:12" x14ac:dyDescent="0.3">
      <c r="K411">
        <v>80</v>
      </c>
      <c r="L411">
        <v>132</v>
      </c>
    </row>
    <row r="412" spans="11:12" x14ac:dyDescent="0.3">
      <c r="K412">
        <v>81</v>
      </c>
      <c r="L412">
        <v>136</v>
      </c>
    </row>
    <row r="413" spans="11:12" x14ac:dyDescent="0.3">
      <c r="K413">
        <v>82</v>
      </c>
      <c r="L413">
        <v>127</v>
      </c>
    </row>
    <row r="414" spans="11:12" x14ac:dyDescent="0.3">
      <c r="K414">
        <v>83</v>
      </c>
      <c r="L414">
        <v>130</v>
      </c>
    </row>
    <row r="415" spans="11:12" x14ac:dyDescent="0.3">
      <c r="K415">
        <v>84</v>
      </c>
      <c r="L415">
        <v>122</v>
      </c>
    </row>
    <row r="416" spans="11:12" x14ac:dyDescent="0.3">
      <c r="K416">
        <v>85</v>
      </c>
      <c r="L416">
        <v>125</v>
      </c>
    </row>
    <row r="417" spans="11:12" x14ac:dyDescent="0.3">
      <c r="K417">
        <v>86</v>
      </c>
      <c r="L417">
        <v>133</v>
      </c>
    </row>
    <row r="418" spans="11:12" x14ac:dyDescent="0.3">
      <c r="K418">
        <v>87</v>
      </c>
      <c r="L418">
        <v>140</v>
      </c>
    </row>
    <row r="419" spans="11:12" x14ac:dyDescent="0.3">
      <c r="K419">
        <v>88</v>
      </c>
      <c r="L419">
        <v>126</v>
      </c>
    </row>
    <row r="420" spans="11:12" x14ac:dyDescent="0.3">
      <c r="K420">
        <v>89</v>
      </c>
      <c r="L420">
        <v>133</v>
      </c>
    </row>
    <row r="421" spans="11:12" x14ac:dyDescent="0.3">
      <c r="K421">
        <v>90</v>
      </c>
      <c r="L421">
        <v>135</v>
      </c>
    </row>
    <row r="422" spans="11:12" x14ac:dyDescent="0.3">
      <c r="K422">
        <v>91</v>
      </c>
      <c r="L422">
        <v>130</v>
      </c>
    </row>
    <row r="423" spans="11:12" x14ac:dyDescent="0.3">
      <c r="K423">
        <v>92</v>
      </c>
      <c r="L423">
        <v>134</v>
      </c>
    </row>
    <row r="424" spans="11:12" x14ac:dyDescent="0.3">
      <c r="K424">
        <v>93</v>
      </c>
      <c r="L424">
        <v>141</v>
      </c>
    </row>
    <row r="425" spans="11:12" x14ac:dyDescent="0.3">
      <c r="K425">
        <v>94</v>
      </c>
      <c r="L425">
        <v>119</v>
      </c>
    </row>
    <row r="426" spans="11:12" x14ac:dyDescent="0.3">
      <c r="K426">
        <v>95</v>
      </c>
      <c r="L426">
        <v>125</v>
      </c>
    </row>
    <row r="427" spans="11:12" x14ac:dyDescent="0.3">
      <c r="K427">
        <v>96</v>
      </c>
      <c r="L427">
        <v>131</v>
      </c>
    </row>
    <row r="428" spans="11:12" x14ac:dyDescent="0.3">
      <c r="K428">
        <v>97</v>
      </c>
      <c r="L428">
        <v>136</v>
      </c>
    </row>
    <row r="429" spans="11:12" x14ac:dyDescent="0.3">
      <c r="K429">
        <v>98</v>
      </c>
      <c r="L429">
        <v>128</v>
      </c>
    </row>
    <row r="430" spans="11:12" x14ac:dyDescent="0.3">
      <c r="K430">
        <v>99</v>
      </c>
      <c r="L430">
        <v>124</v>
      </c>
    </row>
    <row r="431" spans="11:12" x14ac:dyDescent="0.3">
      <c r="K431">
        <v>100</v>
      </c>
      <c r="L431">
        <v>132</v>
      </c>
    </row>
    <row r="434" spans="1:18" x14ac:dyDescent="0.3">
      <c r="A434" t="s">
        <v>308</v>
      </c>
      <c r="K434" t="s">
        <v>442</v>
      </c>
      <c r="L434" t="s">
        <v>443</v>
      </c>
      <c r="M434" t="s">
        <v>444</v>
      </c>
      <c r="O434" s="2" t="s">
        <v>21</v>
      </c>
      <c r="P434" s="2" t="s">
        <v>566</v>
      </c>
      <c r="Q434" s="2" t="s">
        <v>565</v>
      </c>
      <c r="R434" s="2" t="s">
        <v>85</v>
      </c>
    </row>
    <row r="435" spans="1:18" x14ac:dyDescent="0.3">
      <c r="A435" t="s">
        <v>309</v>
      </c>
      <c r="K435">
        <v>45</v>
      </c>
      <c r="L435">
        <v>32</v>
      </c>
      <c r="M435">
        <v>40</v>
      </c>
      <c r="O435" s="2">
        <f>AVERAGE(K435:K444,L435:L444,M435:M444)</f>
        <v>37.966666666666669</v>
      </c>
      <c r="P435" s="2">
        <f>MIN(K435:K444,L435:L444,M435:M444)</f>
        <v>28</v>
      </c>
      <c r="Q435" s="2">
        <f>MAX(K435:K444,L435:L444,M435:M444)</f>
        <v>45</v>
      </c>
      <c r="R435" s="2">
        <f>Q435-P435</f>
        <v>17</v>
      </c>
    </row>
    <row r="436" spans="1:18" x14ac:dyDescent="0.3">
      <c r="A436" t="s">
        <v>3</v>
      </c>
      <c r="K436">
        <v>35</v>
      </c>
      <c r="L436">
        <v>28</v>
      </c>
      <c r="M436">
        <v>39</v>
      </c>
    </row>
    <row r="437" spans="1:18" x14ac:dyDescent="0.3">
      <c r="A437" t="s">
        <v>310</v>
      </c>
      <c r="K437">
        <v>40</v>
      </c>
      <c r="L437">
        <v>30</v>
      </c>
      <c r="M437">
        <v>42</v>
      </c>
    </row>
    <row r="438" spans="1:18" x14ac:dyDescent="0.3">
      <c r="A438" t="s">
        <v>311</v>
      </c>
      <c r="K438">
        <v>38</v>
      </c>
      <c r="L438">
        <v>34</v>
      </c>
      <c r="M438">
        <v>41</v>
      </c>
    </row>
    <row r="439" spans="1:18" x14ac:dyDescent="0.3">
      <c r="A439" t="s">
        <v>312</v>
      </c>
      <c r="K439">
        <v>42</v>
      </c>
      <c r="L439">
        <v>33</v>
      </c>
      <c r="M439">
        <v>38</v>
      </c>
    </row>
    <row r="440" spans="1:18" x14ac:dyDescent="0.3">
      <c r="A440" t="s">
        <v>313</v>
      </c>
      <c r="K440">
        <v>37</v>
      </c>
      <c r="L440">
        <v>35</v>
      </c>
      <c r="M440">
        <v>43</v>
      </c>
    </row>
    <row r="441" spans="1:18" x14ac:dyDescent="0.3">
      <c r="A441" t="s">
        <v>314</v>
      </c>
      <c r="K441">
        <v>39</v>
      </c>
      <c r="L441">
        <v>31</v>
      </c>
      <c r="M441">
        <v>45</v>
      </c>
    </row>
    <row r="442" spans="1:18" x14ac:dyDescent="0.3">
      <c r="A442" t="s">
        <v>94</v>
      </c>
      <c r="K442">
        <v>43</v>
      </c>
      <c r="L442">
        <v>29</v>
      </c>
      <c r="M442">
        <v>44</v>
      </c>
    </row>
    <row r="443" spans="1:18" x14ac:dyDescent="0.3">
      <c r="A443" t="s">
        <v>315</v>
      </c>
      <c r="K443">
        <v>44</v>
      </c>
      <c r="L443">
        <v>36</v>
      </c>
      <c r="M443">
        <v>41</v>
      </c>
    </row>
    <row r="444" spans="1:18" x14ac:dyDescent="0.3">
      <c r="A444" t="s">
        <v>316</v>
      </c>
      <c r="K444">
        <v>41</v>
      </c>
      <c r="L444">
        <v>37</v>
      </c>
      <c r="M444">
        <v>37</v>
      </c>
    </row>
    <row r="445" spans="1:18" x14ac:dyDescent="0.3">
      <c r="A445" t="s">
        <v>317</v>
      </c>
    </row>
    <row r="446" spans="1:18" x14ac:dyDescent="0.3">
      <c r="A446" t="s">
        <v>318</v>
      </c>
    </row>
    <row r="447" spans="1:18" x14ac:dyDescent="0.3">
      <c r="A447" t="s">
        <v>319</v>
      </c>
    </row>
    <row r="448" spans="1:18" x14ac:dyDescent="0.3">
      <c r="A448" t="s">
        <v>320</v>
      </c>
    </row>
    <row r="449" spans="1:1" x14ac:dyDescent="0.3">
      <c r="A449" t="s">
        <v>321</v>
      </c>
    </row>
    <row r="450" spans="1:1" x14ac:dyDescent="0.3">
      <c r="A450" t="s">
        <v>322</v>
      </c>
    </row>
    <row r="451" spans="1:1" x14ac:dyDescent="0.3">
      <c r="A451" t="s">
        <v>323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FC85-D68F-48C3-8F0C-D6BCF45B2B48}">
  <dimension ref="A1:Q509"/>
  <sheetViews>
    <sheetView topLeftCell="A356" zoomScale="90" zoomScaleNormal="90" workbookViewId="0">
      <selection activeCell="O153" sqref="O153"/>
    </sheetView>
  </sheetViews>
  <sheetFormatPr defaultRowHeight="14.4" x14ac:dyDescent="0.3"/>
  <sheetData>
    <row r="1" spans="1:17" x14ac:dyDescent="0.3">
      <c r="A1" t="s">
        <v>324</v>
      </c>
      <c r="N1" t="s">
        <v>337</v>
      </c>
      <c r="O1" s="2" t="s">
        <v>569</v>
      </c>
      <c r="P1" s="2" t="s">
        <v>570</v>
      </c>
      <c r="Q1" t="s">
        <v>571</v>
      </c>
    </row>
    <row r="2" spans="1:17" x14ac:dyDescent="0.3">
      <c r="A2" t="s">
        <v>325</v>
      </c>
      <c r="N2">
        <v>-2.5</v>
      </c>
      <c r="O2" s="2">
        <f>SKEW(N2:N51)</f>
        <v>5.4546017084340551E-2</v>
      </c>
      <c r="P2" s="2">
        <f>KURT(N2:N51)</f>
        <v>-1.3042496425917365</v>
      </c>
      <c r="Q2" t="s">
        <v>572</v>
      </c>
    </row>
    <row r="3" spans="1:17" x14ac:dyDescent="0.3">
      <c r="A3" t="s">
        <v>3</v>
      </c>
      <c r="N3">
        <v>1.3</v>
      </c>
    </row>
    <row r="4" spans="1:17" x14ac:dyDescent="0.3">
      <c r="A4" t="s">
        <v>326</v>
      </c>
      <c r="N4">
        <v>-0.8</v>
      </c>
    </row>
    <row r="5" spans="1:17" x14ac:dyDescent="0.3">
      <c r="A5" t="s">
        <v>327</v>
      </c>
      <c r="N5">
        <v>-1.9</v>
      </c>
    </row>
    <row r="6" spans="1:17" x14ac:dyDescent="0.3">
      <c r="A6" t="s">
        <v>328</v>
      </c>
      <c r="N6">
        <v>2.1</v>
      </c>
    </row>
    <row r="7" spans="1:17" x14ac:dyDescent="0.3">
      <c r="A7" t="s">
        <v>94</v>
      </c>
      <c r="N7">
        <v>0.5</v>
      </c>
    </row>
    <row r="8" spans="1:17" x14ac:dyDescent="0.3">
      <c r="A8" t="s">
        <v>329</v>
      </c>
      <c r="N8">
        <v>-1.2</v>
      </c>
    </row>
    <row r="9" spans="1:17" x14ac:dyDescent="0.3">
      <c r="A9" t="s">
        <v>330</v>
      </c>
      <c r="N9">
        <v>1.8</v>
      </c>
    </row>
    <row r="10" spans="1:17" x14ac:dyDescent="0.3">
      <c r="A10" t="s">
        <v>331</v>
      </c>
      <c r="N10">
        <v>-0.5</v>
      </c>
    </row>
    <row r="11" spans="1:17" x14ac:dyDescent="0.3">
      <c r="A11" t="s">
        <v>332</v>
      </c>
      <c r="N11">
        <v>2.2999999999999998</v>
      </c>
    </row>
    <row r="12" spans="1:17" x14ac:dyDescent="0.3">
      <c r="A12" t="s">
        <v>333</v>
      </c>
      <c r="N12">
        <v>-0.7</v>
      </c>
    </row>
    <row r="13" spans="1:17" x14ac:dyDescent="0.3">
      <c r="A13" t="s">
        <v>334</v>
      </c>
      <c r="N13">
        <v>1.2</v>
      </c>
    </row>
    <row r="14" spans="1:17" x14ac:dyDescent="0.3">
      <c r="A14" t="s">
        <v>335</v>
      </c>
      <c r="N14">
        <v>-1.5</v>
      </c>
    </row>
    <row r="15" spans="1:17" x14ac:dyDescent="0.3">
      <c r="A15" t="s">
        <v>336</v>
      </c>
      <c r="N15">
        <v>-0.3</v>
      </c>
    </row>
    <row r="16" spans="1:17" x14ac:dyDescent="0.3">
      <c r="N16">
        <v>2.6</v>
      </c>
    </row>
    <row r="17" spans="14:14" x14ac:dyDescent="0.3">
      <c r="N17">
        <v>1.1000000000000001</v>
      </c>
    </row>
    <row r="18" spans="14:14" x14ac:dyDescent="0.3">
      <c r="N18">
        <v>-1.7</v>
      </c>
    </row>
    <row r="19" spans="14:14" x14ac:dyDescent="0.3">
      <c r="N19">
        <v>0.9</v>
      </c>
    </row>
    <row r="20" spans="14:14" x14ac:dyDescent="0.3">
      <c r="N20">
        <v>-1.4</v>
      </c>
    </row>
    <row r="21" spans="14:14" x14ac:dyDescent="0.3">
      <c r="N21">
        <v>0.3</v>
      </c>
    </row>
    <row r="22" spans="14:14" x14ac:dyDescent="0.3">
      <c r="N22">
        <v>1.9</v>
      </c>
    </row>
    <row r="23" spans="14:14" x14ac:dyDescent="0.3">
      <c r="N23">
        <v>-1.1000000000000001</v>
      </c>
    </row>
    <row r="24" spans="14:14" x14ac:dyDescent="0.3">
      <c r="N24">
        <v>-0.4</v>
      </c>
    </row>
    <row r="25" spans="14:14" x14ac:dyDescent="0.3">
      <c r="N25">
        <v>2.2000000000000002</v>
      </c>
    </row>
    <row r="26" spans="14:14" x14ac:dyDescent="0.3">
      <c r="N26">
        <v>-0.9</v>
      </c>
    </row>
    <row r="27" spans="14:14" x14ac:dyDescent="0.3">
      <c r="N27">
        <v>1.6</v>
      </c>
    </row>
    <row r="28" spans="14:14" x14ac:dyDescent="0.3">
      <c r="N28">
        <v>-0.6</v>
      </c>
    </row>
    <row r="29" spans="14:14" x14ac:dyDescent="0.3">
      <c r="N29">
        <v>-1.3</v>
      </c>
    </row>
    <row r="30" spans="14:14" x14ac:dyDescent="0.3">
      <c r="N30">
        <v>2.4</v>
      </c>
    </row>
    <row r="31" spans="14:14" x14ac:dyDescent="0.3">
      <c r="N31">
        <v>0.7</v>
      </c>
    </row>
    <row r="32" spans="14:14" x14ac:dyDescent="0.3">
      <c r="N32">
        <v>-1.8</v>
      </c>
    </row>
    <row r="33" spans="14:14" x14ac:dyDescent="0.3">
      <c r="N33">
        <v>1.5</v>
      </c>
    </row>
    <row r="34" spans="14:14" x14ac:dyDescent="0.3">
      <c r="N34">
        <v>-0.2</v>
      </c>
    </row>
    <row r="35" spans="14:14" x14ac:dyDescent="0.3">
      <c r="N35">
        <v>-2.1</v>
      </c>
    </row>
    <row r="36" spans="14:14" x14ac:dyDescent="0.3">
      <c r="N36">
        <v>2.8</v>
      </c>
    </row>
    <row r="37" spans="14:14" x14ac:dyDescent="0.3">
      <c r="N37">
        <v>0.8</v>
      </c>
    </row>
    <row r="38" spans="14:14" x14ac:dyDescent="0.3">
      <c r="N38">
        <v>-1.6</v>
      </c>
    </row>
    <row r="39" spans="14:14" x14ac:dyDescent="0.3">
      <c r="N39">
        <v>1.4</v>
      </c>
    </row>
    <row r="40" spans="14:14" x14ac:dyDescent="0.3">
      <c r="N40">
        <v>-0.1</v>
      </c>
    </row>
    <row r="41" spans="14:14" x14ac:dyDescent="0.3">
      <c r="N41">
        <v>2.5</v>
      </c>
    </row>
    <row r="42" spans="14:14" x14ac:dyDescent="0.3">
      <c r="N42">
        <v>-1</v>
      </c>
    </row>
    <row r="43" spans="14:14" x14ac:dyDescent="0.3">
      <c r="N43">
        <v>1.7</v>
      </c>
    </row>
    <row r="44" spans="14:14" x14ac:dyDescent="0.3">
      <c r="N44">
        <v>-0.9</v>
      </c>
    </row>
    <row r="45" spans="14:14" x14ac:dyDescent="0.3">
      <c r="N45">
        <v>-2</v>
      </c>
    </row>
    <row r="46" spans="14:14" x14ac:dyDescent="0.3">
      <c r="N46">
        <v>2.7</v>
      </c>
    </row>
    <row r="47" spans="14:14" x14ac:dyDescent="0.3">
      <c r="N47">
        <v>0.6</v>
      </c>
    </row>
    <row r="48" spans="14:14" x14ac:dyDescent="0.3">
      <c r="N48">
        <v>-1.4</v>
      </c>
    </row>
    <row r="49" spans="1:15" x14ac:dyDescent="0.3">
      <c r="N49">
        <v>1.1000000000000001</v>
      </c>
    </row>
    <row r="50" spans="1:15" x14ac:dyDescent="0.3">
      <c r="N50">
        <v>-0.3</v>
      </c>
    </row>
    <row r="51" spans="1:15" x14ac:dyDescent="0.3">
      <c r="N51">
        <v>2</v>
      </c>
    </row>
    <row r="53" spans="1:15" x14ac:dyDescent="0.3">
      <c r="A53" t="s">
        <v>338</v>
      </c>
    </row>
    <row r="54" spans="1:15" x14ac:dyDescent="0.3">
      <c r="A54" t="s">
        <v>339</v>
      </c>
    </row>
    <row r="55" spans="1:15" x14ac:dyDescent="0.3">
      <c r="A55" t="s">
        <v>3</v>
      </c>
      <c r="K55" t="s">
        <v>445</v>
      </c>
      <c r="L55" s="2" t="s">
        <v>573</v>
      </c>
      <c r="M55" s="2" t="s">
        <v>574</v>
      </c>
      <c r="O55" t="s">
        <v>571</v>
      </c>
    </row>
    <row r="56" spans="1:15" x14ac:dyDescent="0.3">
      <c r="A56" t="s">
        <v>340</v>
      </c>
      <c r="K56">
        <v>2.5</v>
      </c>
      <c r="L56" s="2">
        <f>SKEW(K56:K151)</f>
        <v>0.22402536454542335</v>
      </c>
      <c r="M56" s="2">
        <f>KURT(K56:K151)</f>
        <v>-0.93120912452529181</v>
      </c>
    </row>
    <row r="57" spans="1:15" x14ac:dyDescent="0.3">
      <c r="A57" t="s">
        <v>341</v>
      </c>
      <c r="K57">
        <v>4.8</v>
      </c>
    </row>
    <row r="58" spans="1:15" x14ac:dyDescent="0.3">
      <c r="A58" t="s">
        <v>342</v>
      </c>
      <c r="K58">
        <v>3.2</v>
      </c>
    </row>
    <row r="59" spans="1:15" x14ac:dyDescent="0.3">
      <c r="A59" t="s">
        <v>343</v>
      </c>
      <c r="K59">
        <v>2.1</v>
      </c>
    </row>
    <row r="60" spans="1:15" x14ac:dyDescent="0.3">
      <c r="A60" t="s">
        <v>344</v>
      </c>
      <c r="K60">
        <v>4.5</v>
      </c>
    </row>
    <row r="61" spans="1:15" x14ac:dyDescent="0.3">
      <c r="A61" t="s">
        <v>345</v>
      </c>
      <c r="K61">
        <v>2.9</v>
      </c>
    </row>
    <row r="62" spans="1:15" x14ac:dyDescent="0.3">
      <c r="A62" t="s">
        <v>343</v>
      </c>
      <c r="K62">
        <v>2.2999999999999998</v>
      </c>
    </row>
    <row r="63" spans="1:15" x14ac:dyDescent="0.3">
      <c r="A63" t="s">
        <v>346</v>
      </c>
      <c r="K63">
        <v>3.1</v>
      </c>
    </row>
    <row r="64" spans="1:15" x14ac:dyDescent="0.3">
      <c r="A64" t="s">
        <v>347</v>
      </c>
      <c r="K64">
        <v>4.2</v>
      </c>
    </row>
    <row r="65" spans="1:11" x14ac:dyDescent="0.3">
      <c r="A65" t="s">
        <v>345</v>
      </c>
      <c r="K65">
        <v>3.9</v>
      </c>
    </row>
    <row r="66" spans="1:11" x14ac:dyDescent="0.3">
      <c r="A66" t="s">
        <v>343</v>
      </c>
      <c r="K66">
        <v>2.8</v>
      </c>
    </row>
    <row r="67" spans="1:11" x14ac:dyDescent="0.3">
      <c r="A67" t="s">
        <v>344</v>
      </c>
      <c r="K67">
        <v>4.0999999999999996</v>
      </c>
    </row>
    <row r="68" spans="1:11" x14ac:dyDescent="0.3">
      <c r="A68" t="s">
        <v>348</v>
      </c>
      <c r="K68">
        <v>2.6</v>
      </c>
    </row>
    <row r="69" spans="1:11" x14ac:dyDescent="0.3">
      <c r="A69" t="s">
        <v>94</v>
      </c>
      <c r="K69">
        <v>2.4</v>
      </c>
    </row>
    <row r="70" spans="1:11" x14ac:dyDescent="0.3">
      <c r="A70" t="s">
        <v>349</v>
      </c>
      <c r="K70">
        <v>4.7</v>
      </c>
    </row>
    <row r="71" spans="1:11" x14ac:dyDescent="0.3">
      <c r="A71" t="s">
        <v>350</v>
      </c>
      <c r="K71">
        <v>3.3</v>
      </c>
    </row>
    <row r="72" spans="1:11" x14ac:dyDescent="0.3">
      <c r="A72" t="s">
        <v>351</v>
      </c>
      <c r="K72">
        <v>2.7</v>
      </c>
    </row>
    <row r="73" spans="1:11" x14ac:dyDescent="0.3">
      <c r="A73" t="s">
        <v>352</v>
      </c>
      <c r="K73">
        <v>3</v>
      </c>
    </row>
    <row r="74" spans="1:11" x14ac:dyDescent="0.3">
      <c r="A74" t="s">
        <v>353</v>
      </c>
      <c r="K74">
        <v>4.3</v>
      </c>
    </row>
    <row r="75" spans="1:11" x14ac:dyDescent="0.3">
      <c r="A75" t="s">
        <v>354</v>
      </c>
      <c r="K75">
        <v>3.7</v>
      </c>
    </row>
    <row r="76" spans="1:11" x14ac:dyDescent="0.3">
      <c r="A76" t="s">
        <v>355</v>
      </c>
      <c r="K76">
        <v>2.2000000000000002</v>
      </c>
    </row>
    <row r="77" spans="1:11" x14ac:dyDescent="0.3">
      <c r="K77">
        <v>3.6</v>
      </c>
    </row>
    <row r="78" spans="1:11" x14ac:dyDescent="0.3">
      <c r="K78">
        <v>4</v>
      </c>
    </row>
    <row r="79" spans="1:11" x14ac:dyDescent="0.3">
      <c r="K79">
        <v>2.7</v>
      </c>
    </row>
    <row r="80" spans="1:11" x14ac:dyDescent="0.3">
      <c r="K80">
        <v>3.8</v>
      </c>
    </row>
    <row r="81" spans="11:11" x14ac:dyDescent="0.3">
      <c r="K81">
        <v>3.5</v>
      </c>
    </row>
    <row r="82" spans="11:11" x14ac:dyDescent="0.3">
      <c r="K82">
        <v>3.2</v>
      </c>
    </row>
    <row r="83" spans="11:11" x14ac:dyDescent="0.3">
      <c r="K83">
        <v>4.4000000000000004</v>
      </c>
    </row>
    <row r="84" spans="11:11" x14ac:dyDescent="0.3">
      <c r="K84">
        <v>2</v>
      </c>
    </row>
    <row r="85" spans="11:11" x14ac:dyDescent="0.3">
      <c r="K85">
        <v>3.4</v>
      </c>
    </row>
    <row r="86" spans="11:11" x14ac:dyDescent="0.3">
      <c r="K86">
        <v>3.1</v>
      </c>
    </row>
    <row r="87" spans="11:11" x14ac:dyDescent="0.3">
      <c r="K87">
        <v>2.9</v>
      </c>
    </row>
    <row r="88" spans="11:11" x14ac:dyDescent="0.3">
      <c r="K88">
        <v>4.5999999999999996</v>
      </c>
    </row>
    <row r="89" spans="11:11" x14ac:dyDescent="0.3">
      <c r="K89">
        <v>3.3</v>
      </c>
    </row>
    <row r="90" spans="11:11" x14ac:dyDescent="0.3">
      <c r="K90">
        <v>2.5</v>
      </c>
    </row>
    <row r="91" spans="11:11" x14ac:dyDescent="0.3">
      <c r="K91">
        <v>4.9000000000000004</v>
      </c>
    </row>
    <row r="92" spans="11:11" x14ac:dyDescent="0.3">
      <c r="K92">
        <v>2.8</v>
      </c>
    </row>
    <row r="93" spans="11:11" x14ac:dyDescent="0.3">
      <c r="K93">
        <v>3</v>
      </c>
    </row>
    <row r="94" spans="11:11" x14ac:dyDescent="0.3">
      <c r="K94">
        <v>4.2</v>
      </c>
    </row>
    <row r="95" spans="11:11" x14ac:dyDescent="0.3">
      <c r="K95">
        <v>3.9</v>
      </c>
    </row>
    <row r="96" spans="11:11" x14ac:dyDescent="0.3">
      <c r="K96">
        <v>2.8</v>
      </c>
    </row>
    <row r="97" spans="11:11" x14ac:dyDescent="0.3">
      <c r="K97">
        <v>4.0999999999999996</v>
      </c>
    </row>
    <row r="98" spans="11:11" x14ac:dyDescent="0.3">
      <c r="K98">
        <v>2.6</v>
      </c>
    </row>
    <row r="99" spans="11:11" x14ac:dyDescent="0.3">
      <c r="K99">
        <v>2.4</v>
      </c>
    </row>
    <row r="100" spans="11:11" x14ac:dyDescent="0.3">
      <c r="K100">
        <v>4.7</v>
      </c>
    </row>
    <row r="101" spans="11:11" x14ac:dyDescent="0.3">
      <c r="K101">
        <v>3.3</v>
      </c>
    </row>
    <row r="102" spans="11:11" x14ac:dyDescent="0.3">
      <c r="K102">
        <v>2.7</v>
      </c>
    </row>
    <row r="103" spans="11:11" x14ac:dyDescent="0.3">
      <c r="K103">
        <v>3</v>
      </c>
    </row>
    <row r="104" spans="11:11" x14ac:dyDescent="0.3">
      <c r="K104">
        <v>4.3</v>
      </c>
    </row>
    <row r="105" spans="11:11" x14ac:dyDescent="0.3">
      <c r="K105">
        <v>3.7</v>
      </c>
    </row>
    <row r="106" spans="11:11" x14ac:dyDescent="0.3">
      <c r="K106">
        <v>2.2000000000000002</v>
      </c>
    </row>
    <row r="107" spans="11:11" x14ac:dyDescent="0.3">
      <c r="K107">
        <v>3.6</v>
      </c>
    </row>
    <row r="108" spans="11:11" x14ac:dyDescent="0.3">
      <c r="K108">
        <v>4</v>
      </c>
    </row>
    <row r="109" spans="11:11" x14ac:dyDescent="0.3">
      <c r="K109">
        <v>2.7</v>
      </c>
    </row>
    <row r="110" spans="11:11" x14ac:dyDescent="0.3">
      <c r="K110">
        <v>3.8</v>
      </c>
    </row>
    <row r="111" spans="11:11" x14ac:dyDescent="0.3">
      <c r="K111">
        <v>3.5</v>
      </c>
    </row>
    <row r="112" spans="11:11" x14ac:dyDescent="0.3">
      <c r="K112">
        <v>3.2</v>
      </c>
    </row>
    <row r="113" spans="11:11" x14ac:dyDescent="0.3">
      <c r="K113">
        <v>4.4000000000000004</v>
      </c>
    </row>
    <row r="114" spans="11:11" x14ac:dyDescent="0.3">
      <c r="K114">
        <v>2</v>
      </c>
    </row>
    <row r="115" spans="11:11" x14ac:dyDescent="0.3">
      <c r="K115">
        <v>3.4</v>
      </c>
    </row>
    <row r="116" spans="11:11" x14ac:dyDescent="0.3">
      <c r="K116">
        <v>3.1</v>
      </c>
    </row>
    <row r="117" spans="11:11" x14ac:dyDescent="0.3">
      <c r="K117">
        <v>2.9</v>
      </c>
    </row>
    <row r="118" spans="11:11" x14ac:dyDescent="0.3">
      <c r="K118">
        <v>4.5999999999999996</v>
      </c>
    </row>
    <row r="119" spans="11:11" x14ac:dyDescent="0.3">
      <c r="K119">
        <v>3.3</v>
      </c>
    </row>
    <row r="120" spans="11:11" x14ac:dyDescent="0.3">
      <c r="K120">
        <v>2.5</v>
      </c>
    </row>
    <row r="121" spans="11:11" x14ac:dyDescent="0.3">
      <c r="K121">
        <v>4.9000000000000004</v>
      </c>
    </row>
    <row r="122" spans="11:11" x14ac:dyDescent="0.3">
      <c r="K122">
        <v>2.8</v>
      </c>
    </row>
    <row r="123" spans="11:11" x14ac:dyDescent="0.3">
      <c r="K123">
        <v>3</v>
      </c>
    </row>
    <row r="124" spans="11:11" x14ac:dyDescent="0.3">
      <c r="K124">
        <v>4.2</v>
      </c>
    </row>
    <row r="125" spans="11:11" x14ac:dyDescent="0.3">
      <c r="K125">
        <v>3.9</v>
      </c>
    </row>
    <row r="126" spans="11:11" x14ac:dyDescent="0.3">
      <c r="K126">
        <v>2.8</v>
      </c>
    </row>
    <row r="127" spans="11:11" x14ac:dyDescent="0.3">
      <c r="K127">
        <v>4.0999999999999996</v>
      </c>
    </row>
    <row r="128" spans="11:11" x14ac:dyDescent="0.3">
      <c r="K128">
        <v>2.6</v>
      </c>
    </row>
    <row r="129" spans="11:11" x14ac:dyDescent="0.3">
      <c r="K129">
        <v>2.4</v>
      </c>
    </row>
    <row r="130" spans="11:11" x14ac:dyDescent="0.3">
      <c r="K130">
        <v>4.7</v>
      </c>
    </row>
    <row r="131" spans="11:11" x14ac:dyDescent="0.3">
      <c r="K131">
        <v>3.3</v>
      </c>
    </row>
    <row r="132" spans="11:11" x14ac:dyDescent="0.3">
      <c r="K132">
        <v>2.7</v>
      </c>
    </row>
    <row r="133" spans="11:11" x14ac:dyDescent="0.3">
      <c r="K133">
        <v>3</v>
      </c>
    </row>
    <row r="134" spans="11:11" x14ac:dyDescent="0.3">
      <c r="K134">
        <v>4.3</v>
      </c>
    </row>
    <row r="135" spans="11:11" x14ac:dyDescent="0.3">
      <c r="K135">
        <v>3.7</v>
      </c>
    </row>
    <row r="136" spans="11:11" x14ac:dyDescent="0.3">
      <c r="K136">
        <v>2.2000000000000002</v>
      </c>
    </row>
    <row r="137" spans="11:11" x14ac:dyDescent="0.3">
      <c r="K137">
        <v>3.6</v>
      </c>
    </row>
    <row r="138" spans="11:11" x14ac:dyDescent="0.3">
      <c r="K138">
        <v>4</v>
      </c>
    </row>
    <row r="139" spans="11:11" x14ac:dyDescent="0.3">
      <c r="K139">
        <v>2.7</v>
      </c>
    </row>
    <row r="140" spans="11:11" x14ac:dyDescent="0.3">
      <c r="K140">
        <v>3.8</v>
      </c>
    </row>
    <row r="141" spans="11:11" x14ac:dyDescent="0.3">
      <c r="K141">
        <v>3.5</v>
      </c>
    </row>
    <row r="142" spans="11:11" x14ac:dyDescent="0.3">
      <c r="K142">
        <v>3.2</v>
      </c>
    </row>
    <row r="143" spans="11:11" x14ac:dyDescent="0.3">
      <c r="K143">
        <v>4.4000000000000004</v>
      </c>
    </row>
    <row r="144" spans="11:11" x14ac:dyDescent="0.3">
      <c r="K144">
        <v>2</v>
      </c>
    </row>
    <row r="145" spans="1:13" x14ac:dyDescent="0.3">
      <c r="K145">
        <v>3.4</v>
      </c>
    </row>
    <row r="146" spans="1:13" x14ac:dyDescent="0.3">
      <c r="K146">
        <v>3.1</v>
      </c>
    </row>
    <row r="147" spans="1:13" x14ac:dyDescent="0.3">
      <c r="K147">
        <v>2.9</v>
      </c>
    </row>
    <row r="148" spans="1:13" x14ac:dyDescent="0.3">
      <c r="K148">
        <v>4.5999999999999996</v>
      </c>
    </row>
    <row r="149" spans="1:13" x14ac:dyDescent="0.3">
      <c r="K149">
        <v>3.3</v>
      </c>
    </row>
    <row r="150" spans="1:13" x14ac:dyDescent="0.3">
      <c r="K150">
        <v>2.5</v>
      </c>
    </row>
    <row r="151" spans="1:13" x14ac:dyDescent="0.3">
      <c r="K151">
        <v>4.9000000000000004</v>
      </c>
    </row>
    <row r="153" spans="1:13" x14ac:dyDescent="0.3">
      <c r="A153" t="s">
        <v>356</v>
      </c>
      <c r="K153" t="s">
        <v>271</v>
      </c>
      <c r="L153" s="2" t="s">
        <v>573</v>
      </c>
      <c r="M153" s="2" t="s">
        <v>574</v>
      </c>
    </row>
    <row r="154" spans="1:13" x14ac:dyDescent="0.3">
      <c r="A154" t="s">
        <v>357</v>
      </c>
      <c r="K154">
        <v>4</v>
      </c>
      <c r="L154" s="2">
        <f>SKEW(K154:K254)</f>
        <v>-0.21935045330982728</v>
      </c>
      <c r="M154" s="2">
        <f>KURT(K154:K254)</f>
        <v>-0.72280271936375584</v>
      </c>
    </row>
    <row r="155" spans="1:13" x14ac:dyDescent="0.3">
      <c r="A155" t="s">
        <v>3</v>
      </c>
      <c r="K155">
        <v>5</v>
      </c>
    </row>
    <row r="156" spans="1:13" x14ac:dyDescent="0.3">
      <c r="A156" t="s">
        <v>358</v>
      </c>
      <c r="K156">
        <v>3</v>
      </c>
    </row>
    <row r="157" spans="1:13" x14ac:dyDescent="0.3">
      <c r="A157" t="s">
        <v>359</v>
      </c>
      <c r="K157">
        <v>4</v>
      </c>
    </row>
    <row r="158" spans="1:13" x14ac:dyDescent="0.3">
      <c r="A158" t="s">
        <v>259</v>
      </c>
      <c r="K158">
        <v>4</v>
      </c>
    </row>
    <row r="159" spans="1:13" x14ac:dyDescent="0.3">
      <c r="A159" t="s">
        <v>260</v>
      </c>
      <c r="K159">
        <v>3</v>
      </c>
    </row>
    <row r="160" spans="1:13" x14ac:dyDescent="0.3">
      <c r="A160" t="s">
        <v>261</v>
      </c>
      <c r="K160">
        <v>2</v>
      </c>
    </row>
    <row r="161" spans="1:11" x14ac:dyDescent="0.3">
      <c r="A161" t="s">
        <v>262</v>
      </c>
      <c r="K161">
        <v>5</v>
      </c>
    </row>
    <row r="162" spans="1:11" x14ac:dyDescent="0.3">
      <c r="A162" t="s">
        <v>263</v>
      </c>
      <c r="K162">
        <v>4</v>
      </c>
    </row>
    <row r="163" spans="1:11" x14ac:dyDescent="0.3">
      <c r="A163" t="s">
        <v>261</v>
      </c>
      <c r="K163">
        <v>3</v>
      </c>
    </row>
    <row r="164" spans="1:11" x14ac:dyDescent="0.3">
      <c r="A164" t="s">
        <v>262</v>
      </c>
      <c r="K164">
        <v>5</v>
      </c>
    </row>
    <row r="165" spans="1:11" x14ac:dyDescent="0.3">
      <c r="A165" t="s">
        <v>263</v>
      </c>
      <c r="K165">
        <v>4</v>
      </c>
    </row>
    <row r="166" spans="1:11" x14ac:dyDescent="0.3">
      <c r="A166" t="s">
        <v>264</v>
      </c>
      <c r="K166">
        <v>2</v>
      </c>
    </row>
    <row r="167" spans="1:11" x14ac:dyDescent="0.3">
      <c r="A167" t="s">
        <v>94</v>
      </c>
      <c r="K167">
        <v>3</v>
      </c>
    </row>
    <row r="168" spans="1:11" x14ac:dyDescent="0.3">
      <c r="A168" t="s">
        <v>360</v>
      </c>
      <c r="K168">
        <v>4</v>
      </c>
    </row>
    <row r="169" spans="1:11" x14ac:dyDescent="0.3">
      <c r="A169" t="s">
        <v>361</v>
      </c>
      <c r="K169">
        <v>5</v>
      </c>
    </row>
    <row r="170" spans="1:11" x14ac:dyDescent="0.3">
      <c r="A170" t="s">
        <v>362</v>
      </c>
      <c r="K170">
        <v>3</v>
      </c>
    </row>
    <row r="171" spans="1:11" x14ac:dyDescent="0.3">
      <c r="A171" t="s">
        <v>363</v>
      </c>
      <c r="K171">
        <v>4</v>
      </c>
    </row>
    <row r="172" spans="1:11" x14ac:dyDescent="0.3">
      <c r="A172" t="s">
        <v>364</v>
      </c>
      <c r="K172">
        <v>5</v>
      </c>
    </row>
    <row r="173" spans="1:11" x14ac:dyDescent="0.3">
      <c r="A173" t="s">
        <v>365</v>
      </c>
      <c r="K173">
        <v>3</v>
      </c>
    </row>
    <row r="174" spans="1:11" x14ac:dyDescent="0.3">
      <c r="A174" t="s">
        <v>366</v>
      </c>
      <c r="K174">
        <v>4</v>
      </c>
    </row>
    <row r="175" spans="1:11" x14ac:dyDescent="0.3">
      <c r="A175" t="s">
        <v>367</v>
      </c>
      <c r="K175">
        <v>3</v>
      </c>
    </row>
    <row r="176" spans="1:11" x14ac:dyDescent="0.3">
      <c r="K176">
        <v>2</v>
      </c>
    </row>
    <row r="177" spans="11:11" x14ac:dyDescent="0.3">
      <c r="K177">
        <v>4</v>
      </c>
    </row>
    <row r="178" spans="11:11" x14ac:dyDescent="0.3">
      <c r="K178">
        <v>5</v>
      </c>
    </row>
    <row r="179" spans="11:11" x14ac:dyDescent="0.3">
      <c r="K179">
        <v>3</v>
      </c>
    </row>
    <row r="180" spans="11:11" x14ac:dyDescent="0.3">
      <c r="K180">
        <v>4</v>
      </c>
    </row>
    <row r="181" spans="11:11" x14ac:dyDescent="0.3">
      <c r="K181">
        <v>5</v>
      </c>
    </row>
    <row r="182" spans="11:11" x14ac:dyDescent="0.3">
      <c r="K182">
        <v>4</v>
      </c>
    </row>
    <row r="183" spans="11:11" x14ac:dyDescent="0.3">
      <c r="K183">
        <v>3</v>
      </c>
    </row>
    <row r="184" spans="11:11" x14ac:dyDescent="0.3">
      <c r="K184">
        <v>3</v>
      </c>
    </row>
    <row r="185" spans="11:11" x14ac:dyDescent="0.3">
      <c r="K185">
        <v>4</v>
      </c>
    </row>
    <row r="186" spans="11:11" x14ac:dyDescent="0.3">
      <c r="K186">
        <v>5</v>
      </c>
    </row>
    <row r="187" spans="11:11" x14ac:dyDescent="0.3">
      <c r="K187">
        <v>2</v>
      </c>
    </row>
    <row r="188" spans="11:11" x14ac:dyDescent="0.3">
      <c r="K188">
        <v>3</v>
      </c>
    </row>
    <row r="189" spans="11:11" x14ac:dyDescent="0.3">
      <c r="K189">
        <v>4</v>
      </c>
    </row>
    <row r="190" spans="11:11" x14ac:dyDescent="0.3">
      <c r="K190">
        <v>4</v>
      </c>
    </row>
    <row r="191" spans="11:11" x14ac:dyDescent="0.3">
      <c r="K191">
        <v>3</v>
      </c>
    </row>
    <row r="192" spans="11:11" x14ac:dyDescent="0.3">
      <c r="K192">
        <v>5</v>
      </c>
    </row>
    <row r="193" spans="11:11" x14ac:dyDescent="0.3">
      <c r="K193">
        <v>4</v>
      </c>
    </row>
    <row r="194" spans="11:11" x14ac:dyDescent="0.3">
      <c r="K194">
        <v>3</v>
      </c>
    </row>
    <row r="195" spans="11:11" x14ac:dyDescent="0.3">
      <c r="K195">
        <v>4</v>
      </c>
    </row>
    <row r="196" spans="11:11" x14ac:dyDescent="0.3">
      <c r="K196">
        <v>5</v>
      </c>
    </row>
    <row r="197" spans="11:11" x14ac:dyDescent="0.3">
      <c r="K197">
        <v>4</v>
      </c>
    </row>
    <row r="198" spans="11:11" x14ac:dyDescent="0.3">
      <c r="K198">
        <v>2</v>
      </c>
    </row>
    <row r="199" spans="11:11" x14ac:dyDescent="0.3">
      <c r="K199">
        <v>3</v>
      </c>
    </row>
    <row r="200" spans="11:11" x14ac:dyDescent="0.3">
      <c r="K200">
        <v>4</v>
      </c>
    </row>
    <row r="201" spans="11:11" x14ac:dyDescent="0.3">
      <c r="K201">
        <v>5</v>
      </c>
    </row>
    <row r="202" spans="11:11" x14ac:dyDescent="0.3">
      <c r="K202">
        <v>3</v>
      </c>
    </row>
    <row r="203" spans="11:11" x14ac:dyDescent="0.3">
      <c r="K203">
        <v>4</v>
      </c>
    </row>
    <row r="204" spans="11:11" x14ac:dyDescent="0.3">
      <c r="K204">
        <v>5</v>
      </c>
    </row>
    <row r="205" spans="11:11" x14ac:dyDescent="0.3">
      <c r="K205">
        <v>4</v>
      </c>
    </row>
    <row r="206" spans="11:11" x14ac:dyDescent="0.3">
      <c r="K206">
        <v>3</v>
      </c>
    </row>
    <row r="207" spans="11:11" x14ac:dyDescent="0.3">
      <c r="K207">
        <v>4</v>
      </c>
    </row>
    <row r="208" spans="11:11" x14ac:dyDescent="0.3">
      <c r="K208">
        <v>5</v>
      </c>
    </row>
    <row r="209" spans="11:11" x14ac:dyDescent="0.3">
      <c r="K209">
        <v>3</v>
      </c>
    </row>
    <row r="210" spans="11:11" x14ac:dyDescent="0.3">
      <c r="K210">
        <v>4</v>
      </c>
    </row>
    <row r="211" spans="11:11" x14ac:dyDescent="0.3">
      <c r="K211">
        <v>5</v>
      </c>
    </row>
    <row r="212" spans="11:11" x14ac:dyDescent="0.3">
      <c r="K212">
        <v>4</v>
      </c>
    </row>
    <row r="213" spans="11:11" x14ac:dyDescent="0.3">
      <c r="K213">
        <v>3</v>
      </c>
    </row>
    <row r="214" spans="11:11" x14ac:dyDescent="0.3">
      <c r="K214">
        <v>3</v>
      </c>
    </row>
    <row r="215" spans="11:11" x14ac:dyDescent="0.3">
      <c r="K215">
        <v>4</v>
      </c>
    </row>
    <row r="216" spans="11:11" x14ac:dyDescent="0.3">
      <c r="K216">
        <v>5</v>
      </c>
    </row>
    <row r="217" spans="11:11" x14ac:dyDescent="0.3">
      <c r="K217">
        <v>2</v>
      </c>
    </row>
    <row r="218" spans="11:11" x14ac:dyDescent="0.3">
      <c r="K218">
        <v>3</v>
      </c>
    </row>
    <row r="219" spans="11:11" x14ac:dyDescent="0.3">
      <c r="K219">
        <v>4</v>
      </c>
    </row>
    <row r="220" spans="11:11" x14ac:dyDescent="0.3">
      <c r="K220">
        <v>4</v>
      </c>
    </row>
    <row r="221" spans="11:11" x14ac:dyDescent="0.3">
      <c r="K221">
        <v>3</v>
      </c>
    </row>
    <row r="222" spans="11:11" x14ac:dyDescent="0.3">
      <c r="K222">
        <v>5</v>
      </c>
    </row>
    <row r="223" spans="11:11" x14ac:dyDescent="0.3">
      <c r="K223">
        <v>4</v>
      </c>
    </row>
    <row r="224" spans="11:11" x14ac:dyDescent="0.3">
      <c r="K224">
        <v>3</v>
      </c>
    </row>
    <row r="225" spans="11:11" x14ac:dyDescent="0.3">
      <c r="K225">
        <v>4</v>
      </c>
    </row>
    <row r="226" spans="11:11" x14ac:dyDescent="0.3">
      <c r="K226">
        <v>5</v>
      </c>
    </row>
    <row r="227" spans="11:11" x14ac:dyDescent="0.3">
      <c r="K227">
        <v>4</v>
      </c>
    </row>
    <row r="228" spans="11:11" x14ac:dyDescent="0.3">
      <c r="K228">
        <v>2</v>
      </c>
    </row>
    <row r="229" spans="11:11" x14ac:dyDescent="0.3">
      <c r="K229">
        <v>3</v>
      </c>
    </row>
    <row r="230" spans="11:11" x14ac:dyDescent="0.3">
      <c r="K230">
        <v>4</v>
      </c>
    </row>
    <row r="231" spans="11:11" x14ac:dyDescent="0.3">
      <c r="K231">
        <v>5</v>
      </c>
    </row>
    <row r="232" spans="11:11" x14ac:dyDescent="0.3">
      <c r="K232">
        <v>3</v>
      </c>
    </row>
    <row r="233" spans="11:11" x14ac:dyDescent="0.3">
      <c r="K233">
        <v>4</v>
      </c>
    </row>
    <row r="234" spans="11:11" x14ac:dyDescent="0.3">
      <c r="K234">
        <v>5</v>
      </c>
    </row>
    <row r="235" spans="11:11" x14ac:dyDescent="0.3">
      <c r="K235">
        <v>4</v>
      </c>
    </row>
    <row r="236" spans="11:11" x14ac:dyDescent="0.3">
      <c r="K236">
        <v>3</v>
      </c>
    </row>
    <row r="237" spans="11:11" x14ac:dyDescent="0.3">
      <c r="K237">
        <v>4</v>
      </c>
    </row>
    <row r="238" spans="11:11" x14ac:dyDescent="0.3">
      <c r="K238">
        <v>5</v>
      </c>
    </row>
    <row r="239" spans="11:11" x14ac:dyDescent="0.3">
      <c r="K239">
        <v>3</v>
      </c>
    </row>
    <row r="240" spans="11:11" x14ac:dyDescent="0.3">
      <c r="K240">
        <v>4</v>
      </c>
    </row>
    <row r="241" spans="1:16" x14ac:dyDescent="0.3">
      <c r="K241">
        <v>5</v>
      </c>
    </row>
    <row r="242" spans="1:16" x14ac:dyDescent="0.3">
      <c r="K242">
        <v>4</v>
      </c>
    </row>
    <row r="243" spans="1:16" x14ac:dyDescent="0.3">
      <c r="K243">
        <v>3</v>
      </c>
    </row>
    <row r="244" spans="1:16" x14ac:dyDescent="0.3">
      <c r="K244">
        <v>3</v>
      </c>
    </row>
    <row r="245" spans="1:16" x14ac:dyDescent="0.3">
      <c r="K245">
        <v>4</v>
      </c>
    </row>
    <row r="246" spans="1:16" x14ac:dyDescent="0.3">
      <c r="K246">
        <v>5</v>
      </c>
    </row>
    <row r="247" spans="1:16" x14ac:dyDescent="0.3">
      <c r="K247">
        <v>2</v>
      </c>
    </row>
    <row r="248" spans="1:16" x14ac:dyDescent="0.3">
      <c r="K248">
        <v>3</v>
      </c>
    </row>
    <row r="249" spans="1:16" x14ac:dyDescent="0.3">
      <c r="K249">
        <v>4</v>
      </c>
    </row>
    <row r="250" spans="1:16" x14ac:dyDescent="0.3">
      <c r="K250">
        <v>4</v>
      </c>
    </row>
    <row r="251" spans="1:16" x14ac:dyDescent="0.3">
      <c r="K251">
        <v>3</v>
      </c>
    </row>
    <row r="252" spans="1:16" x14ac:dyDescent="0.3">
      <c r="K252">
        <v>5</v>
      </c>
    </row>
    <row r="253" spans="1:16" x14ac:dyDescent="0.3">
      <c r="K253">
        <v>4</v>
      </c>
    </row>
    <row r="254" spans="1:16" x14ac:dyDescent="0.3">
      <c r="K254">
        <v>4</v>
      </c>
    </row>
    <row r="256" spans="1:16" x14ac:dyDescent="0.3">
      <c r="A256" t="s">
        <v>368</v>
      </c>
      <c r="K256" t="s">
        <v>446</v>
      </c>
      <c r="M256" s="2" t="s">
        <v>573</v>
      </c>
      <c r="N256" s="2" t="s">
        <v>574</v>
      </c>
      <c r="P256" t="s">
        <v>571</v>
      </c>
    </row>
    <row r="257" spans="1:14" x14ac:dyDescent="0.3">
      <c r="A257" t="s">
        <v>369</v>
      </c>
      <c r="K257">
        <v>280</v>
      </c>
      <c r="M257" s="2">
        <f>SKEW(K257:K356)</f>
        <v>0.2092186247974063</v>
      </c>
      <c r="N257" s="2">
        <f>KURT(K257:K356)</f>
        <v>-1.0374244845101974</v>
      </c>
    </row>
    <row r="258" spans="1:14" x14ac:dyDescent="0.3">
      <c r="A258" t="s">
        <v>3</v>
      </c>
      <c r="K258">
        <v>350</v>
      </c>
    </row>
    <row r="259" spans="1:14" x14ac:dyDescent="0.3">
      <c r="A259" t="s">
        <v>370</v>
      </c>
      <c r="K259">
        <v>310</v>
      </c>
    </row>
    <row r="260" spans="1:14" x14ac:dyDescent="0.3">
      <c r="A260" t="s">
        <v>371</v>
      </c>
      <c r="K260">
        <v>270</v>
      </c>
    </row>
    <row r="261" spans="1:14" x14ac:dyDescent="0.3">
      <c r="A261" t="s">
        <v>372</v>
      </c>
      <c r="K261">
        <v>390</v>
      </c>
    </row>
    <row r="262" spans="1:14" x14ac:dyDescent="0.3">
      <c r="A262" t="s">
        <v>373</v>
      </c>
      <c r="K262">
        <v>320</v>
      </c>
    </row>
    <row r="263" spans="1:14" x14ac:dyDescent="0.3">
      <c r="A263" t="s">
        <v>373</v>
      </c>
      <c r="K263">
        <v>290</v>
      </c>
    </row>
    <row r="264" spans="1:14" x14ac:dyDescent="0.3">
      <c r="A264" t="s">
        <v>373</v>
      </c>
      <c r="K264">
        <v>340</v>
      </c>
    </row>
    <row r="265" spans="1:14" x14ac:dyDescent="0.3">
      <c r="A265" t="s">
        <v>373</v>
      </c>
      <c r="K265">
        <v>310</v>
      </c>
    </row>
    <row r="266" spans="1:14" x14ac:dyDescent="0.3">
      <c r="A266" t="s">
        <v>373</v>
      </c>
      <c r="K266">
        <v>380</v>
      </c>
    </row>
    <row r="267" spans="1:14" x14ac:dyDescent="0.3">
      <c r="A267" t="s">
        <v>373</v>
      </c>
      <c r="K267">
        <v>270</v>
      </c>
    </row>
    <row r="268" spans="1:14" x14ac:dyDescent="0.3">
      <c r="A268" t="s">
        <v>373</v>
      </c>
      <c r="K268">
        <v>350</v>
      </c>
    </row>
    <row r="269" spans="1:14" x14ac:dyDescent="0.3">
      <c r="A269" t="s">
        <v>373</v>
      </c>
      <c r="K269">
        <v>300</v>
      </c>
    </row>
    <row r="270" spans="1:14" x14ac:dyDescent="0.3">
      <c r="A270" t="s">
        <v>374</v>
      </c>
      <c r="K270">
        <v>330</v>
      </c>
    </row>
    <row r="271" spans="1:14" x14ac:dyDescent="0.3">
      <c r="A271" t="s">
        <v>94</v>
      </c>
      <c r="K271">
        <v>370</v>
      </c>
    </row>
    <row r="272" spans="1:14" x14ac:dyDescent="0.3">
      <c r="A272" t="s">
        <v>375</v>
      </c>
      <c r="K272">
        <v>310</v>
      </c>
    </row>
    <row r="273" spans="1:11" x14ac:dyDescent="0.3">
      <c r="A273" t="s">
        <v>376</v>
      </c>
      <c r="K273">
        <v>280</v>
      </c>
    </row>
    <row r="274" spans="1:11" x14ac:dyDescent="0.3">
      <c r="A274" t="s">
        <v>351</v>
      </c>
      <c r="K274">
        <v>320</v>
      </c>
    </row>
    <row r="275" spans="1:11" x14ac:dyDescent="0.3">
      <c r="A275" t="s">
        <v>377</v>
      </c>
      <c r="K275">
        <v>350</v>
      </c>
    </row>
    <row r="276" spans="1:11" x14ac:dyDescent="0.3">
      <c r="A276" t="s">
        <v>378</v>
      </c>
      <c r="K276">
        <v>290</v>
      </c>
    </row>
    <row r="277" spans="1:11" x14ac:dyDescent="0.3">
      <c r="A277" t="s">
        <v>379</v>
      </c>
      <c r="K277">
        <v>270</v>
      </c>
    </row>
    <row r="278" spans="1:11" x14ac:dyDescent="0.3">
      <c r="A278" t="s">
        <v>380</v>
      </c>
      <c r="K278">
        <v>350</v>
      </c>
    </row>
    <row r="279" spans="1:11" x14ac:dyDescent="0.3">
      <c r="A279" t="s">
        <v>381</v>
      </c>
      <c r="K279">
        <v>300</v>
      </c>
    </row>
    <row r="280" spans="1:11" x14ac:dyDescent="0.3">
      <c r="K280">
        <v>330</v>
      </c>
    </row>
    <row r="281" spans="1:11" x14ac:dyDescent="0.3">
      <c r="K281">
        <v>370</v>
      </c>
    </row>
    <row r="282" spans="1:11" x14ac:dyDescent="0.3">
      <c r="K282">
        <v>310</v>
      </c>
    </row>
    <row r="283" spans="1:11" x14ac:dyDescent="0.3">
      <c r="K283">
        <v>280</v>
      </c>
    </row>
    <row r="284" spans="1:11" x14ac:dyDescent="0.3">
      <c r="K284">
        <v>320</v>
      </c>
    </row>
    <row r="285" spans="1:11" x14ac:dyDescent="0.3">
      <c r="K285">
        <v>350</v>
      </c>
    </row>
    <row r="286" spans="1:11" x14ac:dyDescent="0.3">
      <c r="K286">
        <v>290</v>
      </c>
    </row>
    <row r="287" spans="1:11" x14ac:dyDescent="0.3">
      <c r="K287">
        <v>270</v>
      </c>
    </row>
    <row r="288" spans="1:11" x14ac:dyDescent="0.3">
      <c r="K288">
        <v>350</v>
      </c>
    </row>
    <row r="289" spans="11:11" x14ac:dyDescent="0.3">
      <c r="K289">
        <v>300</v>
      </c>
    </row>
    <row r="290" spans="11:11" x14ac:dyDescent="0.3">
      <c r="K290">
        <v>330</v>
      </c>
    </row>
    <row r="291" spans="11:11" x14ac:dyDescent="0.3">
      <c r="K291">
        <v>370</v>
      </c>
    </row>
    <row r="292" spans="11:11" x14ac:dyDescent="0.3">
      <c r="K292">
        <v>310</v>
      </c>
    </row>
    <row r="293" spans="11:11" x14ac:dyDescent="0.3">
      <c r="K293">
        <v>280</v>
      </c>
    </row>
    <row r="294" spans="11:11" x14ac:dyDescent="0.3">
      <c r="K294">
        <v>320</v>
      </c>
    </row>
    <row r="295" spans="11:11" x14ac:dyDescent="0.3">
      <c r="K295">
        <v>350</v>
      </c>
    </row>
    <row r="296" spans="11:11" x14ac:dyDescent="0.3">
      <c r="K296">
        <v>290</v>
      </c>
    </row>
    <row r="297" spans="11:11" x14ac:dyDescent="0.3">
      <c r="K297">
        <v>270</v>
      </c>
    </row>
    <row r="298" spans="11:11" x14ac:dyDescent="0.3">
      <c r="K298">
        <v>350</v>
      </c>
    </row>
    <row r="299" spans="11:11" x14ac:dyDescent="0.3">
      <c r="K299">
        <v>300</v>
      </c>
    </row>
    <row r="300" spans="11:11" x14ac:dyDescent="0.3">
      <c r="K300">
        <v>330</v>
      </c>
    </row>
    <row r="301" spans="11:11" x14ac:dyDescent="0.3">
      <c r="K301">
        <v>370</v>
      </c>
    </row>
    <row r="302" spans="11:11" x14ac:dyDescent="0.3">
      <c r="K302">
        <v>310</v>
      </c>
    </row>
    <row r="303" spans="11:11" x14ac:dyDescent="0.3">
      <c r="K303">
        <v>280</v>
      </c>
    </row>
    <row r="304" spans="11:11" x14ac:dyDescent="0.3">
      <c r="K304">
        <v>320</v>
      </c>
    </row>
    <row r="305" spans="11:11" x14ac:dyDescent="0.3">
      <c r="K305">
        <v>350</v>
      </c>
    </row>
    <row r="306" spans="11:11" x14ac:dyDescent="0.3">
      <c r="K306">
        <v>290</v>
      </c>
    </row>
    <row r="307" spans="11:11" x14ac:dyDescent="0.3">
      <c r="K307">
        <v>270</v>
      </c>
    </row>
    <row r="308" spans="11:11" x14ac:dyDescent="0.3">
      <c r="K308">
        <v>350</v>
      </c>
    </row>
    <row r="309" spans="11:11" x14ac:dyDescent="0.3">
      <c r="K309">
        <v>300</v>
      </c>
    </row>
    <row r="310" spans="11:11" x14ac:dyDescent="0.3">
      <c r="K310">
        <v>330</v>
      </c>
    </row>
    <row r="311" spans="11:11" x14ac:dyDescent="0.3">
      <c r="K311">
        <v>370</v>
      </c>
    </row>
    <row r="312" spans="11:11" x14ac:dyDescent="0.3">
      <c r="K312">
        <v>310</v>
      </c>
    </row>
    <row r="313" spans="11:11" x14ac:dyDescent="0.3">
      <c r="K313">
        <v>280</v>
      </c>
    </row>
    <row r="314" spans="11:11" x14ac:dyDescent="0.3">
      <c r="K314">
        <v>320</v>
      </c>
    </row>
    <row r="315" spans="11:11" x14ac:dyDescent="0.3">
      <c r="K315">
        <v>350</v>
      </c>
    </row>
    <row r="316" spans="11:11" x14ac:dyDescent="0.3">
      <c r="K316">
        <v>290</v>
      </c>
    </row>
    <row r="317" spans="11:11" x14ac:dyDescent="0.3">
      <c r="K317">
        <v>270</v>
      </c>
    </row>
    <row r="318" spans="11:11" x14ac:dyDescent="0.3">
      <c r="K318">
        <v>350</v>
      </c>
    </row>
    <row r="319" spans="11:11" x14ac:dyDescent="0.3">
      <c r="K319">
        <v>300</v>
      </c>
    </row>
    <row r="320" spans="11:11" x14ac:dyDescent="0.3">
      <c r="K320">
        <v>330</v>
      </c>
    </row>
    <row r="321" spans="11:11" x14ac:dyDescent="0.3">
      <c r="K321">
        <v>370</v>
      </c>
    </row>
    <row r="322" spans="11:11" x14ac:dyDescent="0.3">
      <c r="K322">
        <v>310</v>
      </c>
    </row>
    <row r="323" spans="11:11" x14ac:dyDescent="0.3">
      <c r="K323">
        <v>280</v>
      </c>
    </row>
    <row r="324" spans="11:11" x14ac:dyDescent="0.3">
      <c r="K324">
        <v>320</v>
      </c>
    </row>
    <row r="325" spans="11:11" x14ac:dyDescent="0.3">
      <c r="K325">
        <v>350</v>
      </c>
    </row>
    <row r="326" spans="11:11" x14ac:dyDescent="0.3">
      <c r="K326">
        <v>290</v>
      </c>
    </row>
    <row r="327" spans="11:11" x14ac:dyDescent="0.3">
      <c r="K327">
        <v>270</v>
      </c>
    </row>
    <row r="328" spans="11:11" x14ac:dyDescent="0.3">
      <c r="K328">
        <v>350</v>
      </c>
    </row>
    <row r="329" spans="11:11" x14ac:dyDescent="0.3">
      <c r="K329">
        <v>300</v>
      </c>
    </row>
    <row r="330" spans="11:11" x14ac:dyDescent="0.3">
      <c r="K330">
        <v>330</v>
      </c>
    </row>
    <row r="331" spans="11:11" x14ac:dyDescent="0.3">
      <c r="K331">
        <v>370</v>
      </c>
    </row>
    <row r="332" spans="11:11" x14ac:dyDescent="0.3">
      <c r="K332">
        <v>310</v>
      </c>
    </row>
    <row r="333" spans="11:11" x14ac:dyDescent="0.3">
      <c r="K333">
        <v>280</v>
      </c>
    </row>
    <row r="334" spans="11:11" x14ac:dyDescent="0.3">
      <c r="K334">
        <v>320</v>
      </c>
    </row>
    <row r="335" spans="11:11" x14ac:dyDescent="0.3">
      <c r="K335">
        <v>350</v>
      </c>
    </row>
    <row r="336" spans="11:11" x14ac:dyDescent="0.3">
      <c r="K336">
        <v>290</v>
      </c>
    </row>
    <row r="337" spans="11:11" x14ac:dyDescent="0.3">
      <c r="K337">
        <v>270</v>
      </c>
    </row>
    <row r="338" spans="11:11" x14ac:dyDescent="0.3">
      <c r="K338">
        <v>350</v>
      </c>
    </row>
    <row r="339" spans="11:11" x14ac:dyDescent="0.3">
      <c r="K339">
        <v>300</v>
      </c>
    </row>
    <row r="340" spans="11:11" x14ac:dyDescent="0.3">
      <c r="K340">
        <v>330</v>
      </c>
    </row>
    <row r="341" spans="11:11" x14ac:dyDescent="0.3">
      <c r="K341">
        <v>370</v>
      </c>
    </row>
    <row r="342" spans="11:11" x14ac:dyDescent="0.3">
      <c r="K342">
        <v>310</v>
      </c>
    </row>
    <row r="343" spans="11:11" x14ac:dyDescent="0.3">
      <c r="K343">
        <v>280</v>
      </c>
    </row>
    <row r="344" spans="11:11" x14ac:dyDescent="0.3">
      <c r="K344">
        <v>320</v>
      </c>
    </row>
    <row r="345" spans="11:11" x14ac:dyDescent="0.3">
      <c r="K345">
        <v>350</v>
      </c>
    </row>
    <row r="346" spans="11:11" x14ac:dyDescent="0.3">
      <c r="K346">
        <v>290</v>
      </c>
    </row>
    <row r="347" spans="11:11" x14ac:dyDescent="0.3">
      <c r="K347">
        <v>270</v>
      </c>
    </row>
    <row r="348" spans="11:11" x14ac:dyDescent="0.3">
      <c r="K348">
        <v>350</v>
      </c>
    </row>
    <row r="349" spans="11:11" x14ac:dyDescent="0.3">
      <c r="K349">
        <v>300</v>
      </c>
    </row>
    <row r="350" spans="11:11" x14ac:dyDescent="0.3">
      <c r="K350">
        <v>330</v>
      </c>
    </row>
    <row r="351" spans="11:11" x14ac:dyDescent="0.3">
      <c r="K351">
        <v>370</v>
      </c>
    </row>
    <row r="352" spans="11:11" x14ac:dyDescent="0.3">
      <c r="K352">
        <v>310</v>
      </c>
    </row>
    <row r="353" spans="11:11" x14ac:dyDescent="0.3">
      <c r="K353">
        <v>280</v>
      </c>
    </row>
    <row r="354" spans="11:11" x14ac:dyDescent="0.3">
      <c r="K354">
        <v>320</v>
      </c>
    </row>
    <row r="355" spans="11:11" x14ac:dyDescent="0.3">
      <c r="K355">
        <v>350</v>
      </c>
    </row>
    <row r="356" spans="11:11" x14ac:dyDescent="0.3">
      <c r="K356">
        <v>290</v>
      </c>
    </row>
    <row r="409" spans="1:17" x14ac:dyDescent="0.3">
      <c r="A409" t="s">
        <v>382</v>
      </c>
      <c r="L409" t="s">
        <v>447</v>
      </c>
      <c r="N409" t="s">
        <v>573</v>
      </c>
      <c r="O409" t="s">
        <v>574</v>
      </c>
      <c r="Q409" t="s">
        <v>571</v>
      </c>
    </row>
    <row r="410" spans="1:17" x14ac:dyDescent="0.3">
      <c r="A410" t="s">
        <v>383</v>
      </c>
      <c r="L410">
        <v>12</v>
      </c>
      <c r="N410">
        <f>SKEW(L410:L509)</f>
        <v>-0.3350128722188207</v>
      </c>
      <c r="O410">
        <f>KURT(L410:L509)</f>
        <v>-0.88101144669010489</v>
      </c>
    </row>
    <row r="411" spans="1:17" x14ac:dyDescent="0.3">
      <c r="A411" t="s">
        <v>3</v>
      </c>
      <c r="L411">
        <v>18</v>
      </c>
    </row>
    <row r="412" spans="1:17" x14ac:dyDescent="0.3">
      <c r="A412" t="s">
        <v>384</v>
      </c>
      <c r="L412">
        <v>15</v>
      </c>
    </row>
    <row r="413" spans="1:17" x14ac:dyDescent="0.3">
      <c r="A413" t="s">
        <v>385</v>
      </c>
      <c r="L413">
        <v>22</v>
      </c>
    </row>
    <row r="414" spans="1:17" x14ac:dyDescent="0.3">
      <c r="A414" t="s">
        <v>386</v>
      </c>
      <c r="L414">
        <v>20</v>
      </c>
    </row>
    <row r="415" spans="1:17" x14ac:dyDescent="0.3">
      <c r="A415" t="s">
        <v>387</v>
      </c>
      <c r="L415">
        <v>14</v>
      </c>
    </row>
    <row r="416" spans="1:17" x14ac:dyDescent="0.3">
      <c r="A416" t="s">
        <v>388</v>
      </c>
      <c r="L416">
        <v>16</v>
      </c>
    </row>
    <row r="417" spans="1:12" x14ac:dyDescent="0.3">
      <c r="A417" t="s">
        <v>386</v>
      </c>
      <c r="L417">
        <v>21</v>
      </c>
    </row>
    <row r="418" spans="1:12" x14ac:dyDescent="0.3">
      <c r="A418" t="s">
        <v>387</v>
      </c>
      <c r="L418">
        <v>19</v>
      </c>
    </row>
    <row r="419" spans="1:12" x14ac:dyDescent="0.3">
      <c r="A419" t="s">
        <v>388</v>
      </c>
      <c r="L419">
        <v>17</v>
      </c>
    </row>
    <row r="420" spans="1:12" x14ac:dyDescent="0.3">
      <c r="A420" t="s">
        <v>386</v>
      </c>
      <c r="L420">
        <v>22</v>
      </c>
    </row>
    <row r="421" spans="1:12" x14ac:dyDescent="0.3">
      <c r="A421" t="s">
        <v>387</v>
      </c>
      <c r="L421">
        <v>19</v>
      </c>
    </row>
    <row r="422" spans="1:12" x14ac:dyDescent="0.3">
      <c r="A422" t="s">
        <v>389</v>
      </c>
      <c r="L422">
        <v>13</v>
      </c>
    </row>
    <row r="423" spans="1:12" x14ac:dyDescent="0.3">
      <c r="A423" t="s">
        <v>94</v>
      </c>
      <c r="L423">
        <v>16</v>
      </c>
    </row>
    <row r="424" spans="1:12" x14ac:dyDescent="0.3">
      <c r="A424" t="s">
        <v>390</v>
      </c>
      <c r="L424">
        <v>21</v>
      </c>
    </row>
    <row r="425" spans="1:12" x14ac:dyDescent="0.3">
      <c r="A425" t="s">
        <v>391</v>
      </c>
      <c r="L425">
        <v>22</v>
      </c>
    </row>
    <row r="426" spans="1:12" x14ac:dyDescent="0.3">
      <c r="A426" t="s">
        <v>392</v>
      </c>
      <c r="L426">
        <v>17</v>
      </c>
    </row>
    <row r="427" spans="1:12" x14ac:dyDescent="0.3">
      <c r="A427" t="s">
        <v>351</v>
      </c>
      <c r="L427">
        <v>19</v>
      </c>
    </row>
    <row r="428" spans="1:12" x14ac:dyDescent="0.3">
      <c r="A428" t="s">
        <v>393</v>
      </c>
      <c r="L428">
        <v>22</v>
      </c>
    </row>
    <row r="429" spans="1:12" x14ac:dyDescent="0.3">
      <c r="A429" t="s">
        <v>333</v>
      </c>
      <c r="L429">
        <v>18</v>
      </c>
    </row>
    <row r="430" spans="1:12" x14ac:dyDescent="0.3">
      <c r="A430" t="s">
        <v>394</v>
      </c>
      <c r="L430">
        <v>14</v>
      </c>
    </row>
    <row r="431" spans="1:12" x14ac:dyDescent="0.3">
      <c r="A431" t="s">
        <v>395</v>
      </c>
      <c r="L431">
        <v>20</v>
      </c>
    </row>
    <row r="432" spans="1:12" x14ac:dyDescent="0.3">
      <c r="A432" t="s">
        <v>396</v>
      </c>
      <c r="L432">
        <v>19</v>
      </c>
    </row>
    <row r="433" spans="12:12" x14ac:dyDescent="0.3">
      <c r="L433">
        <v>17</v>
      </c>
    </row>
    <row r="434" spans="12:12" x14ac:dyDescent="0.3">
      <c r="L434">
        <v>22</v>
      </c>
    </row>
    <row r="435" spans="12:12" x14ac:dyDescent="0.3">
      <c r="L435">
        <v>18</v>
      </c>
    </row>
    <row r="436" spans="12:12" x14ac:dyDescent="0.3">
      <c r="L436">
        <v>15</v>
      </c>
    </row>
    <row r="437" spans="12:12" x14ac:dyDescent="0.3">
      <c r="L437">
        <v>21</v>
      </c>
    </row>
    <row r="438" spans="12:12" x14ac:dyDescent="0.3">
      <c r="L438">
        <v>20</v>
      </c>
    </row>
    <row r="439" spans="12:12" x14ac:dyDescent="0.3">
      <c r="L439">
        <v>16</v>
      </c>
    </row>
    <row r="440" spans="12:12" x14ac:dyDescent="0.3">
      <c r="L440">
        <v>12</v>
      </c>
    </row>
    <row r="441" spans="12:12" x14ac:dyDescent="0.3">
      <c r="L441">
        <v>18</v>
      </c>
    </row>
    <row r="442" spans="12:12" x14ac:dyDescent="0.3">
      <c r="L442">
        <v>15</v>
      </c>
    </row>
    <row r="443" spans="12:12" x14ac:dyDescent="0.3">
      <c r="L443">
        <v>22</v>
      </c>
    </row>
    <row r="444" spans="12:12" x14ac:dyDescent="0.3">
      <c r="L444">
        <v>20</v>
      </c>
    </row>
    <row r="445" spans="12:12" x14ac:dyDescent="0.3">
      <c r="L445">
        <v>14</v>
      </c>
    </row>
    <row r="446" spans="12:12" x14ac:dyDescent="0.3">
      <c r="L446">
        <v>16</v>
      </c>
    </row>
    <row r="447" spans="12:12" x14ac:dyDescent="0.3">
      <c r="L447">
        <v>21</v>
      </c>
    </row>
    <row r="448" spans="12:12" x14ac:dyDescent="0.3">
      <c r="L448">
        <v>19</v>
      </c>
    </row>
    <row r="449" spans="12:12" x14ac:dyDescent="0.3">
      <c r="L449">
        <v>17</v>
      </c>
    </row>
    <row r="450" spans="12:12" x14ac:dyDescent="0.3">
      <c r="L450">
        <v>22</v>
      </c>
    </row>
    <row r="451" spans="12:12" x14ac:dyDescent="0.3">
      <c r="L451">
        <v>19</v>
      </c>
    </row>
    <row r="452" spans="12:12" x14ac:dyDescent="0.3">
      <c r="L452">
        <v>13</v>
      </c>
    </row>
    <row r="453" spans="12:12" x14ac:dyDescent="0.3">
      <c r="L453">
        <v>16</v>
      </c>
    </row>
    <row r="454" spans="12:12" x14ac:dyDescent="0.3">
      <c r="L454">
        <v>21</v>
      </c>
    </row>
    <row r="455" spans="12:12" x14ac:dyDescent="0.3">
      <c r="L455">
        <v>22</v>
      </c>
    </row>
    <row r="456" spans="12:12" x14ac:dyDescent="0.3">
      <c r="L456">
        <v>17</v>
      </c>
    </row>
    <row r="457" spans="12:12" x14ac:dyDescent="0.3">
      <c r="L457">
        <v>19</v>
      </c>
    </row>
    <row r="458" spans="12:12" x14ac:dyDescent="0.3">
      <c r="L458">
        <v>22</v>
      </c>
    </row>
    <row r="459" spans="12:12" x14ac:dyDescent="0.3">
      <c r="L459">
        <v>18</v>
      </c>
    </row>
    <row r="460" spans="12:12" x14ac:dyDescent="0.3">
      <c r="L460">
        <v>14</v>
      </c>
    </row>
    <row r="461" spans="12:12" x14ac:dyDescent="0.3">
      <c r="L461">
        <v>20</v>
      </c>
    </row>
    <row r="462" spans="12:12" x14ac:dyDescent="0.3">
      <c r="L462">
        <v>19</v>
      </c>
    </row>
    <row r="463" spans="12:12" x14ac:dyDescent="0.3">
      <c r="L463">
        <v>17</v>
      </c>
    </row>
    <row r="464" spans="12:12" x14ac:dyDescent="0.3">
      <c r="L464">
        <v>22</v>
      </c>
    </row>
    <row r="465" spans="12:12" x14ac:dyDescent="0.3">
      <c r="L465">
        <v>18</v>
      </c>
    </row>
    <row r="466" spans="12:12" x14ac:dyDescent="0.3">
      <c r="L466">
        <v>15</v>
      </c>
    </row>
    <row r="467" spans="12:12" x14ac:dyDescent="0.3">
      <c r="L467">
        <v>21</v>
      </c>
    </row>
    <row r="468" spans="12:12" x14ac:dyDescent="0.3">
      <c r="L468">
        <v>20</v>
      </c>
    </row>
    <row r="469" spans="12:12" x14ac:dyDescent="0.3">
      <c r="L469">
        <v>16</v>
      </c>
    </row>
    <row r="470" spans="12:12" x14ac:dyDescent="0.3">
      <c r="L470">
        <v>12</v>
      </c>
    </row>
    <row r="471" spans="12:12" x14ac:dyDescent="0.3">
      <c r="L471">
        <v>18</v>
      </c>
    </row>
    <row r="472" spans="12:12" x14ac:dyDescent="0.3">
      <c r="L472">
        <v>15</v>
      </c>
    </row>
    <row r="473" spans="12:12" x14ac:dyDescent="0.3">
      <c r="L473">
        <v>22</v>
      </c>
    </row>
    <row r="474" spans="12:12" x14ac:dyDescent="0.3">
      <c r="L474">
        <v>20</v>
      </c>
    </row>
    <row r="475" spans="12:12" x14ac:dyDescent="0.3">
      <c r="L475">
        <v>14</v>
      </c>
    </row>
    <row r="476" spans="12:12" x14ac:dyDescent="0.3">
      <c r="L476">
        <v>16</v>
      </c>
    </row>
    <row r="477" spans="12:12" x14ac:dyDescent="0.3">
      <c r="L477">
        <v>21</v>
      </c>
    </row>
    <row r="478" spans="12:12" x14ac:dyDescent="0.3">
      <c r="L478">
        <v>19</v>
      </c>
    </row>
    <row r="479" spans="12:12" x14ac:dyDescent="0.3">
      <c r="L479">
        <v>17</v>
      </c>
    </row>
    <row r="480" spans="12:12" x14ac:dyDescent="0.3">
      <c r="L480">
        <v>22</v>
      </c>
    </row>
    <row r="481" spans="12:12" x14ac:dyDescent="0.3">
      <c r="L481">
        <v>19</v>
      </c>
    </row>
    <row r="482" spans="12:12" x14ac:dyDescent="0.3">
      <c r="L482">
        <v>13</v>
      </c>
    </row>
    <row r="483" spans="12:12" x14ac:dyDescent="0.3">
      <c r="L483">
        <v>16</v>
      </c>
    </row>
    <row r="484" spans="12:12" x14ac:dyDescent="0.3">
      <c r="L484">
        <v>21</v>
      </c>
    </row>
    <row r="485" spans="12:12" x14ac:dyDescent="0.3">
      <c r="L485">
        <v>22</v>
      </c>
    </row>
    <row r="486" spans="12:12" x14ac:dyDescent="0.3">
      <c r="L486">
        <v>17</v>
      </c>
    </row>
    <row r="487" spans="12:12" x14ac:dyDescent="0.3">
      <c r="L487">
        <v>19</v>
      </c>
    </row>
    <row r="488" spans="12:12" x14ac:dyDescent="0.3">
      <c r="L488">
        <v>22</v>
      </c>
    </row>
    <row r="489" spans="12:12" x14ac:dyDescent="0.3">
      <c r="L489">
        <v>18</v>
      </c>
    </row>
    <row r="490" spans="12:12" x14ac:dyDescent="0.3">
      <c r="L490">
        <v>14</v>
      </c>
    </row>
    <row r="491" spans="12:12" x14ac:dyDescent="0.3">
      <c r="L491">
        <v>20</v>
      </c>
    </row>
    <row r="492" spans="12:12" x14ac:dyDescent="0.3">
      <c r="L492">
        <v>19</v>
      </c>
    </row>
    <row r="493" spans="12:12" x14ac:dyDescent="0.3">
      <c r="L493">
        <v>17</v>
      </c>
    </row>
    <row r="494" spans="12:12" x14ac:dyDescent="0.3">
      <c r="L494">
        <v>22</v>
      </c>
    </row>
    <row r="495" spans="12:12" x14ac:dyDescent="0.3">
      <c r="L495">
        <v>18</v>
      </c>
    </row>
    <row r="496" spans="12:12" x14ac:dyDescent="0.3">
      <c r="L496">
        <v>15</v>
      </c>
    </row>
    <row r="497" spans="12:12" x14ac:dyDescent="0.3">
      <c r="L497">
        <v>21</v>
      </c>
    </row>
    <row r="498" spans="12:12" x14ac:dyDescent="0.3">
      <c r="L498">
        <v>20</v>
      </c>
    </row>
    <row r="499" spans="12:12" x14ac:dyDescent="0.3">
      <c r="L499">
        <v>16</v>
      </c>
    </row>
    <row r="500" spans="12:12" x14ac:dyDescent="0.3">
      <c r="L500">
        <v>12</v>
      </c>
    </row>
    <row r="501" spans="12:12" x14ac:dyDescent="0.3">
      <c r="L501">
        <v>18</v>
      </c>
    </row>
    <row r="502" spans="12:12" x14ac:dyDescent="0.3">
      <c r="L502">
        <v>15</v>
      </c>
    </row>
    <row r="503" spans="12:12" x14ac:dyDescent="0.3">
      <c r="L503">
        <v>22</v>
      </c>
    </row>
    <row r="504" spans="12:12" x14ac:dyDescent="0.3">
      <c r="L504">
        <v>20</v>
      </c>
    </row>
    <row r="505" spans="12:12" x14ac:dyDescent="0.3">
      <c r="L505">
        <v>14</v>
      </c>
    </row>
    <row r="506" spans="12:12" x14ac:dyDescent="0.3">
      <c r="L506">
        <v>16</v>
      </c>
    </row>
    <row r="507" spans="12:12" x14ac:dyDescent="0.3">
      <c r="L507">
        <v>21</v>
      </c>
    </row>
    <row r="508" spans="12:12" x14ac:dyDescent="0.3">
      <c r="L508">
        <v>19</v>
      </c>
    </row>
    <row r="509" spans="12:12" x14ac:dyDescent="0.3">
      <c r="L509">
        <v>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51EE-CF18-4A90-9DF1-199A01D6C210}">
  <dimension ref="A1:P573"/>
  <sheetViews>
    <sheetView topLeftCell="A438" zoomScaleNormal="100" workbookViewId="0">
      <selection activeCell="M444" sqref="M444:O447"/>
    </sheetView>
  </sheetViews>
  <sheetFormatPr defaultRowHeight="14.4" x14ac:dyDescent="0.3"/>
  <cols>
    <col min="9" max="9" width="18.33203125" customWidth="1"/>
    <col min="10" max="10" width="9.109375" customWidth="1"/>
  </cols>
  <sheetData>
    <row r="1" spans="1:16" x14ac:dyDescent="0.3">
      <c r="A1" t="s">
        <v>448</v>
      </c>
      <c r="J1" t="s">
        <v>289</v>
      </c>
      <c r="K1" t="s">
        <v>473</v>
      </c>
      <c r="M1" s="2" t="s">
        <v>584</v>
      </c>
      <c r="N1" s="2"/>
      <c r="O1" s="2" t="s">
        <v>578</v>
      </c>
      <c r="P1" s="2" t="s">
        <v>578</v>
      </c>
    </row>
    <row r="2" spans="1:16" x14ac:dyDescent="0.3">
      <c r="A2" t="s">
        <v>449</v>
      </c>
      <c r="J2">
        <v>1</v>
      </c>
      <c r="K2">
        <v>40</v>
      </c>
      <c r="M2" s="2"/>
      <c r="N2" s="2"/>
      <c r="O2" s="2"/>
      <c r="P2" s="2"/>
    </row>
    <row r="3" spans="1:16" x14ac:dyDescent="0.3">
      <c r="A3" t="s">
        <v>3</v>
      </c>
      <c r="J3">
        <v>2</v>
      </c>
      <c r="K3">
        <v>45</v>
      </c>
      <c r="M3" s="2" t="s">
        <v>575</v>
      </c>
      <c r="N3" s="2">
        <f>QUARTILE(K2:K101,1)</f>
        <v>128.75</v>
      </c>
      <c r="O3" s="2" t="s">
        <v>579</v>
      </c>
      <c r="P3" s="2">
        <f>_xlfn.PERCENTILE.EXC(K2:K101,0.1)</f>
        <v>72.300000000000011</v>
      </c>
    </row>
    <row r="4" spans="1:16" x14ac:dyDescent="0.3">
      <c r="A4" t="s">
        <v>450</v>
      </c>
      <c r="J4">
        <v>3</v>
      </c>
      <c r="K4">
        <v>50</v>
      </c>
      <c r="M4" s="2" t="s">
        <v>576</v>
      </c>
      <c r="N4" s="2">
        <f>QUARTILE(K2:K101,2)</f>
        <v>252.5</v>
      </c>
      <c r="O4" s="2" t="s">
        <v>580</v>
      </c>
      <c r="P4" s="2">
        <f>_xlfn.PERCENTILE.EXC(K2:K101,0.25)</f>
        <v>126.25</v>
      </c>
    </row>
    <row r="5" spans="1:16" x14ac:dyDescent="0.3">
      <c r="A5" t="s">
        <v>451</v>
      </c>
      <c r="J5">
        <v>4</v>
      </c>
      <c r="K5">
        <v>55</v>
      </c>
      <c r="M5" s="2" t="s">
        <v>577</v>
      </c>
      <c r="N5" s="2">
        <f>QUARTILE(K2:K101,3)</f>
        <v>376.25</v>
      </c>
      <c r="O5" s="2" t="s">
        <v>581</v>
      </c>
      <c r="P5" s="2">
        <f>_xlfn.PERCENTILE.EXC(K2:K101,0.75)</f>
        <v>378.75</v>
      </c>
    </row>
    <row r="6" spans="1:16" x14ac:dyDescent="0.3">
      <c r="A6" t="s">
        <v>452</v>
      </c>
      <c r="J6">
        <v>5</v>
      </c>
      <c r="K6">
        <v>60</v>
      </c>
      <c r="M6" s="2" t="s">
        <v>603</v>
      </c>
      <c r="N6" s="2"/>
      <c r="O6" s="2" t="s">
        <v>582</v>
      </c>
      <c r="P6" s="2">
        <f>_xlfn.PERCENTILE.EXC(K2:K101,0.9)</f>
        <v>454.5</v>
      </c>
    </row>
    <row r="7" spans="1:16" x14ac:dyDescent="0.3">
      <c r="A7" t="s">
        <v>453</v>
      </c>
      <c r="J7">
        <v>6</v>
      </c>
      <c r="K7">
        <v>62</v>
      </c>
    </row>
    <row r="8" spans="1:16" x14ac:dyDescent="0.3">
      <c r="A8" t="s">
        <v>454</v>
      </c>
      <c r="J8">
        <v>7</v>
      </c>
      <c r="K8">
        <v>65</v>
      </c>
    </row>
    <row r="9" spans="1:16" x14ac:dyDescent="0.3">
      <c r="A9" t="s">
        <v>455</v>
      </c>
      <c r="J9">
        <v>8</v>
      </c>
      <c r="K9">
        <v>68</v>
      </c>
    </row>
    <row r="10" spans="1:16" x14ac:dyDescent="0.3">
      <c r="A10" t="s">
        <v>456</v>
      </c>
      <c r="J10">
        <v>9</v>
      </c>
      <c r="K10">
        <v>70</v>
      </c>
    </row>
    <row r="11" spans="1:16" x14ac:dyDescent="0.3">
      <c r="A11" t="s">
        <v>457</v>
      </c>
      <c r="J11">
        <v>10</v>
      </c>
      <c r="K11">
        <v>72</v>
      </c>
    </row>
    <row r="12" spans="1:16" x14ac:dyDescent="0.3">
      <c r="A12" t="s">
        <v>458</v>
      </c>
      <c r="J12">
        <v>11</v>
      </c>
      <c r="K12">
        <v>75</v>
      </c>
    </row>
    <row r="13" spans="1:16" x14ac:dyDescent="0.3">
      <c r="A13" t="s">
        <v>459</v>
      </c>
      <c r="J13">
        <v>12</v>
      </c>
      <c r="K13">
        <v>78</v>
      </c>
    </row>
    <row r="14" spans="1:16" x14ac:dyDescent="0.3">
      <c r="A14" t="s">
        <v>460</v>
      </c>
      <c r="J14">
        <v>13</v>
      </c>
      <c r="K14">
        <v>80</v>
      </c>
    </row>
    <row r="15" spans="1:16" x14ac:dyDescent="0.3">
      <c r="A15" t="s">
        <v>461</v>
      </c>
      <c r="J15">
        <v>14</v>
      </c>
      <c r="K15">
        <v>82</v>
      </c>
    </row>
    <row r="16" spans="1:16" x14ac:dyDescent="0.3">
      <c r="A16" t="s">
        <v>462</v>
      </c>
      <c r="J16">
        <v>15</v>
      </c>
      <c r="K16">
        <v>85</v>
      </c>
    </row>
    <row r="17" spans="1:11" x14ac:dyDescent="0.3">
      <c r="A17" t="s">
        <v>463</v>
      </c>
      <c r="J17">
        <v>16</v>
      </c>
      <c r="K17">
        <v>88</v>
      </c>
    </row>
    <row r="18" spans="1:11" x14ac:dyDescent="0.3">
      <c r="A18" t="s">
        <v>464</v>
      </c>
      <c r="J18">
        <v>17</v>
      </c>
      <c r="K18">
        <v>90</v>
      </c>
    </row>
    <row r="19" spans="1:11" x14ac:dyDescent="0.3">
      <c r="A19" t="s">
        <v>465</v>
      </c>
      <c r="J19">
        <v>18</v>
      </c>
      <c r="K19">
        <v>92</v>
      </c>
    </row>
    <row r="20" spans="1:11" x14ac:dyDescent="0.3">
      <c r="A20" t="s">
        <v>466</v>
      </c>
      <c r="J20">
        <v>19</v>
      </c>
      <c r="K20">
        <v>95</v>
      </c>
    </row>
    <row r="21" spans="1:11" x14ac:dyDescent="0.3">
      <c r="A21" t="s">
        <v>467</v>
      </c>
      <c r="J21">
        <v>20</v>
      </c>
      <c r="K21">
        <v>100</v>
      </c>
    </row>
    <row r="22" spans="1:11" x14ac:dyDescent="0.3">
      <c r="A22" t="s">
        <v>468</v>
      </c>
      <c r="J22">
        <v>21</v>
      </c>
      <c r="K22">
        <v>105</v>
      </c>
    </row>
    <row r="23" spans="1:11" x14ac:dyDescent="0.3">
      <c r="A23" t="s">
        <v>469</v>
      </c>
      <c r="J23">
        <v>22</v>
      </c>
      <c r="K23">
        <v>110</v>
      </c>
    </row>
    <row r="24" spans="1:11" x14ac:dyDescent="0.3">
      <c r="A24" t="s">
        <v>470</v>
      </c>
      <c r="J24">
        <v>23</v>
      </c>
      <c r="K24">
        <v>115</v>
      </c>
    </row>
    <row r="25" spans="1:11" x14ac:dyDescent="0.3">
      <c r="A25" t="s">
        <v>471</v>
      </c>
      <c r="J25">
        <v>24</v>
      </c>
      <c r="K25">
        <v>120</v>
      </c>
    </row>
    <row r="26" spans="1:11" x14ac:dyDescent="0.3">
      <c r="A26" t="s">
        <v>472</v>
      </c>
      <c r="J26">
        <v>25</v>
      </c>
      <c r="K26">
        <v>125</v>
      </c>
    </row>
    <row r="27" spans="1:11" x14ac:dyDescent="0.3">
      <c r="J27">
        <v>26</v>
      </c>
      <c r="K27">
        <v>130</v>
      </c>
    </row>
    <row r="28" spans="1:11" x14ac:dyDescent="0.3">
      <c r="J28">
        <v>27</v>
      </c>
      <c r="K28">
        <v>135</v>
      </c>
    </row>
    <row r="29" spans="1:11" x14ac:dyDescent="0.3">
      <c r="J29">
        <v>28</v>
      </c>
      <c r="K29">
        <v>140</v>
      </c>
    </row>
    <row r="30" spans="1:11" x14ac:dyDescent="0.3">
      <c r="J30">
        <v>29</v>
      </c>
      <c r="K30">
        <v>145</v>
      </c>
    </row>
    <row r="31" spans="1:11" x14ac:dyDescent="0.3">
      <c r="J31">
        <v>30</v>
      </c>
      <c r="K31">
        <v>150</v>
      </c>
    </row>
    <row r="32" spans="1:11" x14ac:dyDescent="0.3">
      <c r="J32">
        <v>31</v>
      </c>
      <c r="K32">
        <v>155</v>
      </c>
    </row>
    <row r="33" spans="10:11" x14ac:dyDescent="0.3">
      <c r="J33">
        <v>32</v>
      </c>
      <c r="K33">
        <v>160</v>
      </c>
    </row>
    <row r="34" spans="10:11" x14ac:dyDescent="0.3">
      <c r="J34">
        <v>33</v>
      </c>
      <c r="K34">
        <v>165</v>
      </c>
    </row>
    <row r="35" spans="10:11" x14ac:dyDescent="0.3">
      <c r="J35">
        <v>34</v>
      </c>
      <c r="K35">
        <v>170</v>
      </c>
    </row>
    <row r="36" spans="10:11" x14ac:dyDescent="0.3">
      <c r="J36">
        <v>35</v>
      </c>
      <c r="K36">
        <v>175</v>
      </c>
    </row>
    <row r="37" spans="10:11" x14ac:dyDescent="0.3">
      <c r="J37">
        <v>36</v>
      </c>
      <c r="K37">
        <v>180</v>
      </c>
    </row>
    <row r="38" spans="10:11" x14ac:dyDescent="0.3">
      <c r="J38">
        <v>37</v>
      </c>
      <c r="K38">
        <v>185</v>
      </c>
    </row>
    <row r="39" spans="10:11" x14ac:dyDescent="0.3">
      <c r="J39">
        <v>38</v>
      </c>
      <c r="K39">
        <v>190</v>
      </c>
    </row>
    <row r="40" spans="10:11" x14ac:dyDescent="0.3">
      <c r="J40">
        <v>39</v>
      </c>
      <c r="K40">
        <v>195</v>
      </c>
    </row>
    <row r="41" spans="10:11" x14ac:dyDescent="0.3">
      <c r="J41">
        <v>40</v>
      </c>
      <c r="K41">
        <v>200</v>
      </c>
    </row>
    <row r="42" spans="10:11" x14ac:dyDescent="0.3">
      <c r="J42">
        <v>41</v>
      </c>
      <c r="K42">
        <v>205</v>
      </c>
    </row>
    <row r="43" spans="10:11" x14ac:dyDescent="0.3">
      <c r="J43">
        <v>42</v>
      </c>
      <c r="K43">
        <v>210</v>
      </c>
    </row>
    <row r="44" spans="10:11" x14ac:dyDescent="0.3">
      <c r="J44">
        <v>43</v>
      </c>
      <c r="K44">
        <v>215</v>
      </c>
    </row>
    <row r="45" spans="10:11" x14ac:dyDescent="0.3">
      <c r="J45">
        <v>44</v>
      </c>
      <c r="K45">
        <v>220</v>
      </c>
    </row>
    <row r="46" spans="10:11" x14ac:dyDescent="0.3">
      <c r="J46">
        <v>45</v>
      </c>
      <c r="K46">
        <v>225</v>
      </c>
    </row>
    <row r="47" spans="10:11" x14ac:dyDescent="0.3">
      <c r="J47">
        <v>46</v>
      </c>
      <c r="K47">
        <v>230</v>
      </c>
    </row>
    <row r="48" spans="10:11" x14ac:dyDescent="0.3">
      <c r="J48">
        <v>47</v>
      </c>
      <c r="K48">
        <v>235</v>
      </c>
    </row>
    <row r="49" spans="10:11" x14ac:dyDescent="0.3">
      <c r="J49">
        <v>48</v>
      </c>
      <c r="K49">
        <v>240</v>
      </c>
    </row>
    <row r="50" spans="10:11" x14ac:dyDescent="0.3">
      <c r="J50">
        <v>49</v>
      </c>
      <c r="K50">
        <v>245</v>
      </c>
    </row>
    <row r="51" spans="10:11" x14ac:dyDescent="0.3">
      <c r="J51">
        <v>50</v>
      </c>
      <c r="K51">
        <v>250</v>
      </c>
    </row>
    <row r="52" spans="10:11" x14ac:dyDescent="0.3">
      <c r="J52">
        <v>51</v>
      </c>
      <c r="K52">
        <v>255</v>
      </c>
    </row>
    <row r="53" spans="10:11" x14ac:dyDescent="0.3">
      <c r="J53">
        <v>52</v>
      </c>
      <c r="K53">
        <v>260</v>
      </c>
    </row>
    <row r="54" spans="10:11" x14ac:dyDescent="0.3">
      <c r="J54">
        <v>53</v>
      </c>
      <c r="K54">
        <v>265</v>
      </c>
    </row>
    <row r="55" spans="10:11" x14ac:dyDescent="0.3">
      <c r="J55">
        <v>54</v>
      </c>
      <c r="K55">
        <v>270</v>
      </c>
    </row>
    <row r="56" spans="10:11" x14ac:dyDescent="0.3">
      <c r="J56">
        <v>55</v>
      </c>
      <c r="K56">
        <v>270</v>
      </c>
    </row>
    <row r="57" spans="10:11" x14ac:dyDescent="0.3">
      <c r="J57">
        <v>56</v>
      </c>
      <c r="K57">
        <v>280</v>
      </c>
    </row>
    <row r="58" spans="10:11" x14ac:dyDescent="0.3">
      <c r="J58">
        <v>57</v>
      </c>
      <c r="K58">
        <v>285</v>
      </c>
    </row>
    <row r="59" spans="10:11" x14ac:dyDescent="0.3">
      <c r="J59">
        <v>58</v>
      </c>
      <c r="K59">
        <v>290</v>
      </c>
    </row>
    <row r="60" spans="10:11" x14ac:dyDescent="0.3">
      <c r="J60">
        <v>59</v>
      </c>
      <c r="K60">
        <v>295</v>
      </c>
    </row>
    <row r="61" spans="10:11" x14ac:dyDescent="0.3">
      <c r="J61">
        <v>60</v>
      </c>
      <c r="K61">
        <v>300</v>
      </c>
    </row>
    <row r="62" spans="10:11" x14ac:dyDescent="0.3">
      <c r="J62">
        <v>61</v>
      </c>
      <c r="K62">
        <v>305</v>
      </c>
    </row>
    <row r="63" spans="10:11" x14ac:dyDescent="0.3">
      <c r="J63">
        <v>62</v>
      </c>
      <c r="K63">
        <v>310</v>
      </c>
    </row>
    <row r="64" spans="10:11" x14ac:dyDescent="0.3">
      <c r="J64">
        <v>63</v>
      </c>
      <c r="K64">
        <v>315</v>
      </c>
    </row>
    <row r="65" spans="10:11" x14ac:dyDescent="0.3">
      <c r="J65">
        <v>64</v>
      </c>
      <c r="K65">
        <v>320</v>
      </c>
    </row>
    <row r="66" spans="10:11" x14ac:dyDescent="0.3">
      <c r="J66">
        <v>65</v>
      </c>
      <c r="K66">
        <v>325</v>
      </c>
    </row>
    <row r="67" spans="10:11" x14ac:dyDescent="0.3">
      <c r="J67">
        <v>66</v>
      </c>
      <c r="K67">
        <v>330</v>
      </c>
    </row>
    <row r="68" spans="10:11" x14ac:dyDescent="0.3">
      <c r="J68">
        <v>67</v>
      </c>
      <c r="K68">
        <v>335</v>
      </c>
    </row>
    <row r="69" spans="10:11" x14ac:dyDescent="0.3">
      <c r="J69">
        <v>68</v>
      </c>
      <c r="K69">
        <v>340</v>
      </c>
    </row>
    <row r="70" spans="10:11" x14ac:dyDescent="0.3">
      <c r="J70">
        <v>69</v>
      </c>
      <c r="K70">
        <v>345</v>
      </c>
    </row>
    <row r="71" spans="10:11" x14ac:dyDescent="0.3">
      <c r="J71">
        <v>70</v>
      </c>
      <c r="K71">
        <v>350</v>
      </c>
    </row>
    <row r="72" spans="10:11" x14ac:dyDescent="0.3">
      <c r="J72">
        <v>71</v>
      </c>
      <c r="K72">
        <v>355</v>
      </c>
    </row>
    <row r="73" spans="10:11" x14ac:dyDescent="0.3">
      <c r="J73">
        <v>72</v>
      </c>
      <c r="K73">
        <v>360</v>
      </c>
    </row>
    <row r="74" spans="10:11" x14ac:dyDescent="0.3">
      <c r="J74">
        <v>73</v>
      </c>
      <c r="K74">
        <v>365</v>
      </c>
    </row>
    <row r="75" spans="10:11" x14ac:dyDescent="0.3">
      <c r="J75">
        <v>74</v>
      </c>
      <c r="K75">
        <v>370</v>
      </c>
    </row>
    <row r="76" spans="10:11" x14ac:dyDescent="0.3">
      <c r="J76">
        <v>75</v>
      </c>
      <c r="K76">
        <v>375</v>
      </c>
    </row>
    <row r="77" spans="10:11" x14ac:dyDescent="0.3">
      <c r="J77">
        <v>76</v>
      </c>
      <c r="K77">
        <v>380</v>
      </c>
    </row>
    <row r="78" spans="10:11" x14ac:dyDescent="0.3">
      <c r="J78">
        <v>77</v>
      </c>
      <c r="K78">
        <v>385</v>
      </c>
    </row>
    <row r="79" spans="10:11" x14ac:dyDescent="0.3">
      <c r="J79">
        <v>78</v>
      </c>
      <c r="K79">
        <v>390</v>
      </c>
    </row>
    <row r="80" spans="10:11" x14ac:dyDescent="0.3">
      <c r="J80">
        <v>79</v>
      </c>
      <c r="K80">
        <v>395</v>
      </c>
    </row>
    <row r="81" spans="10:11" x14ac:dyDescent="0.3">
      <c r="J81">
        <v>80</v>
      </c>
      <c r="K81">
        <v>400</v>
      </c>
    </row>
    <row r="82" spans="10:11" x14ac:dyDescent="0.3">
      <c r="J82">
        <v>81</v>
      </c>
      <c r="K82">
        <v>405</v>
      </c>
    </row>
    <row r="83" spans="10:11" x14ac:dyDescent="0.3">
      <c r="J83">
        <v>82</v>
      </c>
      <c r="K83">
        <v>410</v>
      </c>
    </row>
    <row r="84" spans="10:11" x14ac:dyDescent="0.3">
      <c r="J84">
        <v>83</v>
      </c>
      <c r="K84">
        <v>415</v>
      </c>
    </row>
    <row r="85" spans="10:11" x14ac:dyDescent="0.3">
      <c r="J85">
        <v>84</v>
      </c>
      <c r="K85">
        <v>420</v>
      </c>
    </row>
    <row r="86" spans="10:11" x14ac:dyDescent="0.3">
      <c r="J86">
        <v>85</v>
      </c>
      <c r="K86">
        <v>425</v>
      </c>
    </row>
    <row r="87" spans="10:11" x14ac:dyDescent="0.3">
      <c r="J87">
        <v>86</v>
      </c>
      <c r="K87">
        <v>430</v>
      </c>
    </row>
    <row r="88" spans="10:11" x14ac:dyDescent="0.3">
      <c r="J88">
        <v>87</v>
      </c>
      <c r="K88">
        <v>435</v>
      </c>
    </row>
    <row r="89" spans="10:11" x14ac:dyDescent="0.3">
      <c r="J89">
        <v>88</v>
      </c>
      <c r="K89">
        <v>440</v>
      </c>
    </row>
    <row r="90" spans="10:11" x14ac:dyDescent="0.3">
      <c r="J90">
        <v>89</v>
      </c>
      <c r="K90">
        <v>445</v>
      </c>
    </row>
    <row r="91" spans="10:11" x14ac:dyDescent="0.3">
      <c r="J91">
        <v>90</v>
      </c>
      <c r="K91">
        <v>450</v>
      </c>
    </row>
    <row r="92" spans="10:11" x14ac:dyDescent="0.3">
      <c r="J92">
        <v>91</v>
      </c>
      <c r="K92">
        <v>455</v>
      </c>
    </row>
    <row r="93" spans="10:11" x14ac:dyDescent="0.3">
      <c r="J93">
        <v>92</v>
      </c>
      <c r="K93">
        <v>460</v>
      </c>
    </row>
    <row r="94" spans="10:11" x14ac:dyDescent="0.3">
      <c r="J94">
        <v>93</v>
      </c>
      <c r="K94">
        <v>465</v>
      </c>
    </row>
    <row r="95" spans="10:11" x14ac:dyDescent="0.3">
      <c r="J95">
        <v>94</v>
      </c>
      <c r="K95">
        <v>470</v>
      </c>
    </row>
    <row r="96" spans="10:11" x14ac:dyDescent="0.3">
      <c r="J96">
        <v>95</v>
      </c>
      <c r="K96">
        <v>475</v>
      </c>
    </row>
    <row r="97" spans="1:15" x14ac:dyDescent="0.3">
      <c r="J97">
        <v>96</v>
      </c>
      <c r="K97">
        <v>480</v>
      </c>
    </row>
    <row r="98" spans="1:15" x14ac:dyDescent="0.3">
      <c r="J98">
        <v>97</v>
      </c>
      <c r="K98">
        <v>485</v>
      </c>
    </row>
    <row r="99" spans="1:15" x14ac:dyDescent="0.3">
      <c r="J99">
        <v>98</v>
      </c>
      <c r="K99">
        <v>490</v>
      </c>
    </row>
    <row r="100" spans="1:15" x14ac:dyDescent="0.3">
      <c r="J100">
        <v>99</v>
      </c>
      <c r="K100">
        <v>495</v>
      </c>
    </row>
    <row r="101" spans="1:15" x14ac:dyDescent="0.3">
      <c r="J101">
        <v>100</v>
      </c>
      <c r="K101">
        <v>500</v>
      </c>
    </row>
    <row r="103" spans="1:15" x14ac:dyDescent="0.3">
      <c r="A103" t="s">
        <v>474</v>
      </c>
    </row>
    <row r="104" spans="1:15" x14ac:dyDescent="0.3">
      <c r="A104" t="s">
        <v>475</v>
      </c>
      <c r="J104" t="s">
        <v>289</v>
      </c>
      <c r="K104" t="s">
        <v>496</v>
      </c>
      <c r="L104" s="2" t="s">
        <v>584</v>
      </c>
      <c r="M104" s="2"/>
      <c r="N104" s="2"/>
      <c r="O104" s="2" t="s">
        <v>578</v>
      </c>
    </row>
    <row r="105" spans="1:15" x14ac:dyDescent="0.3">
      <c r="A105" t="s">
        <v>3</v>
      </c>
      <c r="J105">
        <v>1</v>
      </c>
      <c r="K105">
        <v>55</v>
      </c>
      <c r="L105" s="2" t="s">
        <v>575</v>
      </c>
      <c r="M105" s="2">
        <f>QUARTILE(K105:K204,1)</f>
        <v>143.75</v>
      </c>
      <c r="N105" s="2" t="s">
        <v>579</v>
      </c>
      <c r="O105" s="2">
        <f>_xlfn.PERCENTILE.EXC(K105:K204,0.1)</f>
        <v>80.2</v>
      </c>
    </row>
    <row r="106" spans="1:15" x14ac:dyDescent="0.3">
      <c r="A106" t="s">
        <v>476</v>
      </c>
      <c r="J106">
        <v>2</v>
      </c>
      <c r="K106">
        <v>60</v>
      </c>
      <c r="L106" s="2" t="s">
        <v>576</v>
      </c>
      <c r="M106" s="2">
        <f>QUARTILE(K105:K204,2)</f>
        <v>267.5</v>
      </c>
      <c r="N106" s="2" t="s">
        <v>604</v>
      </c>
      <c r="O106" s="2">
        <f>_xlfn.PERCENTILE.INC(K105:K204,0.5)</f>
        <v>267.5</v>
      </c>
    </row>
    <row r="107" spans="1:15" x14ac:dyDescent="0.3">
      <c r="A107" t="s">
        <v>477</v>
      </c>
      <c r="J107">
        <v>3</v>
      </c>
      <c r="K107">
        <v>62</v>
      </c>
      <c r="L107" s="2" t="s">
        <v>577</v>
      </c>
      <c r="M107" s="2">
        <f>QUARTILE(K105:K204,3)</f>
        <v>391.25</v>
      </c>
      <c r="N107" s="2" t="s">
        <v>605</v>
      </c>
      <c r="O107" s="2">
        <f>_xlfn.PERCENTILE.EXC(K105:K204,0.8)</f>
        <v>419.00000000000006</v>
      </c>
    </row>
    <row r="108" spans="1:15" x14ac:dyDescent="0.3">
      <c r="A108" t="s">
        <v>478</v>
      </c>
      <c r="J108">
        <v>4</v>
      </c>
      <c r="K108">
        <v>65</v>
      </c>
    </row>
    <row r="109" spans="1:15" x14ac:dyDescent="0.3">
      <c r="A109" t="s">
        <v>479</v>
      </c>
      <c r="J109">
        <v>5</v>
      </c>
      <c r="K109">
        <v>68</v>
      </c>
    </row>
    <row r="110" spans="1:15" x14ac:dyDescent="0.3">
      <c r="A110" t="s">
        <v>480</v>
      </c>
      <c r="J110">
        <v>6</v>
      </c>
      <c r="K110">
        <v>70</v>
      </c>
    </row>
    <row r="111" spans="1:15" x14ac:dyDescent="0.3">
      <c r="A111" t="s">
        <v>481</v>
      </c>
      <c r="J111">
        <v>7</v>
      </c>
      <c r="K111">
        <v>72</v>
      </c>
    </row>
    <row r="112" spans="1:15" x14ac:dyDescent="0.3">
      <c r="A112" t="s">
        <v>482</v>
      </c>
      <c r="J112">
        <v>8</v>
      </c>
      <c r="K112">
        <v>75</v>
      </c>
    </row>
    <row r="113" spans="1:11" x14ac:dyDescent="0.3">
      <c r="A113" t="s">
        <v>483</v>
      </c>
      <c r="J113">
        <v>9</v>
      </c>
      <c r="K113">
        <v>78</v>
      </c>
    </row>
    <row r="114" spans="1:11" x14ac:dyDescent="0.3">
      <c r="A114" t="s">
        <v>484</v>
      </c>
      <c r="J114">
        <v>10</v>
      </c>
      <c r="K114">
        <v>80</v>
      </c>
    </row>
    <row r="115" spans="1:11" x14ac:dyDescent="0.3">
      <c r="A115" t="s">
        <v>485</v>
      </c>
      <c r="J115">
        <v>11</v>
      </c>
      <c r="K115">
        <v>82</v>
      </c>
    </row>
    <row r="116" spans="1:11" x14ac:dyDescent="0.3">
      <c r="A116" t="s">
        <v>486</v>
      </c>
      <c r="J116">
        <v>12</v>
      </c>
      <c r="K116">
        <v>85</v>
      </c>
    </row>
    <row r="117" spans="1:11" x14ac:dyDescent="0.3">
      <c r="A117" t="s">
        <v>487</v>
      </c>
      <c r="J117">
        <v>13</v>
      </c>
      <c r="K117">
        <v>88</v>
      </c>
    </row>
    <row r="118" spans="1:11" x14ac:dyDescent="0.3">
      <c r="A118" t="s">
        <v>94</v>
      </c>
      <c r="J118">
        <v>14</v>
      </c>
      <c r="K118">
        <v>90</v>
      </c>
    </row>
    <row r="119" spans="1:11" x14ac:dyDescent="0.3">
      <c r="A119" t="s">
        <v>463</v>
      </c>
      <c r="J119">
        <v>15</v>
      </c>
      <c r="K119">
        <v>92</v>
      </c>
    </row>
    <row r="120" spans="1:11" x14ac:dyDescent="0.3">
      <c r="A120" t="s">
        <v>488</v>
      </c>
      <c r="J120">
        <v>16</v>
      </c>
      <c r="K120">
        <v>95</v>
      </c>
    </row>
    <row r="121" spans="1:11" x14ac:dyDescent="0.3">
      <c r="A121" t="s">
        <v>489</v>
      </c>
      <c r="J121">
        <v>17</v>
      </c>
      <c r="K121">
        <v>100</v>
      </c>
    </row>
    <row r="122" spans="1:11" x14ac:dyDescent="0.3">
      <c r="A122" t="s">
        <v>488</v>
      </c>
      <c r="J122">
        <v>18</v>
      </c>
      <c r="K122">
        <v>105</v>
      </c>
    </row>
    <row r="123" spans="1:11" x14ac:dyDescent="0.3">
      <c r="A123" t="s">
        <v>467</v>
      </c>
      <c r="J123">
        <v>19</v>
      </c>
      <c r="K123">
        <v>110</v>
      </c>
    </row>
    <row r="124" spans="1:11" x14ac:dyDescent="0.3">
      <c r="A124" t="s">
        <v>490</v>
      </c>
      <c r="J124">
        <v>20</v>
      </c>
      <c r="K124">
        <v>115</v>
      </c>
    </row>
    <row r="125" spans="1:11" x14ac:dyDescent="0.3">
      <c r="A125" t="s">
        <v>491</v>
      </c>
      <c r="J125">
        <v>21</v>
      </c>
      <c r="K125">
        <v>120</v>
      </c>
    </row>
    <row r="126" spans="1:11" x14ac:dyDescent="0.3">
      <c r="A126" t="s">
        <v>492</v>
      </c>
      <c r="J126">
        <v>22</v>
      </c>
      <c r="K126">
        <v>125</v>
      </c>
    </row>
    <row r="127" spans="1:11" x14ac:dyDescent="0.3">
      <c r="A127" t="s">
        <v>493</v>
      </c>
      <c r="J127">
        <v>23</v>
      </c>
      <c r="K127">
        <v>130</v>
      </c>
    </row>
    <row r="128" spans="1:11" x14ac:dyDescent="0.3">
      <c r="A128" t="s">
        <v>494</v>
      </c>
      <c r="J128">
        <v>24</v>
      </c>
      <c r="K128">
        <v>135</v>
      </c>
    </row>
    <row r="129" spans="1:11" x14ac:dyDescent="0.3">
      <c r="A129" t="s">
        <v>495</v>
      </c>
      <c r="J129">
        <v>25</v>
      </c>
      <c r="K129">
        <v>140</v>
      </c>
    </row>
    <row r="130" spans="1:11" x14ac:dyDescent="0.3">
      <c r="J130">
        <v>26</v>
      </c>
      <c r="K130">
        <v>145</v>
      </c>
    </row>
    <row r="131" spans="1:11" x14ac:dyDescent="0.3">
      <c r="J131">
        <v>27</v>
      </c>
      <c r="K131">
        <v>150</v>
      </c>
    </row>
    <row r="132" spans="1:11" x14ac:dyDescent="0.3">
      <c r="J132">
        <v>28</v>
      </c>
      <c r="K132">
        <v>155</v>
      </c>
    </row>
    <row r="133" spans="1:11" x14ac:dyDescent="0.3">
      <c r="J133">
        <v>29</v>
      </c>
      <c r="K133">
        <v>160</v>
      </c>
    </row>
    <row r="134" spans="1:11" x14ac:dyDescent="0.3">
      <c r="J134">
        <v>30</v>
      </c>
      <c r="K134">
        <v>165</v>
      </c>
    </row>
    <row r="135" spans="1:11" x14ac:dyDescent="0.3">
      <c r="J135">
        <v>31</v>
      </c>
      <c r="K135">
        <v>170</v>
      </c>
    </row>
    <row r="136" spans="1:11" x14ac:dyDescent="0.3">
      <c r="J136">
        <v>32</v>
      </c>
      <c r="K136">
        <v>175</v>
      </c>
    </row>
    <row r="137" spans="1:11" x14ac:dyDescent="0.3">
      <c r="J137">
        <v>33</v>
      </c>
      <c r="K137">
        <v>180</v>
      </c>
    </row>
    <row r="138" spans="1:11" x14ac:dyDescent="0.3">
      <c r="J138">
        <v>34</v>
      </c>
      <c r="K138">
        <v>185</v>
      </c>
    </row>
    <row r="139" spans="1:11" x14ac:dyDescent="0.3">
      <c r="J139">
        <v>35</v>
      </c>
      <c r="K139">
        <v>190</v>
      </c>
    </row>
    <row r="140" spans="1:11" x14ac:dyDescent="0.3">
      <c r="J140">
        <v>36</v>
      </c>
      <c r="K140">
        <v>190</v>
      </c>
    </row>
    <row r="141" spans="1:11" x14ac:dyDescent="0.3">
      <c r="J141">
        <v>37</v>
      </c>
      <c r="K141">
        <v>200</v>
      </c>
    </row>
    <row r="142" spans="1:11" x14ac:dyDescent="0.3">
      <c r="J142">
        <v>38</v>
      </c>
      <c r="K142">
        <v>205</v>
      </c>
    </row>
    <row r="143" spans="1:11" x14ac:dyDescent="0.3">
      <c r="J143">
        <v>39</v>
      </c>
      <c r="K143">
        <v>210</v>
      </c>
    </row>
    <row r="144" spans="1:11" x14ac:dyDescent="0.3">
      <c r="J144">
        <v>40</v>
      </c>
      <c r="K144">
        <v>215</v>
      </c>
    </row>
    <row r="145" spans="10:11" x14ac:dyDescent="0.3">
      <c r="J145">
        <v>41</v>
      </c>
      <c r="K145">
        <v>220</v>
      </c>
    </row>
    <row r="146" spans="10:11" x14ac:dyDescent="0.3">
      <c r="J146">
        <v>42</v>
      </c>
      <c r="K146">
        <v>225</v>
      </c>
    </row>
    <row r="147" spans="10:11" x14ac:dyDescent="0.3">
      <c r="J147">
        <v>43</v>
      </c>
      <c r="K147">
        <v>230</v>
      </c>
    </row>
    <row r="148" spans="10:11" x14ac:dyDescent="0.3">
      <c r="J148">
        <v>44</v>
      </c>
      <c r="K148">
        <v>235</v>
      </c>
    </row>
    <row r="149" spans="10:11" x14ac:dyDescent="0.3">
      <c r="J149">
        <v>45</v>
      </c>
      <c r="K149">
        <v>240</v>
      </c>
    </row>
    <row r="150" spans="10:11" x14ac:dyDescent="0.3">
      <c r="J150">
        <v>46</v>
      </c>
      <c r="K150">
        <v>245</v>
      </c>
    </row>
    <row r="151" spans="10:11" x14ac:dyDescent="0.3">
      <c r="J151">
        <v>47</v>
      </c>
      <c r="K151">
        <v>250</v>
      </c>
    </row>
    <row r="152" spans="10:11" x14ac:dyDescent="0.3">
      <c r="J152">
        <v>48</v>
      </c>
      <c r="K152">
        <v>255</v>
      </c>
    </row>
    <row r="153" spans="10:11" x14ac:dyDescent="0.3">
      <c r="J153">
        <v>49</v>
      </c>
      <c r="K153">
        <v>260</v>
      </c>
    </row>
    <row r="154" spans="10:11" x14ac:dyDescent="0.3">
      <c r="J154">
        <v>50</v>
      </c>
      <c r="K154">
        <v>265</v>
      </c>
    </row>
    <row r="155" spans="10:11" x14ac:dyDescent="0.3">
      <c r="J155">
        <v>51</v>
      </c>
      <c r="K155">
        <v>270</v>
      </c>
    </row>
    <row r="156" spans="10:11" x14ac:dyDescent="0.3">
      <c r="J156">
        <v>52</v>
      </c>
      <c r="K156">
        <v>275</v>
      </c>
    </row>
    <row r="157" spans="10:11" x14ac:dyDescent="0.3">
      <c r="J157">
        <v>53</v>
      </c>
      <c r="K157">
        <v>280</v>
      </c>
    </row>
    <row r="158" spans="10:11" x14ac:dyDescent="0.3">
      <c r="J158">
        <v>54</v>
      </c>
      <c r="K158">
        <v>285</v>
      </c>
    </row>
    <row r="159" spans="10:11" x14ac:dyDescent="0.3">
      <c r="J159">
        <v>55</v>
      </c>
      <c r="K159">
        <v>290</v>
      </c>
    </row>
    <row r="160" spans="10:11" x14ac:dyDescent="0.3">
      <c r="J160">
        <v>56</v>
      </c>
      <c r="K160">
        <v>295</v>
      </c>
    </row>
    <row r="161" spans="10:11" x14ac:dyDescent="0.3">
      <c r="J161">
        <v>57</v>
      </c>
      <c r="K161">
        <v>300</v>
      </c>
    </row>
    <row r="162" spans="10:11" x14ac:dyDescent="0.3">
      <c r="J162">
        <v>58</v>
      </c>
      <c r="K162">
        <v>305</v>
      </c>
    </row>
    <row r="163" spans="10:11" x14ac:dyDescent="0.3">
      <c r="J163">
        <v>59</v>
      </c>
      <c r="K163">
        <v>310</v>
      </c>
    </row>
    <row r="164" spans="10:11" x14ac:dyDescent="0.3">
      <c r="J164">
        <v>60</v>
      </c>
      <c r="K164">
        <v>315</v>
      </c>
    </row>
    <row r="165" spans="10:11" x14ac:dyDescent="0.3">
      <c r="J165">
        <v>61</v>
      </c>
      <c r="K165">
        <v>320</v>
      </c>
    </row>
    <row r="166" spans="10:11" x14ac:dyDescent="0.3">
      <c r="J166">
        <v>62</v>
      </c>
      <c r="K166">
        <v>325</v>
      </c>
    </row>
    <row r="167" spans="10:11" x14ac:dyDescent="0.3">
      <c r="J167">
        <v>63</v>
      </c>
      <c r="K167">
        <v>330</v>
      </c>
    </row>
    <row r="168" spans="10:11" x14ac:dyDescent="0.3">
      <c r="J168">
        <v>64</v>
      </c>
      <c r="K168">
        <v>335</v>
      </c>
    </row>
    <row r="169" spans="10:11" x14ac:dyDescent="0.3">
      <c r="J169">
        <v>65</v>
      </c>
      <c r="K169">
        <v>340</v>
      </c>
    </row>
    <row r="170" spans="10:11" x14ac:dyDescent="0.3">
      <c r="J170">
        <v>66</v>
      </c>
      <c r="K170">
        <v>345</v>
      </c>
    </row>
    <row r="171" spans="10:11" x14ac:dyDescent="0.3">
      <c r="J171">
        <v>67</v>
      </c>
      <c r="K171">
        <v>350</v>
      </c>
    </row>
    <row r="172" spans="10:11" x14ac:dyDescent="0.3">
      <c r="J172">
        <v>68</v>
      </c>
      <c r="K172">
        <v>355</v>
      </c>
    </row>
    <row r="173" spans="10:11" x14ac:dyDescent="0.3">
      <c r="J173">
        <v>69</v>
      </c>
      <c r="K173">
        <v>360</v>
      </c>
    </row>
    <row r="174" spans="10:11" x14ac:dyDescent="0.3">
      <c r="J174">
        <v>70</v>
      </c>
      <c r="K174">
        <v>365</v>
      </c>
    </row>
    <row r="175" spans="10:11" x14ac:dyDescent="0.3">
      <c r="J175">
        <v>71</v>
      </c>
      <c r="K175">
        <v>370</v>
      </c>
    </row>
    <row r="176" spans="10:11" x14ac:dyDescent="0.3">
      <c r="J176">
        <v>72</v>
      </c>
      <c r="K176">
        <v>375</v>
      </c>
    </row>
    <row r="177" spans="10:11" x14ac:dyDescent="0.3">
      <c r="J177">
        <v>73</v>
      </c>
      <c r="K177">
        <v>380</v>
      </c>
    </row>
    <row r="178" spans="10:11" x14ac:dyDescent="0.3">
      <c r="J178">
        <v>74</v>
      </c>
      <c r="K178">
        <v>385</v>
      </c>
    </row>
    <row r="179" spans="10:11" x14ac:dyDescent="0.3">
      <c r="J179">
        <v>75</v>
      </c>
      <c r="K179">
        <v>390</v>
      </c>
    </row>
    <row r="180" spans="10:11" x14ac:dyDescent="0.3">
      <c r="J180">
        <v>76</v>
      </c>
      <c r="K180">
        <v>395</v>
      </c>
    </row>
    <row r="181" spans="10:11" x14ac:dyDescent="0.3">
      <c r="J181">
        <v>77</v>
      </c>
      <c r="K181">
        <v>400</v>
      </c>
    </row>
    <row r="182" spans="10:11" x14ac:dyDescent="0.3">
      <c r="J182">
        <v>78</v>
      </c>
      <c r="K182">
        <v>405</v>
      </c>
    </row>
    <row r="183" spans="10:11" x14ac:dyDescent="0.3">
      <c r="J183">
        <v>79</v>
      </c>
      <c r="K183">
        <v>410</v>
      </c>
    </row>
    <row r="184" spans="10:11" x14ac:dyDescent="0.3">
      <c r="J184">
        <v>80</v>
      </c>
      <c r="K184">
        <v>415</v>
      </c>
    </row>
    <row r="185" spans="10:11" x14ac:dyDescent="0.3">
      <c r="J185">
        <v>81</v>
      </c>
      <c r="K185">
        <v>420</v>
      </c>
    </row>
    <row r="186" spans="10:11" x14ac:dyDescent="0.3">
      <c r="J186">
        <v>82</v>
      </c>
      <c r="K186">
        <v>425</v>
      </c>
    </row>
    <row r="187" spans="10:11" x14ac:dyDescent="0.3">
      <c r="J187">
        <v>83</v>
      </c>
      <c r="K187">
        <v>430</v>
      </c>
    </row>
    <row r="188" spans="10:11" x14ac:dyDescent="0.3">
      <c r="J188">
        <v>84</v>
      </c>
      <c r="K188">
        <v>435</v>
      </c>
    </row>
    <row r="189" spans="10:11" x14ac:dyDescent="0.3">
      <c r="J189">
        <v>85</v>
      </c>
      <c r="K189">
        <v>440</v>
      </c>
    </row>
    <row r="190" spans="10:11" x14ac:dyDescent="0.3">
      <c r="J190">
        <v>86</v>
      </c>
      <c r="K190">
        <v>445</v>
      </c>
    </row>
    <row r="191" spans="10:11" x14ac:dyDescent="0.3">
      <c r="J191">
        <v>87</v>
      </c>
      <c r="K191">
        <v>450</v>
      </c>
    </row>
    <row r="192" spans="10:11" x14ac:dyDescent="0.3">
      <c r="J192">
        <v>88</v>
      </c>
      <c r="K192">
        <v>455</v>
      </c>
    </row>
    <row r="193" spans="1:15" x14ac:dyDescent="0.3">
      <c r="J193">
        <v>89</v>
      </c>
      <c r="K193">
        <v>460</v>
      </c>
    </row>
    <row r="194" spans="1:15" x14ac:dyDescent="0.3">
      <c r="J194">
        <v>90</v>
      </c>
      <c r="K194">
        <v>465</v>
      </c>
    </row>
    <row r="195" spans="1:15" x14ac:dyDescent="0.3">
      <c r="J195">
        <v>91</v>
      </c>
      <c r="K195">
        <v>470</v>
      </c>
    </row>
    <row r="196" spans="1:15" x14ac:dyDescent="0.3">
      <c r="J196">
        <v>92</v>
      </c>
      <c r="K196">
        <v>475</v>
      </c>
    </row>
    <row r="197" spans="1:15" x14ac:dyDescent="0.3">
      <c r="J197">
        <v>93</v>
      </c>
      <c r="K197">
        <v>480</v>
      </c>
    </row>
    <row r="198" spans="1:15" x14ac:dyDescent="0.3">
      <c r="J198">
        <v>94</v>
      </c>
      <c r="K198">
        <v>485</v>
      </c>
    </row>
    <row r="199" spans="1:15" x14ac:dyDescent="0.3">
      <c r="J199">
        <v>95</v>
      </c>
      <c r="K199">
        <v>490</v>
      </c>
    </row>
    <row r="200" spans="1:15" x14ac:dyDescent="0.3">
      <c r="J200">
        <v>96</v>
      </c>
      <c r="K200">
        <v>495</v>
      </c>
    </row>
    <row r="201" spans="1:15" x14ac:dyDescent="0.3">
      <c r="J201">
        <v>97</v>
      </c>
      <c r="K201">
        <v>500</v>
      </c>
    </row>
    <row r="202" spans="1:15" x14ac:dyDescent="0.3">
      <c r="J202">
        <v>98</v>
      </c>
      <c r="K202">
        <v>505</v>
      </c>
    </row>
    <row r="203" spans="1:15" x14ac:dyDescent="0.3">
      <c r="J203">
        <v>99</v>
      </c>
      <c r="K203">
        <v>510</v>
      </c>
    </row>
    <row r="204" spans="1:15" x14ac:dyDescent="0.3">
      <c r="J204">
        <v>100</v>
      </c>
      <c r="K204">
        <v>515</v>
      </c>
    </row>
    <row r="207" spans="1:15" x14ac:dyDescent="0.3">
      <c r="A207" t="s">
        <v>497</v>
      </c>
      <c r="J207" t="s">
        <v>150</v>
      </c>
      <c r="K207" t="s">
        <v>512</v>
      </c>
      <c r="M207" s="2" t="s">
        <v>584</v>
      </c>
      <c r="N207" s="2"/>
      <c r="O207" s="2" t="s">
        <v>578</v>
      </c>
    </row>
    <row r="208" spans="1:15" x14ac:dyDescent="0.3">
      <c r="A208" t="s">
        <v>498</v>
      </c>
      <c r="J208">
        <v>1</v>
      </c>
      <c r="K208">
        <v>20</v>
      </c>
      <c r="M208" s="2" t="s">
        <v>575</v>
      </c>
      <c r="N208" s="2">
        <f>QUARTILE(K208:K317,1)</f>
        <v>156.25</v>
      </c>
      <c r="O208" s="2">
        <f>_xlfn.PERCENTILE.EXC(K208:K317,0.1)</f>
        <v>70.5</v>
      </c>
    </row>
    <row r="209" spans="1:15" x14ac:dyDescent="0.3">
      <c r="A209" t="s">
        <v>3</v>
      </c>
      <c r="J209">
        <v>2</v>
      </c>
      <c r="K209">
        <v>25</v>
      </c>
      <c r="M209" s="2" t="s">
        <v>576</v>
      </c>
      <c r="N209" s="2">
        <f>QUARTILE(K208:K317,2)</f>
        <v>292.5</v>
      </c>
      <c r="O209" s="2">
        <f>_xlfn.PERCENTILE.EXC(K208:K318,0.2)</f>
        <v>126.00000000000001</v>
      </c>
    </row>
    <row r="210" spans="1:15" x14ac:dyDescent="0.3">
      <c r="A210" t="s">
        <v>499</v>
      </c>
      <c r="J210">
        <v>3</v>
      </c>
      <c r="K210">
        <v>30</v>
      </c>
      <c r="M210" s="2" t="s">
        <v>577</v>
      </c>
      <c r="N210" s="2">
        <f>QUARTILE(K208:K317,3)</f>
        <v>428.75</v>
      </c>
      <c r="O210" s="2">
        <f>_xlfn.PERCENTILE.EXC(K208:K319,0.3)</f>
        <v>181.5</v>
      </c>
    </row>
    <row r="211" spans="1:15" x14ac:dyDescent="0.3">
      <c r="A211" t="s">
        <v>500</v>
      </c>
      <c r="J211">
        <v>4</v>
      </c>
      <c r="K211">
        <v>35</v>
      </c>
    </row>
    <row r="212" spans="1:15" x14ac:dyDescent="0.3">
      <c r="A212" t="s">
        <v>501</v>
      </c>
      <c r="J212">
        <v>5</v>
      </c>
      <c r="K212">
        <v>40</v>
      </c>
    </row>
    <row r="213" spans="1:15" x14ac:dyDescent="0.3">
      <c r="A213" t="s">
        <v>479</v>
      </c>
      <c r="J213">
        <v>6</v>
      </c>
      <c r="K213">
        <v>45</v>
      </c>
    </row>
    <row r="214" spans="1:15" x14ac:dyDescent="0.3">
      <c r="A214" t="s">
        <v>480</v>
      </c>
      <c r="J214">
        <v>7</v>
      </c>
      <c r="K214">
        <v>50</v>
      </c>
    </row>
    <row r="215" spans="1:15" x14ac:dyDescent="0.3">
      <c r="A215" t="s">
        <v>481</v>
      </c>
      <c r="J215">
        <v>8</v>
      </c>
      <c r="K215">
        <v>55</v>
      </c>
    </row>
    <row r="216" spans="1:15" x14ac:dyDescent="0.3">
      <c r="A216" t="s">
        <v>482</v>
      </c>
      <c r="J216">
        <v>9</v>
      </c>
      <c r="K216">
        <v>60</v>
      </c>
    </row>
    <row r="217" spans="1:15" x14ac:dyDescent="0.3">
      <c r="A217" t="s">
        <v>483</v>
      </c>
      <c r="J217">
        <v>10</v>
      </c>
      <c r="K217">
        <v>65</v>
      </c>
    </row>
    <row r="218" spans="1:15" x14ac:dyDescent="0.3">
      <c r="A218" t="s">
        <v>502</v>
      </c>
      <c r="J218">
        <v>11</v>
      </c>
      <c r="K218">
        <v>70</v>
      </c>
    </row>
    <row r="219" spans="1:15" x14ac:dyDescent="0.3">
      <c r="A219" t="s">
        <v>486</v>
      </c>
      <c r="J219">
        <v>12</v>
      </c>
      <c r="K219">
        <v>75</v>
      </c>
    </row>
    <row r="220" spans="1:15" x14ac:dyDescent="0.3">
      <c r="A220" t="s">
        <v>503</v>
      </c>
      <c r="J220">
        <v>13</v>
      </c>
      <c r="K220">
        <v>80</v>
      </c>
    </row>
    <row r="221" spans="1:15" x14ac:dyDescent="0.3">
      <c r="A221" t="s">
        <v>504</v>
      </c>
      <c r="J221">
        <v>14</v>
      </c>
      <c r="K221">
        <v>85</v>
      </c>
    </row>
    <row r="222" spans="1:15" x14ac:dyDescent="0.3">
      <c r="A222" t="s">
        <v>94</v>
      </c>
      <c r="J222">
        <v>15</v>
      </c>
      <c r="K222">
        <v>90</v>
      </c>
    </row>
    <row r="223" spans="1:15" x14ac:dyDescent="0.3">
      <c r="A223" t="s">
        <v>463</v>
      </c>
      <c r="J223">
        <v>16</v>
      </c>
      <c r="K223">
        <v>95</v>
      </c>
    </row>
    <row r="224" spans="1:15" x14ac:dyDescent="0.3">
      <c r="A224" t="s">
        <v>505</v>
      </c>
      <c r="J224">
        <v>17</v>
      </c>
      <c r="K224">
        <v>100</v>
      </c>
    </row>
    <row r="225" spans="1:11" x14ac:dyDescent="0.3">
      <c r="A225" t="s">
        <v>506</v>
      </c>
      <c r="J225">
        <v>18</v>
      </c>
      <c r="K225">
        <v>105</v>
      </c>
    </row>
    <row r="226" spans="1:11" x14ac:dyDescent="0.3">
      <c r="A226" t="s">
        <v>505</v>
      </c>
      <c r="J226">
        <v>19</v>
      </c>
      <c r="K226">
        <v>110</v>
      </c>
    </row>
    <row r="227" spans="1:11" x14ac:dyDescent="0.3">
      <c r="A227" t="s">
        <v>467</v>
      </c>
      <c r="J227">
        <v>20</v>
      </c>
      <c r="K227">
        <v>115</v>
      </c>
    </row>
    <row r="228" spans="1:11" x14ac:dyDescent="0.3">
      <c r="A228" t="s">
        <v>507</v>
      </c>
      <c r="J228">
        <v>21</v>
      </c>
      <c r="K228">
        <v>120</v>
      </c>
    </row>
    <row r="229" spans="1:11" x14ac:dyDescent="0.3">
      <c r="A229" t="s">
        <v>508</v>
      </c>
      <c r="J229">
        <v>22</v>
      </c>
      <c r="K229">
        <v>125</v>
      </c>
    </row>
    <row r="230" spans="1:11" x14ac:dyDescent="0.3">
      <c r="A230" t="s">
        <v>509</v>
      </c>
      <c r="J230">
        <v>23</v>
      </c>
      <c r="K230">
        <v>130</v>
      </c>
    </row>
    <row r="231" spans="1:11" x14ac:dyDescent="0.3">
      <c r="A231" t="s">
        <v>510</v>
      </c>
      <c r="J231">
        <v>24</v>
      </c>
      <c r="K231">
        <v>135</v>
      </c>
    </row>
    <row r="232" spans="1:11" x14ac:dyDescent="0.3">
      <c r="A232" t="s">
        <v>511</v>
      </c>
      <c r="J232">
        <v>25</v>
      </c>
      <c r="K232">
        <v>140</v>
      </c>
    </row>
    <row r="233" spans="1:11" x14ac:dyDescent="0.3">
      <c r="J233">
        <v>26</v>
      </c>
      <c r="K233">
        <v>145</v>
      </c>
    </row>
    <row r="234" spans="1:11" x14ac:dyDescent="0.3">
      <c r="J234">
        <v>27</v>
      </c>
      <c r="K234">
        <v>150</v>
      </c>
    </row>
    <row r="235" spans="1:11" x14ac:dyDescent="0.3">
      <c r="J235">
        <v>28</v>
      </c>
      <c r="K235">
        <v>155</v>
      </c>
    </row>
    <row r="236" spans="1:11" x14ac:dyDescent="0.3">
      <c r="J236">
        <v>29</v>
      </c>
      <c r="K236">
        <v>160</v>
      </c>
    </row>
    <row r="237" spans="1:11" x14ac:dyDescent="0.3">
      <c r="J237">
        <v>30</v>
      </c>
      <c r="K237">
        <v>165</v>
      </c>
    </row>
    <row r="238" spans="1:11" x14ac:dyDescent="0.3">
      <c r="J238">
        <v>31</v>
      </c>
      <c r="K238">
        <v>170</v>
      </c>
    </row>
    <row r="239" spans="1:11" x14ac:dyDescent="0.3">
      <c r="J239">
        <v>32</v>
      </c>
      <c r="K239">
        <v>175</v>
      </c>
    </row>
    <row r="240" spans="1:11" x14ac:dyDescent="0.3">
      <c r="J240">
        <v>33</v>
      </c>
      <c r="K240">
        <v>180</v>
      </c>
    </row>
    <row r="241" spans="10:11" x14ac:dyDescent="0.3">
      <c r="J241">
        <v>34</v>
      </c>
      <c r="K241">
        <v>185</v>
      </c>
    </row>
    <row r="242" spans="10:11" x14ac:dyDescent="0.3">
      <c r="J242">
        <v>35</v>
      </c>
      <c r="K242">
        <v>190</v>
      </c>
    </row>
    <row r="243" spans="10:11" x14ac:dyDescent="0.3">
      <c r="J243">
        <v>36</v>
      </c>
      <c r="K243">
        <v>195</v>
      </c>
    </row>
    <row r="244" spans="10:11" x14ac:dyDescent="0.3">
      <c r="J244">
        <v>37</v>
      </c>
      <c r="K244">
        <v>200</v>
      </c>
    </row>
    <row r="245" spans="10:11" x14ac:dyDescent="0.3">
      <c r="J245">
        <v>38</v>
      </c>
      <c r="K245">
        <v>205</v>
      </c>
    </row>
    <row r="246" spans="10:11" x14ac:dyDescent="0.3">
      <c r="J246">
        <v>39</v>
      </c>
      <c r="K246">
        <v>210</v>
      </c>
    </row>
    <row r="247" spans="10:11" x14ac:dyDescent="0.3">
      <c r="J247">
        <v>40</v>
      </c>
      <c r="K247">
        <v>215</v>
      </c>
    </row>
    <row r="248" spans="10:11" x14ac:dyDescent="0.3">
      <c r="J248">
        <v>41</v>
      </c>
      <c r="K248">
        <v>220</v>
      </c>
    </row>
    <row r="249" spans="10:11" x14ac:dyDescent="0.3">
      <c r="J249">
        <v>42</v>
      </c>
      <c r="K249">
        <v>225</v>
      </c>
    </row>
    <row r="250" spans="10:11" x14ac:dyDescent="0.3">
      <c r="J250">
        <v>43</v>
      </c>
      <c r="K250">
        <v>230</v>
      </c>
    </row>
    <row r="251" spans="10:11" x14ac:dyDescent="0.3">
      <c r="J251">
        <v>44</v>
      </c>
      <c r="K251">
        <v>235</v>
      </c>
    </row>
    <row r="252" spans="10:11" x14ac:dyDescent="0.3">
      <c r="J252">
        <v>45</v>
      </c>
      <c r="K252">
        <v>240</v>
      </c>
    </row>
    <row r="253" spans="10:11" x14ac:dyDescent="0.3">
      <c r="J253">
        <v>46</v>
      </c>
      <c r="K253">
        <v>245</v>
      </c>
    </row>
    <row r="254" spans="10:11" x14ac:dyDescent="0.3">
      <c r="J254">
        <v>47</v>
      </c>
      <c r="K254">
        <v>250</v>
      </c>
    </row>
    <row r="255" spans="10:11" x14ac:dyDescent="0.3">
      <c r="J255">
        <v>48</v>
      </c>
      <c r="K255">
        <v>255</v>
      </c>
    </row>
    <row r="256" spans="10:11" x14ac:dyDescent="0.3">
      <c r="J256">
        <v>49</v>
      </c>
      <c r="K256">
        <v>260</v>
      </c>
    </row>
    <row r="257" spans="10:11" x14ac:dyDescent="0.3">
      <c r="J257">
        <v>50</v>
      </c>
      <c r="K257">
        <v>265</v>
      </c>
    </row>
    <row r="258" spans="10:11" x14ac:dyDescent="0.3">
      <c r="J258">
        <v>51</v>
      </c>
      <c r="K258">
        <v>270</v>
      </c>
    </row>
    <row r="259" spans="10:11" x14ac:dyDescent="0.3">
      <c r="J259">
        <v>52</v>
      </c>
      <c r="K259">
        <v>275</v>
      </c>
    </row>
    <row r="260" spans="10:11" x14ac:dyDescent="0.3">
      <c r="J260">
        <v>53</v>
      </c>
      <c r="K260">
        <v>280</v>
      </c>
    </row>
    <row r="261" spans="10:11" x14ac:dyDescent="0.3">
      <c r="J261">
        <v>54</v>
      </c>
      <c r="K261">
        <v>285</v>
      </c>
    </row>
    <row r="262" spans="10:11" x14ac:dyDescent="0.3">
      <c r="J262">
        <v>55</v>
      </c>
      <c r="K262">
        <v>290</v>
      </c>
    </row>
    <row r="263" spans="10:11" x14ac:dyDescent="0.3">
      <c r="J263">
        <v>56</v>
      </c>
      <c r="K263">
        <v>295</v>
      </c>
    </row>
    <row r="264" spans="10:11" x14ac:dyDescent="0.3">
      <c r="J264">
        <v>57</v>
      </c>
      <c r="K264">
        <v>300</v>
      </c>
    </row>
    <row r="265" spans="10:11" x14ac:dyDescent="0.3">
      <c r="J265">
        <v>58</v>
      </c>
      <c r="K265">
        <v>305</v>
      </c>
    </row>
    <row r="266" spans="10:11" x14ac:dyDescent="0.3">
      <c r="J266">
        <v>59</v>
      </c>
      <c r="K266">
        <v>310</v>
      </c>
    </row>
    <row r="267" spans="10:11" x14ac:dyDescent="0.3">
      <c r="J267">
        <v>60</v>
      </c>
      <c r="K267">
        <v>315</v>
      </c>
    </row>
    <row r="268" spans="10:11" x14ac:dyDescent="0.3">
      <c r="J268">
        <v>61</v>
      </c>
      <c r="K268">
        <v>320</v>
      </c>
    </row>
    <row r="269" spans="10:11" x14ac:dyDescent="0.3">
      <c r="J269">
        <v>62</v>
      </c>
      <c r="K269">
        <v>325</v>
      </c>
    </row>
    <row r="270" spans="10:11" x14ac:dyDescent="0.3">
      <c r="J270">
        <v>63</v>
      </c>
      <c r="K270">
        <v>330</v>
      </c>
    </row>
    <row r="271" spans="10:11" x14ac:dyDescent="0.3">
      <c r="J271">
        <v>64</v>
      </c>
      <c r="K271">
        <v>335</v>
      </c>
    </row>
    <row r="272" spans="10:11" x14ac:dyDescent="0.3">
      <c r="J272">
        <v>65</v>
      </c>
      <c r="K272">
        <v>340</v>
      </c>
    </row>
    <row r="273" spans="10:11" x14ac:dyDescent="0.3">
      <c r="J273">
        <v>66</v>
      </c>
      <c r="K273">
        <v>345</v>
      </c>
    </row>
    <row r="274" spans="10:11" x14ac:dyDescent="0.3">
      <c r="J274">
        <v>67</v>
      </c>
      <c r="K274">
        <v>350</v>
      </c>
    </row>
    <row r="275" spans="10:11" x14ac:dyDescent="0.3">
      <c r="J275">
        <v>68</v>
      </c>
      <c r="K275">
        <v>355</v>
      </c>
    </row>
    <row r="276" spans="10:11" x14ac:dyDescent="0.3">
      <c r="J276">
        <v>69</v>
      </c>
      <c r="K276">
        <v>360</v>
      </c>
    </row>
    <row r="277" spans="10:11" x14ac:dyDescent="0.3">
      <c r="J277">
        <v>70</v>
      </c>
      <c r="K277">
        <v>365</v>
      </c>
    </row>
    <row r="278" spans="10:11" x14ac:dyDescent="0.3">
      <c r="J278">
        <v>71</v>
      </c>
      <c r="K278">
        <v>370</v>
      </c>
    </row>
    <row r="279" spans="10:11" x14ac:dyDescent="0.3">
      <c r="J279">
        <v>72</v>
      </c>
      <c r="K279">
        <v>375</v>
      </c>
    </row>
    <row r="280" spans="10:11" x14ac:dyDescent="0.3">
      <c r="J280">
        <v>73</v>
      </c>
      <c r="K280">
        <v>380</v>
      </c>
    </row>
    <row r="281" spans="10:11" x14ac:dyDescent="0.3">
      <c r="J281">
        <v>74</v>
      </c>
      <c r="K281">
        <v>385</v>
      </c>
    </row>
    <row r="282" spans="10:11" x14ac:dyDescent="0.3">
      <c r="J282">
        <v>75</v>
      </c>
      <c r="K282">
        <v>390</v>
      </c>
    </row>
    <row r="283" spans="10:11" x14ac:dyDescent="0.3">
      <c r="J283">
        <v>76</v>
      </c>
      <c r="K283">
        <v>395</v>
      </c>
    </row>
    <row r="284" spans="10:11" x14ac:dyDescent="0.3">
      <c r="J284">
        <v>77</v>
      </c>
      <c r="K284">
        <v>400</v>
      </c>
    </row>
    <row r="285" spans="10:11" x14ac:dyDescent="0.3">
      <c r="J285">
        <v>78</v>
      </c>
      <c r="K285">
        <v>405</v>
      </c>
    </row>
    <row r="286" spans="10:11" x14ac:dyDescent="0.3">
      <c r="J286">
        <v>79</v>
      </c>
      <c r="K286">
        <v>410</v>
      </c>
    </row>
    <row r="287" spans="10:11" x14ac:dyDescent="0.3">
      <c r="J287">
        <v>80</v>
      </c>
      <c r="K287">
        <v>415</v>
      </c>
    </row>
    <row r="288" spans="10:11" x14ac:dyDescent="0.3">
      <c r="J288">
        <v>81</v>
      </c>
      <c r="K288">
        <v>420</v>
      </c>
    </row>
    <row r="289" spans="10:11" x14ac:dyDescent="0.3">
      <c r="J289">
        <v>82</v>
      </c>
      <c r="K289">
        <v>425</v>
      </c>
    </row>
    <row r="290" spans="10:11" x14ac:dyDescent="0.3">
      <c r="J290">
        <v>83</v>
      </c>
      <c r="K290">
        <v>430</v>
      </c>
    </row>
    <row r="291" spans="10:11" x14ac:dyDescent="0.3">
      <c r="J291">
        <v>84</v>
      </c>
      <c r="K291">
        <v>435</v>
      </c>
    </row>
    <row r="292" spans="10:11" x14ac:dyDescent="0.3">
      <c r="J292">
        <v>85</v>
      </c>
      <c r="K292">
        <v>440</v>
      </c>
    </row>
    <row r="293" spans="10:11" x14ac:dyDescent="0.3">
      <c r="J293">
        <v>86</v>
      </c>
      <c r="K293">
        <v>445</v>
      </c>
    </row>
    <row r="294" spans="10:11" x14ac:dyDescent="0.3">
      <c r="J294">
        <v>87</v>
      </c>
      <c r="K294">
        <v>450</v>
      </c>
    </row>
    <row r="295" spans="10:11" x14ac:dyDescent="0.3">
      <c r="J295">
        <v>88</v>
      </c>
      <c r="K295">
        <v>455</v>
      </c>
    </row>
    <row r="296" spans="10:11" x14ac:dyDescent="0.3">
      <c r="J296">
        <v>89</v>
      </c>
      <c r="K296">
        <v>460</v>
      </c>
    </row>
    <row r="297" spans="10:11" x14ac:dyDescent="0.3">
      <c r="J297">
        <v>90</v>
      </c>
      <c r="K297">
        <v>465</v>
      </c>
    </row>
    <row r="298" spans="10:11" x14ac:dyDescent="0.3">
      <c r="J298">
        <v>91</v>
      </c>
      <c r="K298">
        <v>470</v>
      </c>
    </row>
    <row r="299" spans="10:11" x14ac:dyDescent="0.3">
      <c r="J299">
        <v>92</v>
      </c>
      <c r="K299">
        <v>475</v>
      </c>
    </row>
    <row r="300" spans="10:11" x14ac:dyDescent="0.3">
      <c r="J300">
        <v>93</v>
      </c>
      <c r="K300">
        <v>480</v>
      </c>
    </row>
    <row r="301" spans="10:11" x14ac:dyDescent="0.3">
      <c r="J301">
        <v>94</v>
      </c>
      <c r="K301">
        <v>485</v>
      </c>
    </row>
    <row r="302" spans="10:11" x14ac:dyDescent="0.3">
      <c r="J302">
        <v>95</v>
      </c>
      <c r="K302">
        <v>490</v>
      </c>
    </row>
    <row r="303" spans="10:11" x14ac:dyDescent="0.3">
      <c r="J303">
        <v>96</v>
      </c>
      <c r="K303">
        <v>495</v>
      </c>
    </row>
    <row r="304" spans="10:11" x14ac:dyDescent="0.3">
      <c r="J304">
        <v>97</v>
      </c>
      <c r="K304">
        <v>500</v>
      </c>
    </row>
    <row r="305" spans="1:15" x14ac:dyDescent="0.3">
      <c r="J305">
        <v>98</v>
      </c>
      <c r="K305">
        <v>505</v>
      </c>
    </row>
    <row r="306" spans="1:15" x14ac:dyDescent="0.3">
      <c r="J306">
        <v>99</v>
      </c>
      <c r="K306">
        <v>510</v>
      </c>
    </row>
    <row r="307" spans="1:15" x14ac:dyDescent="0.3">
      <c r="J307">
        <v>100</v>
      </c>
      <c r="K307">
        <v>515</v>
      </c>
    </row>
    <row r="308" spans="1:15" x14ac:dyDescent="0.3">
      <c r="J308">
        <v>101</v>
      </c>
      <c r="K308">
        <v>520</v>
      </c>
    </row>
    <row r="309" spans="1:15" x14ac:dyDescent="0.3">
      <c r="J309">
        <v>102</v>
      </c>
      <c r="K309">
        <v>525</v>
      </c>
    </row>
    <row r="310" spans="1:15" x14ac:dyDescent="0.3">
      <c r="J310">
        <v>103</v>
      </c>
      <c r="K310">
        <v>530</v>
      </c>
    </row>
    <row r="311" spans="1:15" x14ac:dyDescent="0.3">
      <c r="J311">
        <v>104</v>
      </c>
      <c r="K311">
        <v>535</v>
      </c>
    </row>
    <row r="312" spans="1:15" x14ac:dyDescent="0.3">
      <c r="J312">
        <v>105</v>
      </c>
      <c r="K312">
        <v>540</v>
      </c>
    </row>
    <row r="313" spans="1:15" x14ac:dyDescent="0.3">
      <c r="J313">
        <v>106</v>
      </c>
      <c r="K313">
        <v>545</v>
      </c>
    </row>
    <row r="314" spans="1:15" x14ac:dyDescent="0.3">
      <c r="J314">
        <v>107</v>
      </c>
      <c r="K314">
        <v>550</v>
      </c>
    </row>
    <row r="315" spans="1:15" x14ac:dyDescent="0.3">
      <c r="J315">
        <v>108</v>
      </c>
      <c r="K315">
        <v>555</v>
      </c>
    </row>
    <row r="316" spans="1:15" x14ac:dyDescent="0.3">
      <c r="J316">
        <v>109</v>
      </c>
      <c r="K316">
        <v>560</v>
      </c>
    </row>
    <row r="317" spans="1:15" x14ac:dyDescent="0.3">
      <c r="J317">
        <v>110</v>
      </c>
      <c r="K317">
        <v>565</v>
      </c>
    </row>
    <row r="319" spans="1:15" x14ac:dyDescent="0.3">
      <c r="A319" t="s">
        <v>513</v>
      </c>
    </row>
    <row r="320" spans="1:15" x14ac:dyDescent="0.3">
      <c r="A320" t="s">
        <v>514</v>
      </c>
      <c r="J320" t="s">
        <v>568</v>
      </c>
      <c r="K320" t="s">
        <v>535</v>
      </c>
      <c r="M320" t="s">
        <v>584</v>
      </c>
      <c r="O320" t="s">
        <v>578</v>
      </c>
    </row>
    <row r="321" spans="1:15" x14ac:dyDescent="0.3">
      <c r="A321" t="s">
        <v>3</v>
      </c>
      <c r="J321">
        <v>1</v>
      </c>
      <c r="K321">
        <v>15</v>
      </c>
      <c r="M321" t="s">
        <v>575</v>
      </c>
      <c r="N321">
        <f>QUARTILE(K321:K440,1)</f>
        <v>163.75</v>
      </c>
      <c r="O321">
        <f>_xlfn.PERCENTILE.EXC(K$321:K$441,0.1)</f>
        <v>70.5</v>
      </c>
    </row>
    <row r="322" spans="1:15" x14ac:dyDescent="0.3">
      <c r="A322" t="s">
        <v>515</v>
      </c>
      <c r="J322">
        <v>2</v>
      </c>
      <c r="K322">
        <v>20</v>
      </c>
      <c r="M322" t="s">
        <v>576</v>
      </c>
      <c r="N322">
        <f>QUARTILE(K321:K440,2)</f>
        <v>312.5</v>
      </c>
      <c r="O322">
        <f>_xlfn.PERCENTILE.EXC(K321:K441,0.2)</f>
        <v>131</v>
      </c>
    </row>
    <row r="323" spans="1:15" x14ac:dyDescent="0.3">
      <c r="A323" t="s">
        <v>516</v>
      </c>
      <c r="J323">
        <v>3</v>
      </c>
      <c r="K323">
        <v>25</v>
      </c>
      <c r="M323" t="s">
        <v>577</v>
      </c>
      <c r="N323">
        <f>QUARTILE(K321:K440,3)</f>
        <v>461.25</v>
      </c>
      <c r="O323">
        <f>_xlfn.PERCENTILE.EXC(K321:K441,0.3)</f>
        <v>191.5</v>
      </c>
    </row>
    <row r="324" spans="1:15" x14ac:dyDescent="0.3">
      <c r="A324" t="s">
        <v>517</v>
      </c>
      <c r="J324">
        <v>4</v>
      </c>
      <c r="K324">
        <v>30</v>
      </c>
    </row>
    <row r="325" spans="1:15" x14ac:dyDescent="0.3">
      <c r="A325" t="s">
        <v>518</v>
      </c>
      <c r="J325">
        <v>5</v>
      </c>
      <c r="K325">
        <v>35</v>
      </c>
    </row>
    <row r="326" spans="1:15" x14ac:dyDescent="0.3">
      <c r="A326" t="s">
        <v>519</v>
      </c>
      <c r="J326">
        <v>6</v>
      </c>
      <c r="K326">
        <v>40</v>
      </c>
    </row>
    <row r="327" spans="1:15" x14ac:dyDescent="0.3">
      <c r="A327" t="s">
        <v>520</v>
      </c>
      <c r="J327">
        <v>7</v>
      </c>
      <c r="K327">
        <v>45</v>
      </c>
    </row>
    <row r="328" spans="1:15" x14ac:dyDescent="0.3">
      <c r="A328" t="s">
        <v>521</v>
      </c>
      <c r="J328">
        <v>8</v>
      </c>
      <c r="K328">
        <v>50</v>
      </c>
    </row>
    <row r="329" spans="1:15" x14ac:dyDescent="0.3">
      <c r="A329" t="s">
        <v>522</v>
      </c>
      <c r="J329">
        <v>9</v>
      </c>
      <c r="K329">
        <v>55</v>
      </c>
    </row>
    <row r="330" spans="1:15" x14ac:dyDescent="0.3">
      <c r="A330" t="s">
        <v>523</v>
      </c>
      <c r="J330">
        <v>10</v>
      </c>
      <c r="K330">
        <v>60</v>
      </c>
    </row>
    <row r="331" spans="1:15" x14ac:dyDescent="0.3">
      <c r="A331" t="s">
        <v>524</v>
      </c>
      <c r="J331">
        <v>11</v>
      </c>
      <c r="K331">
        <v>65</v>
      </c>
    </row>
    <row r="332" spans="1:15" x14ac:dyDescent="0.3">
      <c r="A332" t="s">
        <v>525</v>
      </c>
      <c r="J332">
        <v>12</v>
      </c>
      <c r="K332">
        <v>70</v>
      </c>
    </row>
    <row r="333" spans="1:15" x14ac:dyDescent="0.3">
      <c r="A333" t="s">
        <v>526</v>
      </c>
      <c r="J333">
        <v>13</v>
      </c>
      <c r="K333">
        <v>75</v>
      </c>
    </row>
    <row r="334" spans="1:15" x14ac:dyDescent="0.3">
      <c r="A334" t="s">
        <v>527</v>
      </c>
      <c r="J334">
        <v>14</v>
      </c>
      <c r="K334">
        <v>80</v>
      </c>
    </row>
    <row r="335" spans="1:15" x14ac:dyDescent="0.3">
      <c r="A335" t="s">
        <v>94</v>
      </c>
      <c r="J335">
        <v>15</v>
      </c>
      <c r="K335">
        <v>85</v>
      </c>
    </row>
    <row r="336" spans="1:15" x14ac:dyDescent="0.3">
      <c r="A336" t="s">
        <v>463</v>
      </c>
      <c r="J336">
        <v>16</v>
      </c>
      <c r="K336">
        <v>90</v>
      </c>
    </row>
    <row r="337" spans="1:11" x14ac:dyDescent="0.3">
      <c r="A337" t="s">
        <v>528</v>
      </c>
      <c r="J337">
        <v>17</v>
      </c>
      <c r="K337">
        <v>95</v>
      </c>
    </row>
    <row r="338" spans="1:11" x14ac:dyDescent="0.3">
      <c r="A338" t="s">
        <v>529</v>
      </c>
      <c r="J338">
        <v>18</v>
      </c>
      <c r="K338">
        <v>100</v>
      </c>
    </row>
    <row r="339" spans="1:11" x14ac:dyDescent="0.3">
      <c r="A339" t="s">
        <v>528</v>
      </c>
      <c r="J339">
        <v>19</v>
      </c>
      <c r="K339">
        <v>105</v>
      </c>
    </row>
    <row r="340" spans="1:11" x14ac:dyDescent="0.3">
      <c r="A340" t="s">
        <v>467</v>
      </c>
      <c r="J340">
        <v>20</v>
      </c>
      <c r="K340">
        <v>110</v>
      </c>
    </row>
    <row r="341" spans="1:11" x14ac:dyDescent="0.3">
      <c r="A341" t="s">
        <v>530</v>
      </c>
      <c r="J341">
        <v>21</v>
      </c>
      <c r="K341">
        <v>115</v>
      </c>
    </row>
    <row r="342" spans="1:11" x14ac:dyDescent="0.3">
      <c r="A342" t="s">
        <v>531</v>
      </c>
      <c r="J342">
        <v>22</v>
      </c>
      <c r="K342">
        <v>120</v>
      </c>
    </row>
    <row r="343" spans="1:11" x14ac:dyDescent="0.3">
      <c r="A343" t="s">
        <v>532</v>
      </c>
      <c r="J343">
        <v>23</v>
      </c>
      <c r="K343">
        <v>125</v>
      </c>
    </row>
    <row r="344" spans="1:11" x14ac:dyDescent="0.3">
      <c r="A344" t="s">
        <v>533</v>
      </c>
      <c r="J344">
        <v>24</v>
      </c>
      <c r="K344">
        <v>130</v>
      </c>
    </row>
    <row r="345" spans="1:11" x14ac:dyDescent="0.3">
      <c r="A345" t="s">
        <v>534</v>
      </c>
      <c r="J345">
        <v>25</v>
      </c>
      <c r="K345">
        <v>135</v>
      </c>
    </row>
    <row r="346" spans="1:11" x14ac:dyDescent="0.3">
      <c r="J346">
        <v>26</v>
      </c>
      <c r="K346">
        <v>140</v>
      </c>
    </row>
    <row r="347" spans="1:11" x14ac:dyDescent="0.3">
      <c r="J347">
        <v>27</v>
      </c>
      <c r="K347">
        <v>145</v>
      </c>
    </row>
    <row r="348" spans="1:11" x14ac:dyDescent="0.3">
      <c r="J348">
        <v>28</v>
      </c>
      <c r="K348">
        <v>150</v>
      </c>
    </row>
    <row r="349" spans="1:11" x14ac:dyDescent="0.3">
      <c r="J349">
        <v>29</v>
      </c>
      <c r="K349">
        <v>155</v>
      </c>
    </row>
    <row r="350" spans="1:11" x14ac:dyDescent="0.3">
      <c r="J350">
        <v>30</v>
      </c>
      <c r="K350">
        <v>160</v>
      </c>
    </row>
    <row r="351" spans="1:11" x14ac:dyDescent="0.3">
      <c r="J351">
        <v>31</v>
      </c>
      <c r="K351">
        <v>165</v>
      </c>
    </row>
    <row r="352" spans="1:11" x14ac:dyDescent="0.3">
      <c r="J352">
        <v>32</v>
      </c>
      <c r="K352">
        <v>170</v>
      </c>
    </row>
    <row r="353" spans="10:11" x14ac:dyDescent="0.3">
      <c r="J353">
        <v>33</v>
      </c>
      <c r="K353">
        <v>175</v>
      </c>
    </row>
    <row r="354" spans="10:11" x14ac:dyDescent="0.3">
      <c r="J354">
        <v>34</v>
      </c>
      <c r="K354">
        <v>180</v>
      </c>
    </row>
    <row r="355" spans="10:11" x14ac:dyDescent="0.3">
      <c r="J355">
        <v>35</v>
      </c>
      <c r="K355">
        <v>185</v>
      </c>
    </row>
    <row r="356" spans="10:11" x14ac:dyDescent="0.3">
      <c r="J356">
        <v>36</v>
      </c>
      <c r="K356">
        <v>190</v>
      </c>
    </row>
    <row r="357" spans="10:11" x14ac:dyDescent="0.3">
      <c r="J357">
        <v>37</v>
      </c>
      <c r="K357">
        <v>195</v>
      </c>
    </row>
    <row r="358" spans="10:11" x14ac:dyDescent="0.3">
      <c r="J358">
        <v>38</v>
      </c>
      <c r="K358">
        <v>200</v>
      </c>
    </row>
    <row r="359" spans="10:11" x14ac:dyDescent="0.3">
      <c r="J359">
        <v>39</v>
      </c>
      <c r="K359">
        <v>205</v>
      </c>
    </row>
    <row r="360" spans="10:11" x14ac:dyDescent="0.3">
      <c r="J360">
        <v>40</v>
      </c>
      <c r="K360">
        <v>210</v>
      </c>
    </row>
    <row r="361" spans="10:11" x14ac:dyDescent="0.3">
      <c r="J361">
        <v>41</v>
      </c>
      <c r="K361">
        <v>215</v>
      </c>
    </row>
    <row r="362" spans="10:11" x14ac:dyDescent="0.3">
      <c r="J362">
        <v>42</v>
      </c>
      <c r="K362">
        <v>220</v>
      </c>
    </row>
    <row r="363" spans="10:11" x14ac:dyDescent="0.3">
      <c r="J363">
        <v>43</v>
      </c>
      <c r="K363">
        <v>225</v>
      </c>
    </row>
    <row r="364" spans="10:11" x14ac:dyDescent="0.3">
      <c r="J364">
        <v>44</v>
      </c>
      <c r="K364">
        <v>230</v>
      </c>
    </row>
    <row r="365" spans="10:11" x14ac:dyDescent="0.3">
      <c r="J365">
        <v>45</v>
      </c>
      <c r="K365">
        <v>235</v>
      </c>
    </row>
    <row r="366" spans="10:11" x14ac:dyDescent="0.3">
      <c r="J366">
        <v>46</v>
      </c>
      <c r="K366">
        <v>240</v>
      </c>
    </row>
    <row r="367" spans="10:11" x14ac:dyDescent="0.3">
      <c r="J367">
        <v>47</v>
      </c>
      <c r="K367">
        <v>245</v>
      </c>
    </row>
    <row r="368" spans="10:11" x14ac:dyDescent="0.3">
      <c r="J368">
        <v>48</v>
      </c>
      <c r="K368">
        <v>250</v>
      </c>
    </row>
    <row r="369" spans="10:11" x14ac:dyDescent="0.3">
      <c r="J369">
        <v>49</v>
      </c>
      <c r="K369">
        <v>255</v>
      </c>
    </row>
    <row r="370" spans="10:11" x14ac:dyDescent="0.3">
      <c r="J370">
        <v>50</v>
      </c>
      <c r="K370">
        <v>260</v>
      </c>
    </row>
    <row r="371" spans="10:11" x14ac:dyDescent="0.3">
      <c r="J371">
        <v>51</v>
      </c>
      <c r="K371">
        <v>265</v>
      </c>
    </row>
    <row r="372" spans="10:11" x14ac:dyDescent="0.3">
      <c r="J372">
        <v>52</v>
      </c>
      <c r="K372">
        <v>270</v>
      </c>
    </row>
    <row r="373" spans="10:11" x14ac:dyDescent="0.3">
      <c r="J373">
        <v>53</v>
      </c>
      <c r="K373">
        <v>275</v>
      </c>
    </row>
    <row r="374" spans="10:11" x14ac:dyDescent="0.3">
      <c r="J374">
        <v>54</v>
      </c>
      <c r="K374">
        <v>280</v>
      </c>
    </row>
    <row r="375" spans="10:11" x14ac:dyDescent="0.3">
      <c r="J375">
        <v>55</v>
      </c>
      <c r="K375">
        <v>285</v>
      </c>
    </row>
    <row r="376" spans="10:11" x14ac:dyDescent="0.3">
      <c r="J376">
        <v>56</v>
      </c>
      <c r="K376">
        <v>290</v>
      </c>
    </row>
    <row r="377" spans="10:11" x14ac:dyDescent="0.3">
      <c r="J377">
        <v>57</v>
      </c>
      <c r="K377">
        <v>295</v>
      </c>
    </row>
    <row r="378" spans="10:11" x14ac:dyDescent="0.3">
      <c r="J378">
        <v>58</v>
      </c>
      <c r="K378">
        <v>300</v>
      </c>
    </row>
    <row r="379" spans="10:11" x14ac:dyDescent="0.3">
      <c r="J379">
        <v>59</v>
      </c>
      <c r="K379">
        <v>305</v>
      </c>
    </row>
    <row r="380" spans="10:11" x14ac:dyDescent="0.3">
      <c r="J380">
        <v>60</v>
      </c>
      <c r="K380">
        <v>310</v>
      </c>
    </row>
    <row r="381" spans="10:11" x14ac:dyDescent="0.3">
      <c r="J381">
        <v>61</v>
      </c>
      <c r="K381">
        <v>315</v>
      </c>
    </row>
    <row r="382" spans="10:11" x14ac:dyDescent="0.3">
      <c r="J382">
        <v>62</v>
      </c>
      <c r="K382">
        <v>320</v>
      </c>
    </row>
    <row r="383" spans="10:11" x14ac:dyDescent="0.3">
      <c r="J383">
        <v>63</v>
      </c>
      <c r="K383">
        <v>325</v>
      </c>
    </row>
    <row r="384" spans="10:11" x14ac:dyDescent="0.3">
      <c r="J384">
        <v>64</v>
      </c>
      <c r="K384">
        <v>330</v>
      </c>
    </row>
    <row r="385" spans="10:11" x14ac:dyDescent="0.3">
      <c r="J385">
        <v>65</v>
      </c>
      <c r="K385">
        <v>335</v>
      </c>
    </row>
    <row r="386" spans="10:11" x14ac:dyDescent="0.3">
      <c r="J386">
        <v>66</v>
      </c>
      <c r="K386">
        <v>340</v>
      </c>
    </row>
    <row r="387" spans="10:11" x14ac:dyDescent="0.3">
      <c r="J387">
        <v>67</v>
      </c>
      <c r="K387">
        <v>345</v>
      </c>
    </row>
    <row r="388" spans="10:11" x14ac:dyDescent="0.3">
      <c r="J388">
        <v>68</v>
      </c>
      <c r="K388">
        <v>350</v>
      </c>
    </row>
    <row r="389" spans="10:11" x14ac:dyDescent="0.3">
      <c r="J389">
        <v>69</v>
      </c>
      <c r="K389">
        <v>355</v>
      </c>
    </row>
    <row r="390" spans="10:11" x14ac:dyDescent="0.3">
      <c r="J390">
        <v>70</v>
      </c>
      <c r="K390">
        <v>360</v>
      </c>
    </row>
    <row r="391" spans="10:11" x14ac:dyDescent="0.3">
      <c r="J391">
        <v>71</v>
      </c>
      <c r="K391">
        <v>365</v>
      </c>
    </row>
    <row r="392" spans="10:11" x14ac:dyDescent="0.3">
      <c r="J392">
        <v>72</v>
      </c>
      <c r="K392">
        <v>370</v>
      </c>
    </row>
    <row r="393" spans="10:11" x14ac:dyDescent="0.3">
      <c r="J393">
        <v>73</v>
      </c>
      <c r="K393">
        <v>375</v>
      </c>
    </row>
    <row r="394" spans="10:11" x14ac:dyDescent="0.3">
      <c r="J394">
        <v>74</v>
      </c>
      <c r="K394">
        <v>380</v>
      </c>
    </row>
    <row r="395" spans="10:11" x14ac:dyDescent="0.3">
      <c r="J395">
        <v>75</v>
      </c>
      <c r="K395">
        <v>385</v>
      </c>
    </row>
    <row r="396" spans="10:11" x14ac:dyDescent="0.3">
      <c r="J396">
        <v>76</v>
      </c>
      <c r="K396">
        <v>390</v>
      </c>
    </row>
    <row r="397" spans="10:11" x14ac:dyDescent="0.3">
      <c r="J397">
        <v>77</v>
      </c>
      <c r="K397">
        <v>395</v>
      </c>
    </row>
    <row r="398" spans="10:11" x14ac:dyDescent="0.3">
      <c r="J398">
        <v>78</v>
      </c>
      <c r="K398">
        <v>400</v>
      </c>
    </row>
    <row r="399" spans="10:11" x14ac:dyDescent="0.3">
      <c r="J399">
        <v>79</v>
      </c>
      <c r="K399">
        <v>405</v>
      </c>
    </row>
    <row r="400" spans="10:11" x14ac:dyDescent="0.3">
      <c r="J400">
        <v>80</v>
      </c>
      <c r="K400">
        <v>410</v>
      </c>
    </row>
    <row r="401" spans="10:11" x14ac:dyDescent="0.3">
      <c r="J401">
        <v>81</v>
      </c>
      <c r="K401">
        <v>415</v>
      </c>
    </row>
    <row r="402" spans="10:11" x14ac:dyDescent="0.3">
      <c r="J402">
        <v>82</v>
      </c>
      <c r="K402">
        <v>420</v>
      </c>
    </row>
    <row r="403" spans="10:11" x14ac:dyDescent="0.3">
      <c r="J403">
        <v>83</v>
      </c>
      <c r="K403">
        <v>425</v>
      </c>
    </row>
    <row r="404" spans="10:11" x14ac:dyDescent="0.3">
      <c r="J404">
        <v>84</v>
      </c>
      <c r="K404">
        <v>430</v>
      </c>
    </row>
    <row r="405" spans="10:11" x14ac:dyDescent="0.3">
      <c r="J405">
        <v>85</v>
      </c>
      <c r="K405">
        <v>435</v>
      </c>
    </row>
    <row r="406" spans="10:11" x14ac:dyDescent="0.3">
      <c r="J406">
        <v>86</v>
      </c>
      <c r="K406">
        <v>440</v>
      </c>
    </row>
    <row r="407" spans="10:11" x14ac:dyDescent="0.3">
      <c r="J407">
        <v>87</v>
      </c>
      <c r="K407">
        <v>445</v>
      </c>
    </row>
    <row r="408" spans="10:11" x14ac:dyDescent="0.3">
      <c r="J408">
        <v>88</v>
      </c>
      <c r="K408">
        <v>450</v>
      </c>
    </row>
    <row r="409" spans="10:11" x14ac:dyDescent="0.3">
      <c r="J409">
        <v>89</v>
      </c>
      <c r="K409">
        <v>455</v>
      </c>
    </row>
    <row r="410" spans="10:11" x14ac:dyDescent="0.3">
      <c r="J410">
        <v>90</v>
      </c>
      <c r="K410">
        <v>460</v>
      </c>
    </row>
    <row r="411" spans="10:11" x14ac:dyDescent="0.3">
      <c r="J411">
        <v>91</v>
      </c>
      <c r="K411">
        <v>465</v>
      </c>
    </row>
    <row r="412" spans="10:11" x14ac:dyDescent="0.3">
      <c r="J412">
        <v>92</v>
      </c>
      <c r="K412">
        <v>470</v>
      </c>
    </row>
    <row r="413" spans="10:11" x14ac:dyDescent="0.3">
      <c r="J413">
        <v>93</v>
      </c>
      <c r="K413">
        <v>475</v>
      </c>
    </row>
    <row r="414" spans="10:11" x14ac:dyDescent="0.3">
      <c r="J414">
        <v>94</v>
      </c>
      <c r="K414">
        <v>480</v>
      </c>
    </row>
    <row r="415" spans="10:11" x14ac:dyDescent="0.3">
      <c r="J415">
        <v>95</v>
      </c>
      <c r="K415">
        <v>485</v>
      </c>
    </row>
    <row r="416" spans="10:11" x14ac:dyDescent="0.3">
      <c r="J416">
        <v>96</v>
      </c>
      <c r="K416">
        <v>490</v>
      </c>
    </row>
    <row r="417" spans="10:11" x14ac:dyDescent="0.3">
      <c r="J417">
        <v>97</v>
      </c>
      <c r="K417">
        <v>495</v>
      </c>
    </row>
    <row r="418" spans="10:11" x14ac:dyDescent="0.3">
      <c r="J418">
        <v>98</v>
      </c>
      <c r="K418">
        <v>500</v>
      </c>
    </row>
    <row r="419" spans="10:11" x14ac:dyDescent="0.3">
      <c r="J419">
        <v>99</v>
      </c>
      <c r="K419">
        <v>505</v>
      </c>
    </row>
    <row r="420" spans="10:11" x14ac:dyDescent="0.3">
      <c r="J420">
        <v>100</v>
      </c>
      <c r="K420">
        <v>510</v>
      </c>
    </row>
    <row r="421" spans="10:11" x14ac:dyDescent="0.3">
      <c r="J421">
        <v>101</v>
      </c>
      <c r="K421">
        <v>515</v>
      </c>
    </row>
    <row r="422" spans="10:11" x14ac:dyDescent="0.3">
      <c r="J422">
        <v>102</v>
      </c>
      <c r="K422">
        <v>520</v>
      </c>
    </row>
    <row r="423" spans="10:11" x14ac:dyDescent="0.3">
      <c r="J423">
        <v>103</v>
      </c>
      <c r="K423">
        <v>525</v>
      </c>
    </row>
    <row r="424" spans="10:11" x14ac:dyDescent="0.3">
      <c r="J424">
        <v>104</v>
      </c>
      <c r="K424">
        <v>530</v>
      </c>
    </row>
    <row r="425" spans="10:11" x14ac:dyDescent="0.3">
      <c r="J425">
        <v>105</v>
      </c>
      <c r="K425">
        <v>535</v>
      </c>
    </row>
    <row r="426" spans="10:11" x14ac:dyDescent="0.3">
      <c r="J426">
        <v>106</v>
      </c>
      <c r="K426">
        <v>540</v>
      </c>
    </row>
    <row r="427" spans="10:11" x14ac:dyDescent="0.3">
      <c r="J427">
        <v>107</v>
      </c>
      <c r="K427">
        <v>545</v>
      </c>
    </row>
    <row r="428" spans="10:11" x14ac:dyDescent="0.3">
      <c r="J428">
        <v>108</v>
      </c>
      <c r="K428">
        <v>550</v>
      </c>
    </row>
    <row r="429" spans="10:11" x14ac:dyDescent="0.3">
      <c r="J429">
        <v>109</v>
      </c>
      <c r="K429">
        <v>555</v>
      </c>
    </row>
    <row r="430" spans="10:11" x14ac:dyDescent="0.3">
      <c r="J430">
        <v>110</v>
      </c>
      <c r="K430">
        <v>560</v>
      </c>
    </row>
    <row r="431" spans="10:11" x14ac:dyDescent="0.3">
      <c r="J431">
        <v>111</v>
      </c>
      <c r="K431">
        <v>565</v>
      </c>
    </row>
    <row r="432" spans="10:11" x14ac:dyDescent="0.3">
      <c r="J432">
        <v>112</v>
      </c>
      <c r="K432">
        <v>570</v>
      </c>
    </row>
    <row r="433" spans="1:15" x14ac:dyDescent="0.3">
      <c r="J433">
        <v>113</v>
      </c>
      <c r="K433">
        <v>575</v>
      </c>
    </row>
    <row r="434" spans="1:15" x14ac:dyDescent="0.3">
      <c r="J434">
        <v>114</v>
      </c>
      <c r="K434">
        <v>580</v>
      </c>
    </row>
    <row r="435" spans="1:15" x14ac:dyDescent="0.3">
      <c r="J435">
        <v>115</v>
      </c>
      <c r="K435">
        <v>585</v>
      </c>
    </row>
    <row r="436" spans="1:15" x14ac:dyDescent="0.3">
      <c r="J436">
        <v>116</v>
      </c>
      <c r="K436">
        <v>590</v>
      </c>
    </row>
    <row r="437" spans="1:15" x14ac:dyDescent="0.3">
      <c r="J437">
        <v>117</v>
      </c>
      <c r="K437">
        <v>595</v>
      </c>
    </row>
    <row r="438" spans="1:15" x14ac:dyDescent="0.3">
      <c r="J438">
        <v>118</v>
      </c>
      <c r="K438">
        <v>600</v>
      </c>
    </row>
    <row r="439" spans="1:15" x14ac:dyDescent="0.3">
      <c r="J439">
        <v>119</v>
      </c>
      <c r="K439">
        <v>605</v>
      </c>
    </row>
    <row r="440" spans="1:15" x14ac:dyDescent="0.3">
      <c r="J440">
        <v>120</v>
      </c>
      <c r="K440">
        <v>610</v>
      </c>
    </row>
    <row r="442" spans="1:15" x14ac:dyDescent="0.3">
      <c r="A442" t="s">
        <v>536</v>
      </c>
    </row>
    <row r="443" spans="1:15" x14ac:dyDescent="0.3">
      <c r="A443" t="s">
        <v>537</v>
      </c>
    </row>
    <row r="444" spans="1:15" x14ac:dyDescent="0.3">
      <c r="A444" t="s">
        <v>3</v>
      </c>
      <c r="J444" t="s">
        <v>583</v>
      </c>
      <c r="K444" t="s">
        <v>558</v>
      </c>
      <c r="M444" s="2" t="s">
        <v>584</v>
      </c>
      <c r="N444" s="2"/>
      <c r="O444" s="2" t="s">
        <v>578</v>
      </c>
    </row>
    <row r="445" spans="1:15" x14ac:dyDescent="0.3">
      <c r="A445" t="s">
        <v>538</v>
      </c>
      <c r="J445">
        <v>1</v>
      </c>
      <c r="K445">
        <v>0.5</v>
      </c>
      <c r="M445" s="2" t="s">
        <v>575</v>
      </c>
      <c r="N445" s="2">
        <f>QUARTILE(K445:K573,1)</f>
        <v>0.4</v>
      </c>
      <c r="O445" s="2">
        <f>_xlfn.PERCENTILE.EXC(K445:K573,0.1)</f>
        <v>0.3</v>
      </c>
    </row>
    <row r="446" spans="1:15" x14ac:dyDescent="0.3">
      <c r="A446" t="s">
        <v>539</v>
      </c>
      <c r="J446">
        <v>2</v>
      </c>
      <c r="K446">
        <v>1</v>
      </c>
      <c r="M446" s="2" t="s">
        <v>576</v>
      </c>
      <c r="N446" s="2">
        <f>QUARTILE(K445:K573,2)</f>
        <v>0.7</v>
      </c>
      <c r="O446" s="2">
        <f>_xlfn.PERCENTILE.EXC(K445:K574,0.2)</f>
        <v>0.4</v>
      </c>
    </row>
    <row r="447" spans="1:15" x14ac:dyDescent="0.3">
      <c r="A447" t="s">
        <v>540</v>
      </c>
      <c r="J447">
        <v>3</v>
      </c>
      <c r="K447">
        <v>0.2</v>
      </c>
      <c r="M447" s="2" t="s">
        <v>577</v>
      </c>
      <c r="N447" s="2">
        <f>QUARTILE(K445:K573,3)</f>
        <v>0.9</v>
      </c>
      <c r="O447" s="2">
        <f>_xlfn.PERCENTILE.EXC(K445:K575,0.3)</f>
        <v>0.5</v>
      </c>
    </row>
    <row r="448" spans="1:15" x14ac:dyDescent="0.3">
      <c r="A448" t="s">
        <v>541</v>
      </c>
      <c r="J448">
        <v>4</v>
      </c>
      <c r="K448">
        <v>0.7</v>
      </c>
    </row>
    <row r="449" spans="1:11" x14ac:dyDescent="0.3">
      <c r="A449" t="s">
        <v>542</v>
      </c>
      <c r="J449">
        <v>5</v>
      </c>
      <c r="K449">
        <v>0.3</v>
      </c>
    </row>
    <row r="450" spans="1:11" x14ac:dyDescent="0.3">
      <c r="A450" t="s">
        <v>543</v>
      </c>
      <c r="J450">
        <v>6</v>
      </c>
      <c r="K450">
        <v>0.9</v>
      </c>
    </row>
    <row r="451" spans="1:11" x14ac:dyDescent="0.3">
      <c r="A451" t="s">
        <v>544</v>
      </c>
      <c r="J451">
        <v>7</v>
      </c>
      <c r="K451">
        <v>1.2</v>
      </c>
    </row>
    <row r="452" spans="1:11" x14ac:dyDescent="0.3">
      <c r="A452" t="s">
        <v>545</v>
      </c>
      <c r="J452">
        <v>8</v>
      </c>
      <c r="K452">
        <v>0.6</v>
      </c>
    </row>
    <row r="453" spans="1:11" x14ac:dyDescent="0.3">
      <c r="A453" t="s">
        <v>546</v>
      </c>
      <c r="J453">
        <v>9</v>
      </c>
      <c r="K453">
        <v>0.4</v>
      </c>
    </row>
    <row r="454" spans="1:11" x14ac:dyDescent="0.3">
      <c r="A454" t="s">
        <v>547</v>
      </c>
      <c r="J454">
        <v>10</v>
      </c>
      <c r="K454">
        <v>1.1000000000000001</v>
      </c>
    </row>
    <row r="455" spans="1:11" x14ac:dyDescent="0.3">
      <c r="A455" t="s">
        <v>548</v>
      </c>
      <c r="J455">
        <v>11</v>
      </c>
      <c r="K455">
        <v>0.8</v>
      </c>
    </row>
    <row r="456" spans="1:11" x14ac:dyDescent="0.3">
      <c r="A456" t="s">
        <v>549</v>
      </c>
      <c r="J456">
        <v>12</v>
      </c>
      <c r="K456">
        <v>0.5</v>
      </c>
    </row>
    <row r="457" spans="1:11" x14ac:dyDescent="0.3">
      <c r="A457" t="s">
        <v>550</v>
      </c>
      <c r="J457">
        <v>13</v>
      </c>
      <c r="K457">
        <v>0.3</v>
      </c>
    </row>
    <row r="458" spans="1:11" x14ac:dyDescent="0.3">
      <c r="A458" t="s">
        <v>94</v>
      </c>
      <c r="J458">
        <v>14</v>
      </c>
      <c r="K458">
        <v>0.6</v>
      </c>
    </row>
    <row r="459" spans="1:11" x14ac:dyDescent="0.3">
      <c r="A459" t="s">
        <v>463</v>
      </c>
      <c r="J459">
        <v>15</v>
      </c>
      <c r="K459">
        <v>1</v>
      </c>
    </row>
    <row r="460" spans="1:11" x14ac:dyDescent="0.3">
      <c r="A460" t="s">
        <v>551</v>
      </c>
      <c r="J460">
        <v>16</v>
      </c>
      <c r="K460">
        <v>0.4</v>
      </c>
    </row>
    <row r="461" spans="1:11" x14ac:dyDescent="0.3">
      <c r="A461" t="s">
        <v>552</v>
      </c>
      <c r="J461">
        <v>17</v>
      </c>
      <c r="K461">
        <v>0.5</v>
      </c>
    </row>
    <row r="462" spans="1:11" x14ac:dyDescent="0.3">
      <c r="A462" t="s">
        <v>551</v>
      </c>
      <c r="J462">
        <v>18</v>
      </c>
      <c r="K462">
        <v>0.7</v>
      </c>
    </row>
    <row r="463" spans="1:11" x14ac:dyDescent="0.3">
      <c r="A463" t="s">
        <v>467</v>
      </c>
      <c r="J463">
        <v>19</v>
      </c>
      <c r="K463">
        <v>0.9</v>
      </c>
    </row>
    <row r="464" spans="1:11" x14ac:dyDescent="0.3">
      <c r="A464" t="s">
        <v>553</v>
      </c>
      <c r="J464">
        <v>20</v>
      </c>
      <c r="K464">
        <v>1.3</v>
      </c>
    </row>
    <row r="465" spans="1:11" x14ac:dyDescent="0.3">
      <c r="A465" t="s">
        <v>554</v>
      </c>
      <c r="J465">
        <v>21</v>
      </c>
      <c r="K465">
        <v>0.8</v>
      </c>
    </row>
    <row r="466" spans="1:11" x14ac:dyDescent="0.3">
      <c r="A466" t="s">
        <v>555</v>
      </c>
      <c r="J466">
        <v>22</v>
      </c>
      <c r="K466">
        <v>0.6</v>
      </c>
    </row>
    <row r="467" spans="1:11" x14ac:dyDescent="0.3">
      <c r="A467" t="s">
        <v>556</v>
      </c>
      <c r="J467">
        <v>23</v>
      </c>
      <c r="K467">
        <v>0.4</v>
      </c>
    </row>
    <row r="468" spans="1:11" x14ac:dyDescent="0.3">
      <c r="A468" t="s">
        <v>557</v>
      </c>
      <c r="J468">
        <v>24</v>
      </c>
      <c r="K468">
        <v>0.7</v>
      </c>
    </row>
    <row r="469" spans="1:11" x14ac:dyDescent="0.3">
      <c r="J469">
        <v>25</v>
      </c>
      <c r="K469">
        <v>0.9</v>
      </c>
    </row>
    <row r="470" spans="1:11" x14ac:dyDescent="0.3">
      <c r="J470">
        <v>26</v>
      </c>
      <c r="K470">
        <v>0.5</v>
      </c>
    </row>
    <row r="471" spans="1:11" x14ac:dyDescent="0.3">
      <c r="J471">
        <v>27</v>
      </c>
      <c r="K471">
        <v>0.2</v>
      </c>
    </row>
    <row r="472" spans="1:11" x14ac:dyDescent="0.3">
      <c r="J472">
        <v>28</v>
      </c>
      <c r="K472">
        <v>1</v>
      </c>
    </row>
    <row r="473" spans="1:11" x14ac:dyDescent="0.3">
      <c r="J473">
        <v>29</v>
      </c>
      <c r="K473">
        <v>0.8</v>
      </c>
    </row>
    <row r="474" spans="1:11" x14ac:dyDescent="0.3">
      <c r="J474">
        <v>30</v>
      </c>
      <c r="K474">
        <v>0.3</v>
      </c>
    </row>
    <row r="475" spans="1:11" x14ac:dyDescent="0.3">
      <c r="J475">
        <v>31</v>
      </c>
      <c r="K475">
        <v>0.6</v>
      </c>
    </row>
    <row r="476" spans="1:11" x14ac:dyDescent="0.3">
      <c r="J476">
        <v>32</v>
      </c>
      <c r="K476">
        <v>0.4</v>
      </c>
    </row>
    <row r="477" spans="1:11" x14ac:dyDescent="0.3">
      <c r="J477">
        <v>33</v>
      </c>
      <c r="K477">
        <v>0.7</v>
      </c>
    </row>
    <row r="478" spans="1:11" x14ac:dyDescent="0.3">
      <c r="J478">
        <v>34</v>
      </c>
      <c r="K478">
        <v>0.9</v>
      </c>
    </row>
    <row r="479" spans="1:11" x14ac:dyDescent="0.3">
      <c r="J479">
        <v>35</v>
      </c>
      <c r="K479">
        <v>1.2</v>
      </c>
    </row>
    <row r="480" spans="1:11" x14ac:dyDescent="0.3">
      <c r="J480">
        <v>36</v>
      </c>
      <c r="K480">
        <v>0.8</v>
      </c>
    </row>
    <row r="481" spans="10:11" x14ac:dyDescent="0.3">
      <c r="J481">
        <v>37</v>
      </c>
      <c r="K481">
        <v>0.3</v>
      </c>
    </row>
    <row r="482" spans="10:11" x14ac:dyDescent="0.3">
      <c r="J482">
        <v>38</v>
      </c>
      <c r="K482">
        <v>0.6</v>
      </c>
    </row>
    <row r="483" spans="10:11" x14ac:dyDescent="0.3">
      <c r="J483">
        <v>39</v>
      </c>
      <c r="K483">
        <v>0.5</v>
      </c>
    </row>
    <row r="484" spans="10:11" x14ac:dyDescent="0.3">
      <c r="J484">
        <v>40</v>
      </c>
      <c r="K484">
        <v>0.4</v>
      </c>
    </row>
    <row r="485" spans="10:11" x14ac:dyDescent="0.3">
      <c r="J485">
        <v>41</v>
      </c>
      <c r="K485">
        <v>0.7</v>
      </c>
    </row>
    <row r="486" spans="10:11" x14ac:dyDescent="0.3">
      <c r="J486">
        <v>42</v>
      </c>
      <c r="K486">
        <v>0.9</v>
      </c>
    </row>
    <row r="487" spans="10:11" x14ac:dyDescent="0.3">
      <c r="J487">
        <v>43</v>
      </c>
      <c r="K487">
        <v>1.1000000000000001</v>
      </c>
    </row>
    <row r="488" spans="10:11" x14ac:dyDescent="0.3">
      <c r="J488">
        <v>44</v>
      </c>
      <c r="K488">
        <v>0.3</v>
      </c>
    </row>
    <row r="489" spans="10:11" x14ac:dyDescent="0.3">
      <c r="J489">
        <v>45</v>
      </c>
      <c r="K489">
        <v>1.4</v>
      </c>
    </row>
    <row r="490" spans="10:11" x14ac:dyDescent="0.3">
      <c r="J490">
        <v>46</v>
      </c>
      <c r="K490">
        <v>0.9</v>
      </c>
    </row>
    <row r="491" spans="10:11" x14ac:dyDescent="0.3">
      <c r="J491">
        <v>47</v>
      </c>
      <c r="K491">
        <v>0.6</v>
      </c>
    </row>
    <row r="492" spans="10:11" x14ac:dyDescent="0.3">
      <c r="J492">
        <v>48</v>
      </c>
      <c r="K492">
        <v>0.2</v>
      </c>
    </row>
    <row r="493" spans="10:11" x14ac:dyDescent="0.3">
      <c r="J493">
        <v>49</v>
      </c>
      <c r="K493">
        <v>1.5</v>
      </c>
    </row>
    <row r="494" spans="10:11" x14ac:dyDescent="0.3">
      <c r="J494">
        <v>50</v>
      </c>
      <c r="K494">
        <v>1</v>
      </c>
    </row>
    <row r="495" spans="10:11" x14ac:dyDescent="0.3">
      <c r="J495">
        <v>51</v>
      </c>
      <c r="K495">
        <v>0.6</v>
      </c>
    </row>
    <row r="496" spans="10:11" x14ac:dyDescent="0.3">
      <c r="J496">
        <v>52</v>
      </c>
      <c r="K496">
        <v>0.4</v>
      </c>
    </row>
    <row r="497" spans="10:11" x14ac:dyDescent="0.3">
      <c r="J497">
        <v>53</v>
      </c>
      <c r="K497">
        <v>0.7</v>
      </c>
    </row>
    <row r="498" spans="10:11" x14ac:dyDescent="0.3">
      <c r="J498">
        <v>54</v>
      </c>
      <c r="K498">
        <v>1</v>
      </c>
    </row>
    <row r="499" spans="10:11" x14ac:dyDescent="0.3">
      <c r="J499">
        <v>55</v>
      </c>
      <c r="K499">
        <v>0.8</v>
      </c>
    </row>
    <row r="500" spans="10:11" x14ac:dyDescent="0.3">
      <c r="J500">
        <v>56</v>
      </c>
      <c r="K500">
        <v>0.3</v>
      </c>
    </row>
    <row r="501" spans="10:11" x14ac:dyDescent="0.3">
      <c r="J501">
        <v>57</v>
      </c>
      <c r="K501">
        <v>0.5</v>
      </c>
    </row>
    <row r="502" spans="10:11" x14ac:dyDescent="0.3">
      <c r="J502">
        <v>58</v>
      </c>
      <c r="K502">
        <v>0.8</v>
      </c>
    </row>
    <row r="503" spans="10:11" x14ac:dyDescent="0.3">
      <c r="J503">
        <v>59</v>
      </c>
      <c r="K503">
        <v>0.6</v>
      </c>
    </row>
    <row r="504" spans="10:11" x14ac:dyDescent="0.3">
      <c r="J504">
        <v>60</v>
      </c>
      <c r="K504">
        <v>0.3</v>
      </c>
    </row>
    <row r="505" spans="10:11" x14ac:dyDescent="0.3">
      <c r="J505">
        <v>61</v>
      </c>
      <c r="K505">
        <v>0.9</v>
      </c>
    </row>
    <row r="506" spans="10:11" x14ac:dyDescent="0.3">
      <c r="J506">
        <v>62</v>
      </c>
      <c r="K506">
        <v>0.4</v>
      </c>
    </row>
    <row r="507" spans="10:11" x14ac:dyDescent="0.3">
      <c r="J507">
        <v>63</v>
      </c>
      <c r="K507">
        <v>0.7</v>
      </c>
    </row>
    <row r="508" spans="10:11" x14ac:dyDescent="0.3">
      <c r="J508">
        <v>64</v>
      </c>
      <c r="K508">
        <v>0.9</v>
      </c>
    </row>
    <row r="509" spans="10:11" x14ac:dyDescent="0.3">
      <c r="J509">
        <v>65</v>
      </c>
      <c r="K509">
        <v>1</v>
      </c>
    </row>
    <row r="510" spans="10:11" x14ac:dyDescent="0.3">
      <c r="J510">
        <v>66</v>
      </c>
      <c r="K510">
        <v>0.8</v>
      </c>
    </row>
    <row r="511" spans="10:11" x14ac:dyDescent="0.3">
      <c r="J511">
        <v>67</v>
      </c>
      <c r="K511">
        <v>0.3</v>
      </c>
    </row>
    <row r="512" spans="10:11" x14ac:dyDescent="0.3">
      <c r="J512">
        <v>68</v>
      </c>
      <c r="K512">
        <v>0.5</v>
      </c>
    </row>
    <row r="513" spans="10:11" x14ac:dyDescent="0.3">
      <c r="J513">
        <v>69</v>
      </c>
      <c r="K513">
        <v>0.6</v>
      </c>
    </row>
    <row r="514" spans="10:11" x14ac:dyDescent="0.3">
      <c r="J514">
        <v>70</v>
      </c>
      <c r="K514">
        <v>0.4</v>
      </c>
    </row>
    <row r="515" spans="10:11" x14ac:dyDescent="0.3">
      <c r="J515">
        <v>71</v>
      </c>
      <c r="K515">
        <v>0.7</v>
      </c>
    </row>
    <row r="516" spans="10:11" x14ac:dyDescent="0.3">
      <c r="J516">
        <v>72</v>
      </c>
      <c r="K516">
        <v>0.9</v>
      </c>
    </row>
    <row r="517" spans="10:11" x14ac:dyDescent="0.3">
      <c r="J517">
        <v>73</v>
      </c>
      <c r="K517">
        <v>1</v>
      </c>
    </row>
    <row r="518" spans="10:11" x14ac:dyDescent="0.3">
      <c r="J518">
        <v>74</v>
      </c>
      <c r="K518">
        <v>0.8</v>
      </c>
    </row>
    <row r="519" spans="10:11" x14ac:dyDescent="0.3">
      <c r="J519">
        <v>75</v>
      </c>
      <c r="K519">
        <v>0.3</v>
      </c>
    </row>
    <row r="520" spans="10:11" x14ac:dyDescent="0.3">
      <c r="J520">
        <v>76</v>
      </c>
      <c r="K520">
        <v>0.5</v>
      </c>
    </row>
    <row r="521" spans="10:11" x14ac:dyDescent="0.3">
      <c r="J521">
        <v>77</v>
      </c>
      <c r="K521">
        <v>0.6</v>
      </c>
    </row>
    <row r="522" spans="10:11" x14ac:dyDescent="0.3">
      <c r="J522">
        <v>78</v>
      </c>
      <c r="K522">
        <v>0.4</v>
      </c>
    </row>
    <row r="523" spans="10:11" x14ac:dyDescent="0.3">
      <c r="J523">
        <v>79</v>
      </c>
      <c r="K523">
        <v>0.7</v>
      </c>
    </row>
    <row r="524" spans="10:11" x14ac:dyDescent="0.3">
      <c r="J524">
        <v>80</v>
      </c>
      <c r="K524">
        <v>0.9</v>
      </c>
    </row>
    <row r="525" spans="10:11" x14ac:dyDescent="0.3">
      <c r="J525">
        <v>81</v>
      </c>
      <c r="K525">
        <v>1.1000000000000001</v>
      </c>
    </row>
    <row r="526" spans="10:11" x14ac:dyDescent="0.3">
      <c r="J526">
        <v>82</v>
      </c>
      <c r="K526">
        <v>0.8</v>
      </c>
    </row>
    <row r="527" spans="10:11" x14ac:dyDescent="0.3">
      <c r="J527">
        <v>83</v>
      </c>
      <c r="K527">
        <v>0.3</v>
      </c>
    </row>
    <row r="528" spans="10:11" x14ac:dyDescent="0.3">
      <c r="J528">
        <v>84</v>
      </c>
      <c r="K528">
        <v>0.5</v>
      </c>
    </row>
    <row r="529" spans="10:11" x14ac:dyDescent="0.3">
      <c r="J529">
        <v>85</v>
      </c>
      <c r="K529">
        <v>0.6</v>
      </c>
    </row>
    <row r="530" spans="10:11" x14ac:dyDescent="0.3">
      <c r="J530">
        <v>86</v>
      </c>
      <c r="K530">
        <v>0.4</v>
      </c>
    </row>
    <row r="531" spans="10:11" x14ac:dyDescent="0.3">
      <c r="J531">
        <v>87</v>
      </c>
      <c r="K531">
        <v>0.7</v>
      </c>
    </row>
    <row r="532" spans="10:11" x14ac:dyDescent="0.3">
      <c r="J532">
        <v>88</v>
      </c>
      <c r="K532">
        <v>0.9</v>
      </c>
    </row>
    <row r="533" spans="10:11" x14ac:dyDescent="0.3">
      <c r="J533">
        <v>89</v>
      </c>
      <c r="K533">
        <v>1</v>
      </c>
    </row>
    <row r="534" spans="10:11" x14ac:dyDescent="0.3">
      <c r="J534">
        <v>90</v>
      </c>
      <c r="K534">
        <v>0.8</v>
      </c>
    </row>
    <row r="535" spans="10:11" x14ac:dyDescent="0.3">
      <c r="J535">
        <v>91</v>
      </c>
      <c r="K535">
        <v>0.3</v>
      </c>
    </row>
    <row r="536" spans="10:11" x14ac:dyDescent="0.3">
      <c r="J536">
        <v>92</v>
      </c>
      <c r="K536">
        <v>0.5</v>
      </c>
    </row>
    <row r="537" spans="10:11" x14ac:dyDescent="0.3">
      <c r="J537">
        <v>93</v>
      </c>
      <c r="K537">
        <v>0.6</v>
      </c>
    </row>
    <row r="538" spans="10:11" x14ac:dyDescent="0.3">
      <c r="J538">
        <v>94</v>
      </c>
      <c r="K538">
        <v>0.4</v>
      </c>
    </row>
    <row r="539" spans="10:11" x14ac:dyDescent="0.3">
      <c r="J539">
        <v>95</v>
      </c>
      <c r="K539">
        <v>0.7</v>
      </c>
    </row>
    <row r="540" spans="10:11" x14ac:dyDescent="0.3">
      <c r="J540">
        <v>96</v>
      </c>
      <c r="K540">
        <v>0.9</v>
      </c>
    </row>
    <row r="541" spans="10:11" x14ac:dyDescent="0.3">
      <c r="J541">
        <v>97</v>
      </c>
      <c r="K541">
        <v>1.1000000000000001</v>
      </c>
    </row>
    <row r="542" spans="10:11" x14ac:dyDescent="0.3">
      <c r="J542">
        <v>98</v>
      </c>
      <c r="K542">
        <v>0.8</v>
      </c>
    </row>
    <row r="543" spans="10:11" x14ac:dyDescent="0.3">
      <c r="J543">
        <v>99</v>
      </c>
      <c r="K543">
        <v>0.3</v>
      </c>
    </row>
    <row r="544" spans="10:11" x14ac:dyDescent="0.3">
      <c r="J544">
        <v>100</v>
      </c>
      <c r="K544">
        <v>0.5</v>
      </c>
    </row>
    <row r="545" spans="10:11" x14ac:dyDescent="0.3">
      <c r="J545">
        <v>101</v>
      </c>
      <c r="K545">
        <v>0.6</v>
      </c>
    </row>
    <row r="546" spans="10:11" x14ac:dyDescent="0.3">
      <c r="J546">
        <v>102</v>
      </c>
      <c r="K546">
        <v>0.4</v>
      </c>
    </row>
    <row r="547" spans="10:11" x14ac:dyDescent="0.3">
      <c r="J547">
        <v>103</v>
      </c>
      <c r="K547">
        <v>0.7</v>
      </c>
    </row>
    <row r="548" spans="10:11" x14ac:dyDescent="0.3">
      <c r="J548">
        <v>104</v>
      </c>
      <c r="K548">
        <v>0.9</v>
      </c>
    </row>
    <row r="549" spans="10:11" x14ac:dyDescent="0.3">
      <c r="J549">
        <v>105</v>
      </c>
      <c r="K549">
        <v>1</v>
      </c>
    </row>
    <row r="550" spans="10:11" x14ac:dyDescent="0.3">
      <c r="J550">
        <v>106</v>
      </c>
      <c r="K550">
        <v>0.8</v>
      </c>
    </row>
    <row r="551" spans="10:11" x14ac:dyDescent="0.3">
      <c r="J551">
        <v>107</v>
      </c>
      <c r="K551">
        <v>0.3</v>
      </c>
    </row>
    <row r="552" spans="10:11" x14ac:dyDescent="0.3">
      <c r="J552">
        <v>108</v>
      </c>
      <c r="K552">
        <v>0.5</v>
      </c>
    </row>
    <row r="553" spans="10:11" x14ac:dyDescent="0.3">
      <c r="J553">
        <v>109</v>
      </c>
      <c r="K553">
        <v>0.6</v>
      </c>
    </row>
    <row r="554" spans="10:11" x14ac:dyDescent="0.3">
      <c r="J554">
        <v>110</v>
      </c>
      <c r="K554">
        <v>0.4</v>
      </c>
    </row>
    <row r="555" spans="10:11" x14ac:dyDescent="0.3">
      <c r="J555">
        <v>111</v>
      </c>
      <c r="K555">
        <v>0.7</v>
      </c>
    </row>
    <row r="556" spans="10:11" x14ac:dyDescent="0.3">
      <c r="J556">
        <v>112</v>
      </c>
      <c r="K556">
        <v>0.9</v>
      </c>
    </row>
    <row r="557" spans="10:11" x14ac:dyDescent="0.3">
      <c r="J557">
        <v>113</v>
      </c>
      <c r="K557">
        <v>1.1000000000000001</v>
      </c>
    </row>
    <row r="558" spans="10:11" x14ac:dyDescent="0.3">
      <c r="J558">
        <v>114</v>
      </c>
      <c r="K558">
        <v>0.8</v>
      </c>
    </row>
    <row r="559" spans="10:11" x14ac:dyDescent="0.3">
      <c r="J559">
        <v>115</v>
      </c>
      <c r="K559">
        <v>0.3</v>
      </c>
    </row>
    <row r="560" spans="10:11" x14ac:dyDescent="0.3">
      <c r="J560">
        <v>116</v>
      </c>
      <c r="K560">
        <v>0.5</v>
      </c>
    </row>
    <row r="561" spans="10:11" x14ac:dyDescent="0.3">
      <c r="J561">
        <v>117</v>
      </c>
      <c r="K561">
        <v>0.6</v>
      </c>
    </row>
    <row r="562" spans="10:11" x14ac:dyDescent="0.3">
      <c r="J562">
        <v>118</v>
      </c>
      <c r="K562">
        <v>0.4</v>
      </c>
    </row>
    <row r="563" spans="10:11" x14ac:dyDescent="0.3">
      <c r="J563">
        <v>119</v>
      </c>
      <c r="K563">
        <v>0.7</v>
      </c>
    </row>
    <row r="564" spans="10:11" x14ac:dyDescent="0.3">
      <c r="J564">
        <v>120</v>
      </c>
      <c r="K564">
        <v>0.9</v>
      </c>
    </row>
    <row r="565" spans="10:11" x14ac:dyDescent="0.3">
      <c r="J565">
        <v>121</v>
      </c>
      <c r="K565">
        <v>1</v>
      </c>
    </row>
    <row r="566" spans="10:11" x14ac:dyDescent="0.3">
      <c r="J566">
        <v>122</v>
      </c>
      <c r="K566">
        <v>0.8</v>
      </c>
    </row>
    <row r="567" spans="10:11" x14ac:dyDescent="0.3">
      <c r="J567">
        <v>123</v>
      </c>
      <c r="K567">
        <v>0.3</v>
      </c>
    </row>
    <row r="568" spans="10:11" x14ac:dyDescent="0.3">
      <c r="J568">
        <v>124</v>
      </c>
      <c r="K568">
        <v>0.5</v>
      </c>
    </row>
    <row r="569" spans="10:11" x14ac:dyDescent="0.3">
      <c r="J569">
        <v>125</v>
      </c>
      <c r="K569">
        <v>0.6</v>
      </c>
    </row>
    <row r="570" spans="10:11" x14ac:dyDescent="0.3">
      <c r="J570">
        <v>126</v>
      </c>
      <c r="K570">
        <v>0.4</v>
      </c>
    </row>
    <row r="571" spans="10:11" x14ac:dyDescent="0.3">
      <c r="J571">
        <v>127</v>
      </c>
      <c r="K571">
        <v>0.7</v>
      </c>
    </row>
    <row r="572" spans="10:11" x14ac:dyDescent="0.3">
      <c r="J572">
        <v>128</v>
      </c>
      <c r="K572">
        <v>0.9</v>
      </c>
    </row>
    <row r="573" spans="10:11" x14ac:dyDescent="0.3">
      <c r="J573">
        <v>129</v>
      </c>
      <c r="K57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central tendency</vt:lpstr>
      <vt:lpstr> central tendency2</vt:lpstr>
      <vt:lpstr> central tendency3</vt:lpstr>
      <vt:lpstr> measure of dispersion</vt:lpstr>
      <vt:lpstr> Correlation and Covariance</vt:lpstr>
      <vt:lpstr> Statistics Questions</vt:lpstr>
      <vt:lpstr> Skewness and Kurtosis</vt:lpstr>
      <vt:lpstr> Percentile and Quartiles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kothiya</dc:creator>
  <cp:lastModifiedBy>Pinju Patel</cp:lastModifiedBy>
  <dcterms:created xsi:type="dcterms:W3CDTF">2023-07-03T04:23:24Z</dcterms:created>
  <dcterms:modified xsi:type="dcterms:W3CDTF">2023-09-23T04:53:09Z</dcterms:modified>
</cp:coreProperties>
</file>