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ge alpha in aria" sheetId="1" r:id="rId4"/>
    <sheet state="visible" name="Catena Torio" sheetId="2" r:id="rId5"/>
  </sheets>
  <definedNames/>
  <calcPr/>
</workbook>
</file>

<file path=xl/sharedStrings.xml><?xml version="1.0" encoding="utf-8"?>
<sst xmlns="http://schemas.openxmlformats.org/spreadsheetml/2006/main" count="101" uniqueCount="45">
  <si>
    <t>Vogliamo misurare la pressione t.c. i conteggi siano dimezzati, in modo tale da poterci calcolare il range delle particelle alpha</t>
  </si>
  <si>
    <t>Per ottenere il range residuo abbiamo diviso il range tabulato (espresso in densità superficiale) con la densità (volumica) dell'aria</t>
  </si>
  <si>
    <t>spessore sorgente (mm)</t>
  </si>
  <si>
    <t xml:space="preserve"> </t>
  </si>
  <si>
    <t>spessore rivel</t>
  </si>
  <si>
    <t>distanza finale</t>
  </si>
  <si>
    <t>d_fin in metri</t>
  </si>
  <si>
    <t xml:space="preserve">Temperatura </t>
  </si>
  <si>
    <t>T in K</t>
  </si>
  <si>
    <t>TABELLA PER EXCEL</t>
  </si>
  <si>
    <t>Pressione</t>
  </si>
  <si>
    <t>Counts</t>
  </si>
  <si>
    <t>Sigma_counts</t>
  </si>
  <si>
    <t>P(1/2) (mbar)</t>
  </si>
  <si>
    <t>Incertezza P_1/2</t>
  </si>
  <si>
    <t>Range alpha mm</t>
  </si>
  <si>
    <t>Range alpha (cm)</t>
  </si>
  <si>
    <t>Range residuo (cm)</t>
  </si>
  <si>
    <t>T_amb in K</t>
  </si>
  <si>
    <t>PRIMO SET DI DATI</t>
  </si>
  <si>
    <t>Pressure (mbar)</t>
  </si>
  <si>
    <t>Main channel</t>
  </si>
  <si>
    <t>Integrale (counts)</t>
  </si>
  <si>
    <t>Counts main channel</t>
  </si>
  <si>
    <t>Range alpha (come densità superficiale)</t>
  </si>
  <si>
    <t>Range residuo (in densità sup)</t>
  </si>
  <si>
    <t>Range totale (g/cm^2)</t>
  </si>
  <si>
    <t>SECONDO SET DI DATI</t>
  </si>
  <si>
    <t>TEST GAUSS</t>
  </si>
  <si>
    <t>TERZO SET DI DATI</t>
  </si>
  <si>
    <t>QUARTO SET DI DATI</t>
  </si>
  <si>
    <t>QUINTO SET DI DATI</t>
  </si>
  <si>
    <t>SESTO SET DI DATI</t>
  </si>
  <si>
    <t>SETTIMO SET DI DATI</t>
  </si>
  <si>
    <t>n.b, a causa di una fluttuazione nei conteggi si è eseguita di nuovo la misura</t>
  </si>
  <si>
    <t>Le fluttuazioni avvengono perché ci aspettiamo una poissoniana</t>
  </si>
  <si>
    <t>OTTAVO SET DI DATI</t>
  </si>
  <si>
    <t>NONO SET DI DATI</t>
  </si>
  <si>
    <t>DECIMO SET DI DATI</t>
  </si>
  <si>
    <t>UNDICESIMO SET DI DATI</t>
  </si>
  <si>
    <t>DODICESIMO SET DI DATI</t>
  </si>
  <si>
    <t>TREDICESIMO SET DI DATI</t>
  </si>
  <si>
    <t xml:space="preserve"> QUATTORDICESIMO SET DI DATI</t>
  </si>
  <si>
    <t xml:space="preserve"> QUINDICESIMO SET DI DATI</t>
  </si>
  <si>
    <t>sigma_P (mbar)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</si>
</sst>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left" readingOrder="0"/>
    </xf>
    <xf borderId="2" fillId="2" fontId="1" numFmtId="0" xfId="0" applyAlignment="1" applyBorder="1" applyFont="1">
      <alignment horizontal="left"/>
    </xf>
    <xf borderId="0" fillId="3" fontId="1" numFmtId="0" xfId="0" applyFill="1" applyFont="1"/>
    <xf borderId="0" fillId="4" fontId="1" numFmtId="0" xfId="0" applyFill="1" applyFont="1"/>
    <xf borderId="0" fillId="0" fontId="1" numFmtId="0" xfId="0" applyFont="1"/>
    <xf borderId="3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readingOrder="0"/>
    </xf>
    <xf borderId="3" fillId="0" fontId="1" numFmtId="1" xfId="0" applyBorder="1" applyFont="1" applyNumberFormat="1"/>
    <xf borderId="0" fillId="4" fontId="1" numFmtId="0" xfId="0" applyAlignment="1" applyFont="1">
      <alignment readingOrder="0"/>
    </xf>
    <xf borderId="1" fillId="5" fontId="1" numFmtId="0" xfId="0" applyAlignment="1" applyBorder="1" applyFill="1" applyFont="1">
      <alignment readingOrder="0"/>
    </xf>
    <xf borderId="2" fillId="5" fontId="1" numFmtId="0" xfId="0" applyBorder="1" applyFont="1"/>
    <xf borderId="1" fillId="0" fontId="1" numFmtId="0" xfId="0" applyAlignment="1" applyBorder="1" applyFont="1">
      <alignment readingOrder="0"/>
    </xf>
    <xf borderId="2" fillId="0" fontId="1" numFmtId="0" xfId="0" applyBorder="1" applyFont="1"/>
    <xf borderId="0" fillId="5" fontId="1" numFmtId="0" xfId="0" applyAlignment="1" applyFont="1">
      <alignment readingOrder="0"/>
    </xf>
    <xf borderId="0" fillId="5" fontId="1" numFmtId="0" xfId="0" applyFont="1"/>
    <xf borderId="0" fillId="6" fontId="1" numFmtId="0" xfId="0" applyFill="1" applyFont="1"/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Counts wrt Pressure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'Range alpha in aria'!$J$5:$J$19</c:f>
            </c:numRef>
          </c:xVal>
          <c:yVal>
            <c:numRef>
              <c:f>'Range alpha in aria'!$K$5:$K$19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988462"/>
        <c:axId val="1795469030"/>
      </c:scatterChart>
      <c:valAx>
        <c:axId val="1266988462"/>
        <c:scaling>
          <c:orientation val="minMax"/>
          <c:max val="77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Pressure (mbar)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469030"/>
      </c:valAx>
      <c:valAx>
        <c:axId val="1795469030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988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542925</xdr:colOff>
      <xdr:row>36</xdr:row>
      <xdr:rowOff>0</xdr:rowOff>
    </xdr:from>
    <xdr:ext cx="4467225" cy="2771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O2" s="1" t="s">
        <v>1</v>
      </c>
    </row>
    <row r="3">
      <c r="B3" s="1" t="s">
        <v>2</v>
      </c>
      <c r="C3" s="1" t="s">
        <v>3</v>
      </c>
      <c r="D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2" t="s">
        <v>9</v>
      </c>
      <c r="K3" s="3"/>
    </row>
    <row r="4">
      <c r="B4" s="1">
        <v>4.5</v>
      </c>
      <c r="D4" s="1">
        <v>6.3</v>
      </c>
      <c r="F4" s="4">
        <f>72-6.3-4.5</f>
        <v>61.2</v>
      </c>
      <c r="G4" s="5">
        <f>F4*10^-3</f>
        <v>0.0612</v>
      </c>
      <c r="H4" s="1">
        <v>23.8</v>
      </c>
      <c r="I4" s="6">
        <f>273.15+H4</f>
        <v>296.95</v>
      </c>
      <c r="J4" s="7" t="s">
        <v>10</v>
      </c>
      <c r="K4" s="7" t="s">
        <v>11</v>
      </c>
      <c r="L4" s="8" t="s">
        <v>12</v>
      </c>
      <c r="M4" s="8" t="s">
        <v>13</v>
      </c>
      <c r="N4" s="1" t="s">
        <v>14</v>
      </c>
      <c r="O4" s="1" t="s">
        <v>15</v>
      </c>
      <c r="P4" s="1" t="s">
        <v>16</v>
      </c>
      <c r="Q4" s="1" t="s">
        <v>17</v>
      </c>
    </row>
    <row r="5">
      <c r="I5" s="1" t="s">
        <v>18</v>
      </c>
      <c r="J5" s="8">
        <v>0.0</v>
      </c>
      <c r="K5" s="8">
        <v>4967.0</v>
      </c>
      <c r="L5" s="9">
        <f t="shared" ref="L5:L19" si="1">SQRT(K5)</f>
        <v>70.47694659</v>
      </c>
      <c r="M5" s="10">
        <v>695.926</v>
      </c>
      <c r="O5" s="6">
        <f>F4*(M5/1013.25)*(I6/I4)</f>
        <v>41.49582857</v>
      </c>
      <c r="P5" s="6">
        <f>O5*10^-1</f>
        <v>4.149582857</v>
      </c>
      <c r="Q5" s="6">
        <f>(1.67*10^-4)/(1.205*10^-3)</f>
        <v>0.1385892116</v>
      </c>
    </row>
    <row r="6">
      <c r="A6" s="11" t="s">
        <v>19</v>
      </c>
      <c r="B6" s="12"/>
      <c r="C6" s="8" t="s">
        <v>20</v>
      </c>
      <c r="D6" s="8" t="s">
        <v>21</v>
      </c>
      <c r="E6" s="8" t="s">
        <v>22</v>
      </c>
      <c r="F6" s="13" t="s">
        <v>23</v>
      </c>
      <c r="G6" s="14"/>
      <c r="I6" s="6">
        <f>273.15+20</f>
        <v>293.15</v>
      </c>
      <c r="J6" s="8">
        <v>205.0</v>
      </c>
      <c r="K6" s="8">
        <v>4884.0</v>
      </c>
      <c r="L6" s="9">
        <f t="shared" si="1"/>
        <v>69.88562084</v>
      </c>
      <c r="P6" s="1" t="s">
        <v>24</v>
      </c>
      <c r="S6" s="1" t="s">
        <v>25</v>
      </c>
      <c r="U6" s="15" t="s">
        <v>26</v>
      </c>
      <c r="V6" s="16"/>
    </row>
    <row r="7">
      <c r="C7" s="8">
        <v>0.0</v>
      </c>
      <c r="D7" s="8">
        <v>1080.0</v>
      </c>
      <c r="E7" s="8">
        <v>4967.0</v>
      </c>
      <c r="F7" s="8">
        <v>962.0</v>
      </c>
      <c r="J7" s="8">
        <v>403.0</v>
      </c>
      <c r="K7" s="8">
        <v>4782.0</v>
      </c>
      <c r="L7" s="9">
        <f t="shared" si="1"/>
        <v>69.15200648</v>
      </c>
      <c r="P7" s="6">
        <f>P5*(0.001205)</f>
        <v>0.005000247343</v>
      </c>
      <c r="S7" s="6">
        <f>Q5*(0.001205)</f>
        <v>0.000167</v>
      </c>
      <c r="U7" s="17">
        <f>P7+S7</f>
        <v>0.005167247343</v>
      </c>
    </row>
    <row r="8">
      <c r="J8" s="8">
        <v>598.0</v>
      </c>
      <c r="K8" s="8">
        <v>4741.0</v>
      </c>
      <c r="L8" s="9">
        <f t="shared" si="1"/>
        <v>68.85491994</v>
      </c>
    </row>
    <row r="9">
      <c r="A9" s="11" t="s">
        <v>27</v>
      </c>
      <c r="B9" s="12"/>
      <c r="C9" s="8" t="s">
        <v>20</v>
      </c>
      <c r="D9" s="8" t="s">
        <v>21</v>
      </c>
      <c r="E9" s="8" t="s">
        <v>22</v>
      </c>
      <c r="F9" s="13" t="s">
        <v>23</v>
      </c>
      <c r="G9" s="14"/>
      <c r="J9" s="8">
        <v>612.0</v>
      </c>
      <c r="K9" s="8">
        <v>4626.0</v>
      </c>
      <c r="L9" s="9">
        <f t="shared" si="1"/>
        <v>68.01470429</v>
      </c>
    </row>
    <row r="10">
      <c r="C10" s="8">
        <v>205.0</v>
      </c>
      <c r="D10" s="8">
        <v>864.0</v>
      </c>
      <c r="E10" s="8">
        <v>4884.0</v>
      </c>
      <c r="F10" s="8">
        <v>272.0</v>
      </c>
      <c r="J10" s="8">
        <v>621.0</v>
      </c>
      <c r="K10" s="8">
        <v>4538.0</v>
      </c>
      <c r="L10" s="9">
        <f t="shared" si="1"/>
        <v>67.36467917</v>
      </c>
      <c r="N10" s="1" t="s">
        <v>28</v>
      </c>
    </row>
    <row r="11">
      <c r="J11" s="8">
        <v>631.0</v>
      </c>
      <c r="K11" s="8">
        <v>4583.0</v>
      </c>
      <c r="L11" s="9">
        <f t="shared" si="1"/>
        <v>67.69785816</v>
      </c>
    </row>
    <row r="12">
      <c r="A12" s="11" t="s">
        <v>29</v>
      </c>
      <c r="B12" s="12"/>
      <c r="C12" s="8" t="s">
        <v>20</v>
      </c>
      <c r="D12" s="8" t="s">
        <v>21</v>
      </c>
      <c r="E12" s="8" t="s">
        <v>22</v>
      </c>
      <c r="F12" s="13" t="s">
        <v>23</v>
      </c>
      <c r="G12" s="14"/>
      <c r="J12" s="8">
        <v>641.0</v>
      </c>
      <c r="K12" s="8">
        <v>4437.0</v>
      </c>
      <c r="L12" s="9">
        <f t="shared" si="1"/>
        <v>66.61080993</v>
      </c>
    </row>
    <row r="13">
      <c r="C13" s="8">
        <v>403.0</v>
      </c>
      <c r="D13" s="8">
        <v>611.0</v>
      </c>
      <c r="E13" s="8">
        <v>4782.0</v>
      </c>
      <c r="F13" s="8">
        <v>188.0</v>
      </c>
      <c r="J13" s="8">
        <v>650.0</v>
      </c>
      <c r="K13" s="8">
        <v>4447.0</v>
      </c>
      <c r="L13" s="9">
        <f t="shared" si="1"/>
        <v>66.68583058</v>
      </c>
    </row>
    <row r="14">
      <c r="J14" s="8">
        <v>670.0</v>
      </c>
      <c r="K14" s="8">
        <v>4310.0</v>
      </c>
      <c r="L14" s="9">
        <f t="shared" si="1"/>
        <v>65.65059025</v>
      </c>
    </row>
    <row r="15">
      <c r="A15" s="11" t="s">
        <v>30</v>
      </c>
      <c r="B15" s="12"/>
      <c r="C15" s="8" t="s">
        <v>20</v>
      </c>
      <c r="D15" s="8" t="s">
        <v>21</v>
      </c>
      <c r="E15" s="8" t="s">
        <v>22</v>
      </c>
      <c r="F15" s="13" t="s">
        <v>23</v>
      </c>
      <c r="G15" s="14"/>
      <c r="J15" s="8">
        <v>685.0</v>
      </c>
      <c r="K15" s="8">
        <v>3922.0</v>
      </c>
      <c r="L15" s="9">
        <f t="shared" si="1"/>
        <v>62.62587325</v>
      </c>
    </row>
    <row r="16">
      <c r="C16" s="8">
        <v>598.0</v>
      </c>
      <c r="D16" s="8">
        <v>257.0</v>
      </c>
      <c r="E16" s="8">
        <v>4741.0</v>
      </c>
      <c r="F16" s="8">
        <v>116.0</v>
      </c>
      <c r="J16" s="8">
        <v>690.0</v>
      </c>
      <c r="K16" s="8">
        <v>3409.0</v>
      </c>
      <c r="L16" s="9">
        <f t="shared" si="1"/>
        <v>58.38664231</v>
      </c>
    </row>
    <row r="17">
      <c r="J17" s="8">
        <v>695.0</v>
      </c>
      <c r="K17" s="8">
        <v>2790.0</v>
      </c>
      <c r="L17" s="9">
        <f t="shared" si="1"/>
        <v>52.82045058</v>
      </c>
    </row>
    <row r="18">
      <c r="A18" s="11" t="s">
        <v>31</v>
      </c>
      <c r="B18" s="12"/>
      <c r="C18" s="8" t="s">
        <v>20</v>
      </c>
      <c r="D18" s="8" t="s">
        <v>21</v>
      </c>
      <c r="E18" s="8" t="s">
        <v>22</v>
      </c>
      <c r="F18" s="13" t="s">
        <v>23</v>
      </c>
      <c r="G18" s="14"/>
      <c r="J18" s="8">
        <v>702.0</v>
      </c>
      <c r="K18" s="8">
        <v>1105.0</v>
      </c>
      <c r="L18" s="9">
        <f t="shared" si="1"/>
        <v>33.24154028</v>
      </c>
    </row>
    <row r="19">
      <c r="C19" s="8">
        <v>612.0</v>
      </c>
      <c r="D19" s="8">
        <v>225.0</v>
      </c>
      <c r="E19" s="8">
        <v>4626.0</v>
      </c>
      <c r="F19" s="8">
        <v>98.0</v>
      </c>
      <c r="J19" s="8">
        <v>750.0</v>
      </c>
      <c r="K19" s="8">
        <v>15.0</v>
      </c>
      <c r="L19" s="9">
        <f t="shared" si="1"/>
        <v>3.872983346</v>
      </c>
    </row>
    <row r="21">
      <c r="A21" s="11" t="s">
        <v>32</v>
      </c>
      <c r="B21" s="12"/>
      <c r="C21" s="8" t="s">
        <v>20</v>
      </c>
      <c r="D21" s="8" t="s">
        <v>21</v>
      </c>
      <c r="E21" s="8" t="s">
        <v>22</v>
      </c>
      <c r="F21" s="13" t="s">
        <v>23</v>
      </c>
      <c r="G21" s="14"/>
    </row>
    <row r="22">
      <c r="C22" s="8">
        <v>621.0</v>
      </c>
      <c r="D22" s="8">
        <v>200.0</v>
      </c>
      <c r="E22" s="8">
        <v>4538.0</v>
      </c>
      <c r="F22" s="8">
        <v>106.0</v>
      </c>
    </row>
    <row r="23">
      <c r="C23" s="1"/>
      <c r="D23" s="1"/>
    </row>
    <row r="24">
      <c r="A24" s="11" t="s">
        <v>33</v>
      </c>
      <c r="B24" s="12"/>
      <c r="C24" s="8" t="s">
        <v>20</v>
      </c>
      <c r="D24" s="8" t="s">
        <v>21</v>
      </c>
      <c r="E24" s="8" t="s">
        <v>22</v>
      </c>
      <c r="F24" s="13" t="s">
        <v>23</v>
      </c>
      <c r="G24" s="14"/>
    </row>
    <row r="25">
      <c r="C25" s="8">
        <v>631.0</v>
      </c>
      <c r="D25" s="8">
        <v>178.0</v>
      </c>
      <c r="E25" s="8">
        <v>4583.0</v>
      </c>
      <c r="F25" s="8">
        <v>104.0</v>
      </c>
      <c r="H25" s="1" t="s">
        <v>34</v>
      </c>
    </row>
    <row r="26">
      <c r="E26" s="6">
        <f>SQRT(E25)</f>
        <v>67.69785816</v>
      </c>
      <c r="H26" s="1" t="s">
        <v>35</v>
      </c>
    </row>
    <row r="28">
      <c r="A28" s="15" t="s">
        <v>36</v>
      </c>
      <c r="B28" s="16"/>
      <c r="C28" s="8" t="s">
        <v>20</v>
      </c>
      <c r="D28" s="8" t="s">
        <v>21</v>
      </c>
      <c r="E28" s="8" t="s">
        <v>22</v>
      </c>
      <c r="F28" s="13" t="s">
        <v>23</v>
      </c>
      <c r="G28" s="14"/>
    </row>
    <row r="29">
      <c r="C29" s="8">
        <v>641.0</v>
      </c>
      <c r="D29" s="8">
        <v>146.0</v>
      </c>
      <c r="E29" s="8">
        <v>4437.0</v>
      </c>
      <c r="F29" s="8">
        <v>91.0</v>
      </c>
    </row>
    <row r="30">
      <c r="E30" s="6">
        <f>E25-E29</f>
        <v>146</v>
      </c>
    </row>
    <row r="31">
      <c r="A31" s="15" t="s">
        <v>37</v>
      </c>
      <c r="B31" s="16"/>
      <c r="C31" s="8" t="s">
        <v>20</v>
      </c>
      <c r="D31" s="8" t="s">
        <v>21</v>
      </c>
      <c r="E31" s="8" t="s">
        <v>22</v>
      </c>
      <c r="F31" s="13" t="s">
        <v>23</v>
      </c>
      <c r="G31" s="14"/>
    </row>
    <row r="32">
      <c r="A32" s="4"/>
      <c r="B32" s="1"/>
      <c r="C32" s="8">
        <v>650.0</v>
      </c>
      <c r="D32" s="8">
        <v>130.0</v>
      </c>
      <c r="E32" s="8">
        <v>4447.0</v>
      </c>
      <c r="F32" s="8">
        <v>104.0</v>
      </c>
    </row>
    <row r="33">
      <c r="B33" s="1"/>
      <c r="C33" s="1"/>
      <c r="D33" s="1"/>
      <c r="E33" s="1"/>
    </row>
    <row r="34">
      <c r="A34" s="15" t="s">
        <v>38</v>
      </c>
      <c r="B34" s="16"/>
      <c r="C34" s="8" t="s">
        <v>20</v>
      </c>
      <c r="D34" s="8" t="s">
        <v>21</v>
      </c>
      <c r="E34" s="8" t="s">
        <v>22</v>
      </c>
      <c r="F34" s="13" t="s">
        <v>23</v>
      </c>
      <c r="G34" s="14"/>
    </row>
    <row r="35">
      <c r="A35" s="4"/>
      <c r="B35" s="1"/>
      <c r="C35" s="8">
        <v>670.0</v>
      </c>
      <c r="D35" s="8">
        <v>68.0</v>
      </c>
      <c r="E35" s="8">
        <v>4310.0</v>
      </c>
      <c r="F35" s="8">
        <v>109.0</v>
      </c>
    </row>
    <row r="36">
      <c r="A36" s="18"/>
      <c r="B36" s="4"/>
      <c r="C36" s="1"/>
      <c r="D36" s="1"/>
      <c r="E36" s="1"/>
      <c r="F36" s="1"/>
    </row>
    <row r="37">
      <c r="A37" s="15" t="s">
        <v>39</v>
      </c>
      <c r="B37" s="16"/>
      <c r="C37" s="8" t="s">
        <v>20</v>
      </c>
      <c r="D37" s="8" t="s">
        <v>21</v>
      </c>
      <c r="E37" s="8" t="s">
        <v>22</v>
      </c>
      <c r="F37" s="13" t="s">
        <v>23</v>
      </c>
      <c r="G37" s="14"/>
    </row>
    <row r="38">
      <c r="A38" s="4"/>
      <c r="B38" s="1"/>
      <c r="C38" s="8">
        <v>685.0</v>
      </c>
      <c r="D38" s="8">
        <v>34.0</v>
      </c>
      <c r="E38" s="8">
        <v>3922.0</v>
      </c>
      <c r="F38" s="8">
        <v>135.0</v>
      </c>
    </row>
    <row r="39">
      <c r="A39" s="18"/>
      <c r="B39" s="4"/>
      <c r="C39" s="1"/>
      <c r="D39" s="1"/>
      <c r="E39" s="1"/>
      <c r="F39" s="1"/>
    </row>
    <row r="40">
      <c r="A40" s="15" t="s">
        <v>40</v>
      </c>
      <c r="B40" s="16"/>
      <c r="C40" s="8" t="s">
        <v>20</v>
      </c>
      <c r="D40" s="8" t="s">
        <v>21</v>
      </c>
      <c r="E40" s="8" t="s">
        <v>22</v>
      </c>
      <c r="F40" s="13" t="s">
        <v>23</v>
      </c>
      <c r="G40" s="14"/>
    </row>
    <row r="41">
      <c r="A41" s="4"/>
      <c r="B41" s="1"/>
      <c r="C41" s="8">
        <v>690.0</v>
      </c>
      <c r="D41" s="8">
        <v>25.0</v>
      </c>
      <c r="E41" s="8">
        <v>3409.0</v>
      </c>
      <c r="F41" s="8">
        <v>130.0</v>
      </c>
    </row>
    <row r="43">
      <c r="A43" s="15" t="s">
        <v>41</v>
      </c>
      <c r="B43" s="16"/>
      <c r="C43" s="8" t="s">
        <v>20</v>
      </c>
      <c r="D43" s="8" t="s">
        <v>21</v>
      </c>
      <c r="E43" s="8" t="s">
        <v>22</v>
      </c>
      <c r="F43" s="13" t="s">
        <v>23</v>
      </c>
      <c r="G43" s="14"/>
    </row>
    <row r="44">
      <c r="A44" s="4"/>
      <c r="B44" s="1"/>
      <c r="C44" s="8">
        <v>695.0</v>
      </c>
      <c r="D44" s="8">
        <v>18.0</v>
      </c>
      <c r="E44" s="8">
        <v>2790.0</v>
      </c>
      <c r="F44" s="8">
        <v>162.0</v>
      </c>
    </row>
    <row r="52">
      <c r="A52" s="11" t="s">
        <v>42</v>
      </c>
      <c r="B52" s="12"/>
      <c r="C52" s="8" t="s">
        <v>20</v>
      </c>
      <c r="D52" s="8" t="s">
        <v>21</v>
      </c>
      <c r="E52" s="8" t="s">
        <v>22</v>
      </c>
      <c r="F52" s="13" t="s">
        <v>23</v>
      </c>
      <c r="G52" s="14"/>
    </row>
    <row r="53">
      <c r="C53" s="8">
        <v>702.0</v>
      </c>
      <c r="D53" s="8">
        <v>11.0</v>
      </c>
      <c r="E53" s="8">
        <v>1105.0</v>
      </c>
      <c r="F53" s="8">
        <v>141.0</v>
      </c>
    </row>
    <row r="55">
      <c r="A55" s="11" t="s">
        <v>43</v>
      </c>
      <c r="B55" s="12"/>
      <c r="C55" s="8" t="s">
        <v>20</v>
      </c>
      <c r="D55" s="8" t="s">
        <v>21</v>
      </c>
      <c r="E55" s="8" t="s">
        <v>22</v>
      </c>
      <c r="F55" s="13" t="s">
        <v>23</v>
      </c>
      <c r="G55" s="14"/>
    </row>
    <row r="56">
      <c r="C56" s="8">
        <v>750.0</v>
      </c>
      <c r="D56" s="8">
        <v>12.0</v>
      </c>
      <c r="E56" s="8">
        <v>15.0</v>
      </c>
      <c r="F56" s="8">
        <v>4.0</v>
      </c>
    </row>
    <row r="59">
      <c r="A59" s="1" t="s">
        <v>44</v>
      </c>
    </row>
    <row r="60">
      <c r="A60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