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<sst xmlns="http://schemas.openxmlformats.org/spreadsheetml/2006/main" count="169" uniqueCount="169">
  <si>
    <t xml:space="preserve">Number of Boards</t>
  </si>
  <si>
    <t>Reference</t>
  </si>
  <si>
    <t xml:space="preserve">Qty per board</t>
  </si>
  <si>
    <t xml:space="preserve">Total Qty</t>
  </si>
  <si>
    <t>Value</t>
  </si>
  <si>
    <t>URL</t>
  </si>
  <si>
    <t xml:space="preserve">Price For 1</t>
  </si>
  <si>
    <t xml:space="preserve">Price For 10</t>
  </si>
  <si>
    <t xml:space="preserve">Price for 100</t>
  </si>
  <si>
    <t xml:space="preserve">Price for 1k</t>
  </si>
  <si>
    <t>Price</t>
  </si>
  <si>
    <t xml:space="preserve">Qty to order</t>
  </si>
  <si>
    <t xml:space="preserve">Digikey Part number</t>
  </si>
  <si>
    <t>Notes</t>
  </si>
  <si>
    <t>C201,C301,C302,C303,C304,C305,C306,C501,C504,C505,C506,C507,C508,C701,C702,C703,C704,C705</t>
  </si>
  <si>
    <t>https://www.digikey.com/en/products/detail/yageo/CC0603KRX7R7BB104/302822</t>
  </si>
  <si>
    <t>CC0603KRX7R7BB104</t>
  </si>
  <si>
    <t xml:space="preserve">Already Have 4k</t>
  </si>
  <si>
    <t>C502</t>
  </si>
  <si>
    <t>https://www.digikey.com/en/products/detail/samsung-electro-mechanics/CL10B105KP8NNNC/3887604</t>
  </si>
  <si>
    <t>CL10B105KP8NNNC</t>
  </si>
  <si>
    <t>C503,C511</t>
  </si>
  <si>
    <t>https://www.digikey.com/en/products/detail/samsung-electro-mechanics/CL10A475KP8NNNC/3886702</t>
  </si>
  <si>
    <t>CL10A475KP8NNNC</t>
  </si>
  <si>
    <t>C509,C510</t>
  </si>
  <si>
    <t>https://www.digikey.com/en/products/detail/yageo/CC0603JRNPO0BN200/5195163</t>
  </si>
  <si>
    <t>CC0603JRNPO0BN200</t>
  </si>
  <si>
    <t>C706,C712</t>
  </si>
  <si>
    <t>https://www.digikey.com/en/products/detail/yageo/CC0603JRNPO9BN101/302803</t>
  </si>
  <si>
    <t>CC0603JRNPO9BN101</t>
  </si>
  <si>
    <t>C707</t>
  </si>
  <si>
    <t>https://www.digikey.com/en/products/detail/walsin-technology-corporation/0603B223K500CT/9354914</t>
  </si>
  <si>
    <t>0603B223K500CT</t>
  </si>
  <si>
    <t>C708</t>
  </si>
  <si>
    <t>https://www.digikey.com/en/products/detail/samsung-electro-mechanics/CL10C470JB8NNNC/3886695</t>
  </si>
  <si>
    <t>CL10C470JB8NNNC</t>
  </si>
  <si>
    <t>C709</t>
  </si>
  <si>
    <t>https://www.digikey.com/en/products/detail/walsin-technology-corporation/0603N220J500CT/9355000</t>
  </si>
  <si>
    <t>0603N220J500CT</t>
  </si>
  <si>
    <t>C710,C711</t>
  </si>
  <si>
    <t>TBD</t>
  </si>
  <si>
    <t>C713</t>
  </si>
  <si>
    <t>https://www.digikey.com/en/products/detail/kemet/C0603C150J5GAC7411/12701002</t>
  </si>
  <si>
    <t>C0603C150J5GAC7411</t>
  </si>
  <si>
    <t>C714</t>
  </si>
  <si>
    <t>https://www.digikey.com/en/products/detail/yageo/CC0603BRNPO9BN9R0/11490692</t>
  </si>
  <si>
    <t>CC0603BRNPO9BN9R0</t>
  </si>
  <si>
    <t>C715</t>
  </si>
  <si>
    <t>https://www.digikey.com/en/products/detail/samsung-electro-mechanics/CL10A474KA8NNNC/3887553</t>
  </si>
  <si>
    <t>CL10A474KA8NNNC</t>
  </si>
  <si>
    <t>C716</t>
  </si>
  <si>
    <t>https://www.digikey.com/en/products/detail/kyocera-avx/06035A3R6CAT2A/1599842</t>
  </si>
  <si>
    <t>06035A3R6CAT2A</t>
  </si>
  <si>
    <t>C717</t>
  </si>
  <si>
    <t>https://www.digikey.com/en/products/detail/yageo/CC0603CRNPO9BN2R7/5883451</t>
  </si>
  <si>
    <t>CC0603CRNPO9BN2R7</t>
  </si>
  <si>
    <t>C718</t>
  </si>
  <si>
    <t>https://www.digikey.com/en/products/detail/yageo/CC0603CRNPO9BN1R0/302783</t>
  </si>
  <si>
    <t>CC0603CRNPO9BN1R0</t>
  </si>
  <si>
    <t>D201,D202</t>
  </si>
  <si>
    <t>LED</t>
  </si>
  <si>
    <t>https://www.digikey.com/en/products/detail/harvatek-corporation/B1931UD-05D000314U1930/15861266</t>
  </si>
  <si>
    <t>B1931UD--05D000314U1930</t>
  </si>
  <si>
    <t>FB701</t>
  </si>
  <si>
    <t>https://www.digikey.com/en/products/detail/murata-electronics/BLM18KG121TN1D/1982762</t>
  </si>
  <si>
    <t>BLM18KG121TN1D</t>
  </si>
  <si>
    <t>J601</t>
  </si>
  <si>
    <t>USB_C_Receptacle_USB2.0_16P</t>
  </si>
  <si>
    <t>https://www.digikey.com/en/products/detail/gct/USB4105-GF-A/11198441</t>
  </si>
  <si>
    <t>USB4105-GF-A</t>
  </si>
  <si>
    <t>J603</t>
  </si>
  <si>
    <t>Screw_Terminal_01x08</t>
  </si>
  <si>
    <t>https://www.digikey.com/en/products/detail/w%C3%BCrth-elektronik/691210910008/11478428</t>
  </si>
  <si>
    <t>J701</t>
  </si>
  <si>
    <t>Conn_Coaxial</t>
  </si>
  <si>
    <t>https://www.digikey.com/en/products/detail/rf-solutions/CON-SMA-EDGE-S/5845767</t>
  </si>
  <si>
    <t>CON-SMA-EDGE-S</t>
  </si>
  <si>
    <t>L701</t>
  </si>
  <si>
    <t>https://www.digikey.com/en/products/detail/pulse-electronics/BSCH0016080868NJ00/10508519</t>
  </si>
  <si>
    <t>BSCH0016080868NJ00</t>
  </si>
  <si>
    <t>L702</t>
  </si>
  <si>
    <t>L703</t>
  </si>
  <si>
    <t>https://www.digikey.com/en/products/detail/coilcraft/0603DC-9N1XJRW/12714823</t>
  </si>
  <si>
    <t>0603DC-9N1XJRW</t>
  </si>
  <si>
    <t>L704</t>
  </si>
  <si>
    <t>https://www.digikey.com/en/products/detail/murata-electronics/LQW18AS4N3J00D/10705717</t>
  </si>
  <si>
    <t>LQW18AS4N3J00D</t>
  </si>
  <si>
    <t>L705</t>
  </si>
  <si>
    <t>https://www.digikey.com/en/products/detail/tdk-corporation/MLZ1608N150LT000/10444798</t>
  </si>
  <si>
    <t>MLZ1608N150LT000</t>
  </si>
  <si>
    <t>L706</t>
  </si>
  <si>
    <t>https://www.digikey.com/en/products/detail/pulse-electronics/BSCH0016080812NJ00/10508428</t>
  </si>
  <si>
    <t>BSCH0016080812NJ00</t>
  </si>
  <si>
    <t xml:space="preserve">Should find a different one</t>
  </si>
  <si>
    <t>R201,R202</t>
  </si>
  <si>
    <t>https://www.digikey.com/en/products/detail/stackpole-electronics-inc/RMCF0603FT1K00/1761077</t>
  </si>
  <si>
    <t>RMCF0603FT1K00</t>
  </si>
  <si>
    <t>R301</t>
  </si>
  <si>
    <t>https://www.digikey.com/en/products/detail/stackpole-electronics-inc/RMCF0603FT40R2/1761295</t>
  </si>
  <si>
    <t>RMCF0603FT40R2</t>
  </si>
  <si>
    <t>R303,R304,R402,R404,R405,R408,R410,R411,R414,R503,R504,R702</t>
  </si>
  <si>
    <t>https://www.digikey.com/en/products/detail/stackpole-electronics-inc/RMCF0603JT10K0/1758104</t>
  </si>
  <si>
    <t>RMCF0603JT10K0</t>
  </si>
  <si>
    <t>R401,R407,R413</t>
  </si>
  <si>
    <t>https://www.digikey.com/en/products/detail/yageo/RT0603BRD07500RL/17019950</t>
  </si>
  <si>
    <t>RT0603BRD07500RL</t>
  </si>
  <si>
    <t>R403,R406,R409,R412</t>
  </si>
  <si>
    <t>https://www.digikey.com/en/products/detail/panasonic-electronic-components/ERA-3AEB302V/1465865</t>
  </si>
  <si>
    <t>ERA-3AEB302V</t>
  </si>
  <si>
    <t>R501,R502</t>
  </si>
  <si>
    <t>https://www.digikey.com/en/products/detail/te-connectivity-passive-product/RN73A1J5K0FTD/22735106</t>
  </si>
  <si>
    <t>RN73A1J5K0FTD</t>
  </si>
  <si>
    <t>R505</t>
  </si>
  <si>
    <t>https://www.digikey.com/en/products/detail/yageo/RC0603FR-07107RL/726894</t>
  </si>
  <si>
    <t>RC0603FR-07107RL</t>
  </si>
  <si>
    <t>R601,R602</t>
  </si>
  <si>
    <t>https://www.digikey.com/en/products/detail/yageo/RC0603FR-075K1L/727268</t>
  </si>
  <si>
    <t>RC0603FR-075K1L</t>
  </si>
  <si>
    <t>R701</t>
  </si>
  <si>
    <t>https://www.digikey.com/en/products/detail/panasonic-electronic-components/ERA-3AEB101V/1465830</t>
  </si>
  <si>
    <t>ERA-3AEB101V</t>
  </si>
  <si>
    <t>U201</t>
  </si>
  <si>
    <t>LM1117MP-3.3</t>
  </si>
  <si>
    <t>https://www.digikey.com/en/products/detail/texas-instruments/LM1117MP-3-3-NOPB/304882?s=N4IgTCBcDaIDIFkCMKDsCAKBaAzAOhxAF0BfIA</t>
  </si>
  <si>
    <t>LM1117MP-3.3/NOPB</t>
  </si>
  <si>
    <t>U301</t>
  </si>
  <si>
    <t>MMC5633NJL</t>
  </si>
  <si>
    <t>https://www.digikey.com/en/products/detail/memsic-inc/MMC5633NJL/12171925</t>
  </si>
  <si>
    <t>U302</t>
  </si>
  <si>
    <t>LSM6DSV320</t>
  </si>
  <si>
    <t>https://www.digikey.com/en/products/detail/stmicroelectronics/LSM6DSV320XTR/26254547?s=N4IgTCBcDaIDIGUCyA2AIggagZjABhAF0BfIA</t>
  </si>
  <si>
    <t>LSM6DSV320XTR</t>
  </si>
  <si>
    <t>U303</t>
  </si>
  <si>
    <t>MS5607-02BA</t>
  </si>
  <si>
    <t>https://www.digikey.com/en/products/detail/te-connectivity-measurement-specialties/MS560702BA03-50/4700931</t>
  </si>
  <si>
    <t>MS560702BA03-50</t>
  </si>
  <si>
    <t>U304</t>
  </si>
  <si>
    <t>SAM-M8Q</t>
  </si>
  <si>
    <t>https://www.digikey.com/en/products/detail/u-blox/SAM-M8Q-0/7393574?s=N4IgTCBcDaIMoEECyBaJAOAiiAugXyA</t>
  </si>
  <si>
    <t>SAM-M8Q-0</t>
  </si>
  <si>
    <t>U401,U402,U403</t>
  </si>
  <si>
    <t>UT6MA3TCR</t>
  </si>
  <si>
    <t>https://www.digikey.com/en/products/detail/rohm-semiconductor/UT6MA3TCR/6573278?s=N4IgTCBcDaIKoBUBsBZAggZgQYQEogF0BfIA</t>
  </si>
  <si>
    <t>U501</t>
  </si>
  <si>
    <t>W25Q128JVS</t>
  </si>
  <si>
    <t>https://www.digikey.com/en/products/detail/winbond-electronics/W25Q128JVSIQ-TR/5803944</t>
  </si>
  <si>
    <t xml:space="preserve">W25Q128JVSIQ TR</t>
  </si>
  <si>
    <t>U502</t>
  </si>
  <si>
    <t>STM32F446RETx</t>
  </si>
  <si>
    <t>https://www.digikey.com/en/products/detail/stmicroelectronics/STM32F446RET6/5175962</t>
  </si>
  <si>
    <t>STM32F446RET6</t>
  </si>
  <si>
    <t>U701</t>
  </si>
  <si>
    <t>SX1262</t>
  </si>
  <si>
    <t>https://www.digikey.com/en/products/detail/semtech-corporation/SX1262IMLTRT/8564369?s=N4IgTCBcDaIMoA0CMYBsEC6BfIA</t>
  </si>
  <si>
    <t>SX1262IMLTRT</t>
  </si>
  <si>
    <t>U702</t>
  </si>
  <si>
    <t>SKY13453-385LF</t>
  </si>
  <si>
    <t>https://www.digikey.com/en/products/detail/skyworks-solutions-inc/SKY13453-385LF/5214219</t>
  </si>
  <si>
    <t>Y501</t>
  </si>
  <si>
    <t>Y701</t>
  </si>
  <si>
    <t>NX2016SA-32MHZ-STD-CZS-5</t>
  </si>
  <si>
    <t>https://www.digikey.com/en/products/detail/ndk-nihon-dempa-kogyo-co-ltd/CS06654-32M/9172029</t>
  </si>
  <si>
    <t>CS06654-32M</t>
  </si>
  <si>
    <t>PCB</t>
  </si>
  <si>
    <t>Oshpark</t>
  </si>
  <si>
    <t xml:space="preserve">Total Cost</t>
  </si>
  <si>
    <t xml:space="preserve">Total Parts</t>
  </si>
  <si>
    <t xml:space="preserve">Cost per Board</t>
  </si>
  <si>
    <t xml:space="preserve">Parts per Board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</si>
</sst>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7">
    <numFmt numFmtId="164" formatCode="0.00\u"/>
    <numFmt numFmtId="165" formatCode="_([$$-409]* #,##0.00_);_([$$-409]* \(#,##0.00\);_([$$-409]* &quot;-&quot;??_);_(@_)"/>
    <numFmt numFmtId="166" formatCode="0.0\u"/>
    <numFmt numFmtId="167" formatCode="00.0\p"/>
    <numFmt numFmtId="168" formatCode="000.0\p"/>
    <numFmt numFmtId="169" formatCode="00.0\n"/>
    <numFmt numFmtId="170" formatCode="00.0\p\F"/>
    <numFmt numFmtId="171" formatCode="0.0\p"/>
    <numFmt numFmtId="172" formatCode="000.0\n"/>
    <numFmt numFmtId="173" formatCode="0.00\p"/>
    <numFmt numFmtId="174" formatCode="000.0\m\A"/>
    <numFmt numFmtId="175" formatCode="0.00\n"/>
    <numFmt numFmtId="176" formatCode="00.0\u"/>
    <numFmt numFmtId="177" formatCode="0.0\k"/>
    <numFmt numFmtId="178" formatCode="00.0\k"/>
    <numFmt numFmtId="179" formatCode="0.00\k"/>
    <numFmt numFmtId="180" formatCode="00.0\M\H\z"/>
  </numFmts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24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0" fillId="0" borderId="0" numFmtId="0" xfId="0">
      <protection hidden="0" locked="1"/>
    </xf>
    <xf fontId="0" fillId="0" borderId="0" numFmtId="164" xfId="0" applyNumberFormat="1"/>
    <xf fontId="1" fillId="0" borderId="0" numFmtId="0" xfId="0" applyFont="1"/>
    <xf fontId="0" fillId="0" borderId="0" numFmtId="165" xfId="1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" xfId="0" applyNumberFormat="1"/>
    <xf fontId="0" fillId="0" borderId="0" numFmtId="175" xfId="0" applyNumberFormat="1"/>
    <xf fontId="0" fillId="0" borderId="0" numFmtId="176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80" xfId="0" applyNumberFormat="1"/>
    <xf fontId="0" fillId="0" borderId="0" numFmtId="165" xfId="0" applyNumberFormat="1"/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digikey.com/en/products/detail/yageo/CC0603KRX7R7BB104/302822" TargetMode="External"/><Relationship  Id="rId10" Type="http://schemas.openxmlformats.org/officeDocument/2006/relationships/hyperlink" Target="https://www.digikey.com/en/products/detail/yageo/CC0603BRNPO9BN9R0/11490692" TargetMode="External"/><Relationship  Id="rId11" Type="http://schemas.openxmlformats.org/officeDocument/2006/relationships/hyperlink" Target="https://www.digikey.com/en/products/detail/samsung-electro-mechanics/CL10A474KA8NNNC/3887553" TargetMode="External"/><Relationship  Id="rId12" Type="http://schemas.openxmlformats.org/officeDocument/2006/relationships/hyperlink" Target="https://www.digikey.com/en/products/detail/kyocera-avx/06035A3R6CAT2A/1599842" TargetMode="External"/><Relationship  Id="rId13" Type="http://schemas.openxmlformats.org/officeDocument/2006/relationships/hyperlink" Target="https://www.digikey.com/en/products/detail/yageo/CC0603CRNPO9BN2R7/5883451" TargetMode="External"/><Relationship  Id="rId14" Type="http://schemas.openxmlformats.org/officeDocument/2006/relationships/hyperlink" Target="https://www.digikey.com/en/products/detail/yageo/CC0603CRNPO9BN1R0/302783" TargetMode="External"/><Relationship  Id="rId15" Type="http://schemas.openxmlformats.org/officeDocument/2006/relationships/hyperlink" Target="https://www.digikey.com/en/products/detail/harvatek-corporation/B1931UD-05D000314U1930/15861266" TargetMode="External"/><Relationship  Id="rId16" Type="http://schemas.openxmlformats.org/officeDocument/2006/relationships/hyperlink" Target="https://www.digikey.com/en/products/detail/murata-electronics/BLM18KG121TN1D/1982762" TargetMode="External"/><Relationship  Id="rId17" Type="http://schemas.openxmlformats.org/officeDocument/2006/relationships/hyperlink" Target="https://www.digikey.com/en/products/detail/gct/USB4105-GF-A/11198441" TargetMode="External"/><Relationship  Id="rId18" Type="http://schemas.openxmlformats.org/officeDocument/2006/relationships/hyperlink" Target="https://www.digikey.com/en/products/detail/w%C3%BCrth-elektronik/691210910008/11478428" TargetMode="External"/><Relationship  Id="rId19" Type="http://schemas.openxmlformats.org/officeDocument/2006/relationships/hyperlink" Target="https://www.digikey.com/en/products/detail/rf-solutions/CON-SMA-EDGE-S/5845767" TargetMode="External"/><Relationship  Id="rId2" Type="http://schemas.openxmlformats.org/officeDocument/2006/relationships/hyperlink" Target="https://www.digikey.com/en/products/detail/samsung-electro-mechanics/CL10B105KP8NNNC/3887604" TargetMode="External"/><Relationship  Id="rId20" Type="http://schemas.openxmlformats.org/officeDocument/2006/relationships/hyperlink" Target="https://www.digikey.com/en/products/detail/pulse-electronics/BSCH0016080868NJ00/10508519" TargetMode="External"/><Relationship  Id="rId21" Type="http://schemas.openxmlformats.org/officeDocument/2006/relationships/hyperlink" Target="https://www.digikey.com/en/products/detail/coilcraft/0603DC-9N1XJRW/12714823" TargetMode="External"/><Relationship  Id="rId22" Type="http://schemas.openxmlformats.org/officeDocument/2006/relationships/hyperlink" Target="https://www.digikey.com/en/products/detail/murata-electronics/LQW18AS4N3J00D/10705717" TargetMode="External"/><Relationship  Id="rId23" Type="http://schemas.openxmlformats.org/officeDocument/2006/relationships/hyperlink" Target="https://www.digikey.com/en/products/detail/tdk-corporation/MLZ1608N150LT000/10444798" TargetMode="External"/><Relationship  Id="rId24" Type="http://schemas.openxmlformats.org/officeDocument/2006/relationships/hyperlink" Target="https://www.digikey.com/en/products/detail/pulse-electronics/BSCH0016080812NJ00/10508428" TargetMode="External"/><Relationship  Id="rId25" Type="http://schemas.openxmlformats.org/officeDocument/2006/relationships/hyperlink" Target="https://www.digikey.com/en/products/detail/stackpole-electronics-inc/RMCF0603FT1K00/1761077" TargetMode="External"/><Relationship  Id="rId26" Type="http://schemas.openxmlformats.org/officeDocument/2006/relationships/hyperlink" Target="https://www.digikey.com/en/products/detail/stackpole-electronics-inc/RMCF0603FT40R2/1761295" TargetMode="External"/><Relationship  Id="rId27" Type="http://schemas.openxmlformats.org/officeDocument/2006/relationships/hyperlink" Target="https://www.digikey.com/en/products/detail/stackpole-electronics-inc/RMCF0603JT10K0/1758104" TargetMode="External"/><Relationship  Id="rId28" Type="http://schemas.openxmlformats.org/officeDocument/2006/relationships/hyperlink" Target="https://www.digikey.com/en/products/detail/yageo/RT0603BRD07500RL/17019950" TargetMode="External"/><Relationship  Id="rId29" Type="http://schemas.openxmlformats.org/officeDocument/2006/relationships/hyperlink" Target="https://www.digikey.com/en/products/detail/panasonic-electronic-components/ERA-3AEB302V/1465865" TargetMode="External"/><Relationship  Id="rId3" Type="http://schemas.openxmlformats.org/officeDocument/2006/relationships/hyperlink" Target="https://www.digikey.com/en/products/detail/samsung-electro-mechanics/CL10A475KP8NNNC/3886702" TargetMode="External"/><Relationship  Id="rId30" Type="http://schemas.openxmlformats.org/officeDocument/2006/relationships/hyperlink" Target="https://www.digikey.com/en/products/detail/te-connectivity-passive-product/RN73A1J5K0FTD/22735106" TargetMode="External"/><Relationship  Id="rId31" Type="http://schemas.openxmlformats.org/officeDocument/2006/relationships/hyperlink" Target="https://www.digikey.com/en/products/detail/yageo/RC0603FR-07107RL/726894" TargetMode="External"/><Relationship  Id="rId32" Type="http://schemas.openxmlformats.org/officeDocument/2006/relationships/hyperlink" Target="https://www.digikey.com/en/products/detail/yageo/RC0603FR-075K1L/727268" TargetMode="External"/><Relationship  Id="rId33" Type="http://schemas.openxmlformats.org/officeDocument/2006/relationships/hyperlink" Target="https://www.digikey.com/en/products/detail/panasonic-electronic-components/ERA-3AEB101V/1465830" TargetMode="External"/><Relationship  Id="rId34" Type="http://schemas.openxmlformats.org/officeDocument/2006/relationships/hyperlink" Target="https://www.digikey.com/en/products/detail/texas-instruments/LM1117MP-3-3-NOPB/304882?s=N4IgTCBcDaIDIFkCMKDsCAKBaAzAOhxAF0BfIA" TargetMode="External"/><Relationship  Id="rId35" Type="http://schemas.openxmlformats.org/officeDocument/2006/relationships/hyperlink" Target="https://www.digikey.com/en/products/detail/memsic-inc/MMC5633NJL/12171925" TargetMode="External"/><Relationship  Id="rId36" Type="http://schemas.openxmlformats.org/officeDocument/2006/relationships/hyperlink" Target="https://www.digikey.com/en/products/detail/stmicroelectronics/LSM6DSV320XTR/26254547?s=N4IgTCBcDaIDIGUCyA2AIggagZjABhAF0BfIA" TargetMode="External"/><Relationship  Id="rId37" Type="http://schemas.openxmlformats.org/officeDocument/2006/relationships/hyperlink" Target="https://www.digikey.com/en/products/detail/te-connectivity-measurement-specialties/MS560702BA03-50/4700931" TargetMode="External"/><Relationship  Id="rId38" Type="http://schemas.openxmlformats.org/officeDocument/2006/relationships/hyperlink" Target="https://www.digikey.com/en/products/detail/u-blox/SAM-M8Q-0/7393574?s=N4IgTCBcDaIMoEECyBaJAOAiiAugXyA" TargetMode="External"/><Relationship  Id="rId39" Type="http://schemas.openxmlformats.org/officeDocument/2006/relationships/hyperlink" Target="https://www.digikey.com/en/products/detail/rohm-semiconductor/UT6MA3TCR/6573278?s=N4IgTCBcDaIKoBUBsBZAggZgQYQEogF0BfIA" TargetMode="External"/><Relationship  Id="rId4" Type="http://schemas.openxmlformats.org/officeDocument/2006/relationships/hyperlink" Target="https://www.digikey.com/en/products/detail/yageo/CC0603JRNPO0BN200/5195163" TargetMode="External"/><Relationship  Id="rId40" Type="http://schemas.openxmlformats.org/officeDocument/2006/relationships/hyperlink" Target="https://www.digikey.com/en/products/detail/winbond-electronics/W25Q128JVSIQ-TR/5803944" TargetMode="External"/><Relationship  Id="rId41" Type="http://schemas.openxmlformats.org/officeDocument/2006/relationships/hyperlink" Target="https://www.digikey.com/en/products/detail/stmicroelectronics/STM32F446RET6/5175962" TargetMode="External"/><Relationship  Id="rId42" Type="http://schemas.openxmlformats.org/officeDocument/2006/relationships/hyperlink" Target="https://www.digikey.com/en/products/detail/semtech-corporation/SX1262IMLTRT/8564369?s=N4IgTCBcDaIMoA0CMYBsEC6BfIA" TargetMode="External"/><Relationship  Id="rId43" Type="http://schemas.openxmlformats.org/officeDocument/2006/relationships/hyperlink" Target="https://www.digikey.com/en/products/detail/skyworks-solutions-inc/SKY13453-385LF/5214219" TargetMode="External"/><Relationship  Id="rId44" Type="http://schemas.openxmlformats.org/officeDocument/2006/relationships/hyperlink" Target="https://www.digikey.com/en/products/detail/ndk-nihon-dempa-kogyo-co-ltd/CS06654-32M/9172029" TargetMode="External"/><Relationship  Id="rId5" Type="http://schemas.openxmlformats.org/officeDocument/2006/relationships/hyperlink" Target="https://www.digikey.com/en/products/detail/yageo/CC0603JRNPO9BN101/302803" TargetMode="External"/><Relationship  Id="rId6" Type="http://schemas.openxmlformats.org/officeDocument/2006/relationships/hyperlink" Target="https://www.digikey.com/en/products/detail/walsin-technology-corporation/0603B223K500CT/9354914" TargetMode="External"/><Relationship  Id="rId7" Type="http://schemas.openxmlformats.org/officeDocument/2006/relationships/hyperlink" Target="https://www.digikey.com/en/products/detail/samsung-electro-mechanics/CL10C470JB8NNNC/3886695" TargetMode="External"/><Relationship  Id="rId8" Type="http://schemas.openxmlformats.org/officeDocument/2006/relationships/hyperlink" Target="https://www.digikey.com/en/products/detail/walsin-technology-corporation/0603N220J500CT/9355000" TargetMode="External"/><Relationship  Id="rId9" Type="http://schemas.openxmlformats.org/officeDocument/2006/relationships/hyperlink" Target="https://www.digikey.com/en/products/detail/kemet/C0603C150J5GAC7411/12701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34" zoomScale="100" workbookViewId="0">
      <selection activeCell="A1" activeCellId="0" sqref="A1"/>
    </sheetView>
  </sheetViews>
  <sheetFormatPr baseColWidth="9" defaultRowHeight="14.25"/>
  <cols>
    <col customWidth="1" min="1" max="1" width="10.00390625"/>
    <col customWidth="1" min="2" max="2" width="12.7109375"/>
    <col customWidth="1" min="3" max="3" width="9.57421875"/>
    <col customWidth="1" min="4" max="4" width="28.57421875"/>
    <col customWidth="1" min="6" max="6" width="11.421875"/>
    <col customWidth="1" min="7" max="7" width="12.140625"/>
    <col customWidth="1" min="8" max="8" width="12.28125"/>
    <col customWidth="1" min="9" max="9" width="11.7109375"/>
    <col customWidth="1" min="11" max="11" width="11.28125"/>
    <col customWidth="1" min="12" max="12" width="24.140625"/>
  </cols>
  <sheetData>
    <row r="1">
      <c r="A1" s="1" t="s">
        <v>0</v>
      </c>
      <c r="B1" s="1"/>
      <c r="C1">
        <v>1</v>
      </c>
    </row>
    <row r="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2" t="s">
        <v>9</v>
      </c>
      <c r="J2" t="s">
        <v>10</v>
      </c>
      <c r="K2" t="s">
        <v>11</v>
      </c>
      <c r="L2" t="s">
        <v>12</v>
      </c>
      <c r="N2" t="s">
        <v>13</v>
      </c>
    </row>
    <row r="3">
      <c r="A3" s="3" t="s">
        <v>14</v>
      </c>
      <c r="B3" s="3">
        <v>18</v>
      </c>
      <c r="C3">
        <f t="shared" ref="C3:C9" si="0">$C$1*B3</f>
        <v>18</v>
      </c>
      <c r="D3" s="4">
        <v>0.10000000000000001</v>
      </c>
      <c r="E3" s="5" t="s">
        <v>15</v>
      </c>
      <c r="F3">
        <v>0.080000000000000002</v>
      </c>
      <c r="G3">
        <v>0.17999999999999999</v>
      </c>
      <c r="H3">
        <v>0.012</v>
      </c>
      <c r="I3">
        <v>0.0080000000000000002</v>
      </c>
      <c r="J3" s="6">
        <f t="shared" ref="J3:J9" si="1">IF(MIN(IF(I3=0,1000000,I3*ROUNDUP(C3,-3)),IF(H3=0,1000000,H3*ROUNDUP(C3,-2)),IF(G3=0,1000000,G3*ROUNDUP(C3,-1)),IF(F3=0,1000000,F3*C3))=1000000,0,MIN(IF(I3=0,1000000,I3*ROUNDUP(C3,-3)),IF(H3=0,1000000,H3*ROUNDUP(C3,-2)),IF(G3=0,1000000,G3*ROUNDUP(C3,-1)),IF(F3=0,1000000,F3*C3)))</f>
        <v>1.2</v>
      </c>
      <c r="K3">
        <f t="shared" ref="K3:K9" si="2">IF(J3=IF(F3=0,1000000,F3*C3),C3,IF(J3=IF(G3=0,1000000,G3*ROUNDUP(C3,-1)),ROUNDUP(C3,-1),IF(J3=IF(H3=0,1000000,H3*ROUNDUP(C3,-2)),ROUNDUP(C3,-2),IF(J3=IF(I3=0,1000000,I3*ROUNDUP(C3,-3)),ROUNDUP(C3,-3),0))))</f>
        <v>100</v>
      </c>
      <c r="L3" t="s">
        <v>16</v>
      </c>
      <c r="N3" t="s">
        <v>17</v>
      </c>
    </row>
    <row r="4">
      <c r="A4" s="3" t="s">
        <v>18</v>
      </c>
      <c r="B4" s="3">
        <v>1</v>
      </c>
      <c r="C4">
        <f t="shared" si="0"/>
        <v>1</v>
      </c>
      <c r="D4" s="7">
        <v>1</v>
      </c>
      <c r="E4" s="5" t="s">
        <v>19</v>
      </c>
      <c r="F4">
        <v>0.080000000000000002</v>
      </c>
      <c r="G4">
        <v>0.0050000000000000001</v>
      </c>
      <c r="J4" s="6">
        <f t="shared" si="1"/>
        <v>0.050000000000000003</v>
      </c>
      <c r="K4">
        <f t="shared" si="2"/>
        <v>10</v>
      </c>
      <c r="L4" t="s">
        <v>20</v>
      </c>
    </row>
    <row r="5">
      <c r="A5" s="3" t="s">
        <v>21</v>
      </c>
      <c r="B5" s="3">
        <v>2</v>
      </c>
      <c r="C5">
        <f t="shared" si="0"/>
        <v>2</v>
      </c>
      <c r="D5" s="4">
        <v>4.7000000000000002</v>
      </c>
      <c r="E5" s="5" t="s">
        <v>22</v>
      </c>
      <c r="F5">
        <v>0.080000000000000002</v>
      </c>
      <c r="G5">
        <v>0.001</v>
      </c>
      <c r="H5">
        <v>0.0080000000000000002</v>
      </c>
      <c r="I5">
        <v>0.0064000000000000003</v>
      </c>
      <c r="J5" s="6">
        <f t="shared" si="1"/>
        <v>0.01</v>
      </c>
      <c r="K5">
        <f t="shared" si="2"/>
        <v>10</v>
      </c>
      <c r="L5" t="s">
        <v>23</v>
      </c>
    </row>
    <row r="6">
      <c r="A6" s="3" t="s">
        <v>24</v>
      </c>
      <c r="B6" s="3">
        <v>2</v>
      </c>
      <c r="C6">
        <f t="shared" si="0"/>
        <v>2</v>
      </c>
      <c r="D6" s="8">
        <v>20</v>
      </c>
      <c r="E6" s="5" t="s">
        <v>25</v>
      </c>
      <c r="F6">
        <v>0.10000000000000001</v>
      </c>
      <c r="G6">
        <v>0.050000000000000003</v>
      </c>
      <c r="H6">
        <v>0.0298</v>
      </c>
      <c r="I6">
        <v>0.019269999999999999</v>
      </c>
      <c r="J6" s="6">
        <f t="shared" si="1"/>
        <v>0.20000000000000001</v>
      </c>
      <c r="K6">
        <f t="shared" si="2"/>
        <v>2</v>
      </c>
      <c r="L6" t="s">
        <v>26</v>
      </c>
    </row>
    <row r="7">
      <c r="A7" s="3" t="s">
        <v>27</v>
      </c>
      <c r="B7" s="3">
        <v>2</v>
      </c>
      <c r="C7">
        <f t="shared" si="0"/>
        <v>2</v>
      </c>
      <c r="D7" s="9">
        <v>100</v>
      </c>
      <c r="E7" s="5" t="s">
        <v>28</v>
      </c>
      <c r="F7">
        <v>0.10000000000000001</v>
      </c>
      <c r="G7">
        <v>0.029999999999999999</v>
      </c>
      <c r="H7">
        <v>0.017000000000000001</v>
      </c>
      <c r="I7">
        <v>0.010529999999999999</v>
      </c>
      <c r="J7" s="6">
        <f t="shared" si="1"/>
        <v>0.20000000000000001</v>
      </c>
      <c r="K7">
        <f t="shared" si="2"/>
        <v>2</v>
      </c>
      <c r="L7" t="s">
        <v>29</v>
      </c>
    </row>
    <row r="8">
      <c r="A8" s="3" t="s">
        <v>30</v>
      </c>
      <c r="B8" s="3">
        <v>1</v>
      </c>
      <c r="C8">
        <f t="shared" si="0"/>
        <v>1</v>
      </c>
      <c r="D8" s="10">
        <v>22</v>
      </c>
      <c r="E8" s="5" t="s">
        <v>31</v>
      </c>
      <c r="F8">
        <v>0.10000000000000001</v>
      </c>
      <c r="G8">
        <v>0.032000000000000001</v>
      </c>
      <c r="H8">
        <v>0.013299999999999999</v>
      </c>
      <c r="I8">
        <v>0.00628</v>
      </c>
      <c r="J8" s="6">
        <f t="shared" si="1"/>
        <v>0.10000000000000001</v>
      </c>
      <c r="K8">
        <f t="shared" si="2"/>
        <v>1</v>
      </c>
      <c r="L8" t="s">
        <v>32</v>
      </c>
    </row>
    <row r="9">
      <c r="A9" s="3" t="s">
        <v>33</v>
      </c>
      <c r="B9" s="3">
        <v>1</v>
      </c>
      <c r="C9">
        <f t="shared" si="0"/>
        <v>1</v>
      </c>
      <c r="D9" s="11">
        <v>47</v>
      </c>
      <c r="E9" s="5" t="s">
        <v>34</v>
      </c>
      <c r="F9">
        <v>0.10000000000000001</v>
      </c>
      <c r="G9">
        <v>0.034000000000000002</v>
      </c>
      <c r="H9">
        <v>0.0195</v>
      </c>
      <c r="I9">
        <v>0.01225</v>
      </c>
      <c r="J9" s="6">
        <f t="shared" si="1"/>
        <v>0.10000000000000001</v>
      </c>
      <c r="K9">
        <f t="shared" si="2"/>
        <v>1</v>
      </c>
      <c r="L9" t="s">
        <v>35</v>
      </c>
    </row>
    <row r="10">
      <c r="A10" s="3" t="s">
        <v>36</v>
      </c>
      <c r="B10" s="3">
        <v>1</v>
      </c>
      <c r="C10">
        <f t="shared" ref="C10:C50" si="3">$C$1*B10</f>
        <v>1</v>
      </c>
      <c r="D10" s="8">
        <v>22</v>
      </c>
      <c r="E10" s="5" t="s">
        <v>37</v>
      </c>
      <c r="F10">
        <v>0.10000000000000001</v>
      </c>
      <c r="G10">
        <v>0.02</v>
      </c>
      <c r="H10">
        <v>0.0112</v>
      </c>
      <c r="I10">
        <v>0.0067299999999999999</v>
      </c>
      <c r="J10" s="6">
        <f t="shared" ref="J10:J50" si="4">IF(MIN(IF(I10=0,1000000,I10*ROUNDUP(C10,-3)),IF(H10=0,1000000,H10*ROUNDUP(C10,-2)),IF(G10=0,1000000,G10*ROUNDUP(C10,-1)),IF(F10=0,1000000,F10*C10))=1000000,0,MIN(IF(I10=0,1000000,I10*ROUNDUP(C10,-3)),IF(H10=0,1000000,H10*ROUNDUP(C10,-2)),IF(G10=0,1000000,G10*ROUNDUP(C10,-1)),IF(F10=0,1000000,F10*C10)))</f>
        <v>0.10000000000000001</v>
      </c>
      <c r="K10">
        <f t="shared" ref="K10:K49" si="5">IF(J10=IF(F10=0,1000000,F10*C10),C10,IF(J10=IF(G10=0,1000000,G10*ROUNDUP(C10,-1)),ROUNDUP(C10,-1),IF(J10=IF(H10=0,1000000,H10*ROUNDUP(C10,-2)),ROUNDUP(C10,-2),IF(J10=IF(I10=0,1000000,I10*ROUNDUP(C10,-3)),ROUNDUP(C10,-3),0))))</f>
        <v>1</v>
      </c>
      <c r="L10" t="s">
        <v>38</v>
      </c>
    </row>
    <row r="11">
      <c r="A11" s="3" t="s">
        <v>39</v>
      </c>
      <c r="B11" s="3">
        <v>2</v>
      </c>
      <c r="C11">
        <f t="shared" si="3"/>
        <v>2</v>
      </c>
      <c r="D11" s="3" t="s">
        <v>40</v>
      </c>
      <c r="J11" s="6">
        <f t="shared" si="4"/>
        <v>0</v>
      </c>
      <c r="K11">
        <f t="shared" si="5"/>
        <v>0</v>
      </c>
    </row>
    <row r="12">
      <c r="A12" s="3" t="s">
        <v>41</v>
      </c>
      <c r="B12" s="3">
        <v>1</v>
      </c>
      <c r="C12">
        <f t="shared" si="3"/>
        <v>1</v>
      </c>
      <c r="D12" s="8">
        <v>15</v>
      </c>
      <c r="E12" s="5" t="s">
        <v>42</v>
      </c>
      <c r="F12">
        <v>0.10000000000000001</v>
      </c>
      <c r="G12">
        <v>0.01</v>
      </c>
      <c r="H12">
        <v>0.019900000000000001</v>
      </c>
      <c r="I12">
        <v>0.01295</v>
      </c>
      <c r="J12" s="6">
        <f t="shared" si="4"/>
        <v>0.10000000000000001</v>
      </c>
      <c r="K12">
        <f t="shared" si="5"/>
        <v>1</v>
      </c>
      <c r="L12" t="s">
        <v>43</v>
      </c>
    </row>
    <row r="13">
      <c r="A13" s="3" t="s">
        <v>44</v>
      </c>
      <c r="B13" s="3">
        <v>1</v>
      </c>
      <c r="C13">
        <f t="shared" si="3"/>
        <v>1</v>
      </c>
      <c r="D13" s="12">
        <v>9</v>
      </c>
      <c r="E13" s="5" t="s">
        <v>45</v>
      </c>
      <c r="F13">
        <v>0.10000000000000001</v>
      </c>
      <c r="G13">
        <v>0.052999999999999999</v>
      </c>
      <c r="H13">
        <v>0.031199999999999999</v>
      </c>
      <c r="I13">
        <v>0.020230000000000001</v>
      </c>
      <c r="J13" s="6">
        <f t="shared" si="4"/>
        <v>0.10000000000000001</v>
      </c>
      <c r="K13">
        <f t="shared" si="5"/>
        <v>1</v>
      </c>
      <c r="L13" t="s">
        <v>46</v>
      </c>
    </row>
    <row r="14">
      <c r="A14" s="3" t="s">
        <v>47</v>
      </c>
      <c r="B14" s="3">
        <v>1</v>
      </c>
      <c r="C14">
        <f t="shared" si="3"/>
        <v>1</v>
      </c>
      <c r="D14" s="13">
        <v>470</v>
      </c>
      <c r="E14" s="5" t="s">
        <v>48</v>
      </c>
      <c r="F14">
        <v>0.10000000000000001</v>
      </c>
      <c r="G14">
        <v>0.053999999999999999</v>
      </c>
      <c r="H14">
        <v>0.032300000000000002</v>
      </c>
      <c r="I14">
        <v>0.021049999999999999</v>
      </c>
      <c r="J14" s="6">
        <f t="shared" si="4"/>
        <v>0.10000000000000001</v>
      </c>
      <c r="K14">
        <f t="shared" si="5"/>
        <v>1</v>
      </c>
      <c r="L14" t="s">
        <v>49</v>
      </c>
    </row>
    <row r="15">
      <c r="A15" s="3" t="s">
        <v>50</v>
      </c>
      <c r="B15" s="3">
        <v>1</v>
      </c>
      <c r="C15">
        <f t="shared" si="3"/>
        <v>1</v>
      </c>
      <c r="D15" s="14">
        <v>3.6000000000000001</v>
      </c>
      <c r="E15" s="5" t="s">
        <v>51</v>
      </c>
      <c r="F15">
        <v>0.10000000000000001</v>
      </c>
      <c r="G15">
        <v>0.043999999999999997</v>
      </c>
      <c r="H15">
        <v>0.025700000000000001</v>
      </c>
      <c r="I15">
        <v>0.016420000000000001</v>
      </c>
      <c r="J15" s="6">
        <f t="shared" si="4"/>
        <v>0.10000000000000001</v>
      </c>
      <c r="K15">
        <f t="shared" si="5"/>
        <v>1</v>
      </c>
      <c r="L15" t="s">
        <v>52</v>
      </c>
    </row>
    <row r="16">
      <c r="A16" s="3" t="s">
        <v>53</v>
      </c>
      <c r="B16" s="3">
        <v>1</v>
      </c>
      <c r="C16">
        <f t="shared" si="3"/>
        <v>1</v>
      </c>
      <c r="D16" s="14">
        <v>2.7000000000000002</v>
      </c>
      <c r="E16" s="5" t="s">
        <v>54</v>
      </c>
      <c r="F16">
        <v>0.10000000000000001</v>
      </c>
      <c r="G16">
        <v>0.039</v>
      </c>
      <c r="H16">
        <v>0.0229</v>
      </c>
      <c r="I16">
        <v>0.01452</v>
      </c>
      <c r="J16" s="6">
        <f t="shared" si="4"/>
        <v>0.10000000000000001</v>
      </c>
      <c r="K16">
        <f t="shared" si="5"/>
        <v>1</v>
      </c>
      <c r="L16" t="s">
        <v>55</v>
      </c>
    </row>
    <row r="17">
      <c r="A17" s="3" t="s">
        <v>56</v>
      </c>
      <c r="B17" s="3">
        <v>1</v>
      </c>
      <c r="C17">
        <f t="shared" si="3"/>
        <v>1</v>
      </c>
      <c r="D17" s="12">
        <v>1</v>
      </c>
      <c r="E17" s="5" t="s">
        <v>57</v>
      </c>
      <c r="F17">
        <v>0.10000000000000001</v>
      </c>
      <c r="G17">
        <v>0.037999999999999999</v>
      </c>
      <c r="H17">
        <v>0.021999999999999999</v>
      </c>
      <c r="I17">
        <v>0.013950000000000001</v>
      </c>
      <c r="J17" s="6">
        <f t="shared" si="4"/>
        <v>0.10000000000000001</v>
      </c>
      <c r="K17">
        <f t="shared" si="5"/>
        <v>1</v>
      </c>
      <c r="L17" t="s">
        <v>58</v>
      </c>
    </row>
    <row r="18">
      <c r="A18" s="3" t="s">
        <v>59</v>
      </c>
      <c r="B18" s="3">
        <v>2</v>
      </c>
      <c r="C18">
        <f t="shared" si="3"/>
        <v>2</v>
      </c>
      <c r="D18" s="3" t="s">
        <v>60</v>
      </c>
      <c r="E18" s="5" t="s">
        <v>61</v>
      </c>
      <c r="F18">
        <v>0.10000000000000001</v>
      </c>
      <c r="G18">
        <v>0.058000000000000003</v>
      </c>
      <c r="J18" s="6">
        <f t="shared" si="4"/>
        <v>0.20000000000000001</v>
      </c>
      <c r="K18">
        <f t="shared" si="5"/>
        <v>2</v>
      </c>
      <c r="L18" t="s">
        <v>62</v>
      </c>
    </row>
    <row r="19">
      <c r="A19" s="3" t="s">
        <v>63</v>
      </c>
      <c r="B19" s="3">
        <v>1</v>
      </c>
      <c r="C19">
        <f t="shared" si="3"/>
        <v>1</v>
      </c>
      <c r="D19" s="15">
        <v>200</v>
      </c>
      <c r="E19" s="5" t="s">
        <v>64</v>
      </c>
      <c r="F19">
        <v>0.10000000000000001</v>
      </c>
      <c r="G19">
        <v>0.062</v>
      </c>
      <c r="H19">
        <v>0.043400000000000001</v>
      </c>
      <c r="I19">
        <v>0.029499999999999998</v>
      </c>
      <c r="J19" s="6">
        <f t="shared" si="4"/>
        <v>0.10000000000000001</v>
      </c>
      <c r="K19">
        <f t="shared" si="5"/>
        <v>1</v>
      </c>
      <c r="L19" t="s">
        <v>65</v>
      </c>
    </row>
    <row r="20">
      <c r="A20" s="3" t="s">
        <v>66</v>
      </c>
      <c r="B20" s="3">
        <v>1</v>
      </c>
      <c r="C20">
        <f t="shared" si="3"/>
        <v>1</v>
      </c>
      <c r="D20" s="3" t="s">
        <v>67</v>
      </c>
      <c r="E20" s="5" t="s">
        <v>68</v>
      </c>
      <c r="F20">
        <v>0.78000000000000003</v>
      </c>
      <c r="G20">
        <v>0.65900000000000003</v>
      </c>
      <c r="H20">
        <v>0.55969999999999998</v>
      </c>
      <c r="J20" s="6">
        <f t="shared" si="4"/>
        <v>0.78000000000000003</v>
      </c>
      <c r="K20">
        <f t="shared" si="5"/>
        <v>1</v>
      </c>
      <c r="L20" t="s">
        <v>69</v>
      </c>
    </row>
    <row r="21">
      <c r="A21" s="3" t="s">
        <v>70</v>
      </c>
      <c r="B21" s="3">
        <v>1</v>
      </c>
      <c r="C21">
        <f t="shared" si="3"/>
        <v>1</v>
      </c>
      <c r="D21" s="3" t="s">
        <v>71</v>
      </c>
      <c r="E21" s="5" t="s">
        <v>72</v>
      </c>
      <c r="F21">
        <v>3.54</v>
      </c>
      <c r="G21">
        <v>3.254</v>
      </c>
      <c r="H21">
        <v>2.8574999999999999</v>
      </c>
      <c r="J21" s="6">
        <f t="shared" si="4"/>
        <v>3.54</v>
      </c>
      <c r="K21">
        <f t="shared" si="5"/>
        <v>1</v>
      </c>
      <c r="L21" s="16">
        <v>691210910008</v>
      </c>
    </row>
    <row r="22">
      <c r="A22" s="3" t="s">
        <v>73</v>
      </c>
      <c r="B22" s="3">
        <v>1</v>
      </c>
      <c r="C22">
        <f t="shared" si="3"/>
        <v>1</v>
      </c>
      <c r="D22" s="3" t="s">
        <v>74</v>
      </c>
      <c r="E22" s="5" t="s">
        <v>75</v>
      </c>
      <c r="F22">
        <v>2.52</v>
      </c>
      <c r="G22">
        <v>2.1440000000000001</v>
      </c>
      <c r="H22">
        <v>1.8218000000000001</v>
      </c>
      <c r="I22">
        <v>1.54857</v>
      </c>
      <c r="J22" s="6">
        <f t="shared" si="4"/>
        <v>2.52</v>
      </c>
      <c r="K22">
        <f t="shared" si="5"/>
        <v>1</v>
      </c>
      <c r="L22" t="s">
        <v>76</v>
      </c>
    </row>
    <row r="23">
      <c r="A23" s="3" t="s">
        <v>77</v>
      </c>
      <c r="B23" s="3">
        <v>1</v>
      </c>
      <c r="C23">
        <f t="shared" si="3"/>
        <v>1</v>
      </c>
      <c r="D23" s="10">
        <v>68</v>
      </c>
      <c r="E23" s="5" t="s">
        <v>78</v>
      </c>
      <c r="F23">
        <v>0.10000000000000001</v>
      </c>
      <c r="G23">
        <v>0.051999999999999998</v>
      </c>
      <c r="H23">
        <v>0.042599999999999999</v>
      </c>
      <c r="I23">
        <v>0.035069999999999997</v>
      </c>
      <c r="J23" s="6">
        <f t="shared" si="4"/>
        <v>0.10000000000000001</v>
      </c>
      <c r="K23">
        <f t="shared" si="5"/>
        <v>1</v>
      </c>
      <c r="L23" t="s">
        <v>79</v>
      </c>
    </row>
    <row r="24">
      <c r="A24" s="3" t="s">
        <v>80</v>
      </c>
      <c r="B24" s="3">
        <v>1</v>
      </c>
      <c r="C24">
        <v>0</v>
      </c>
      <c r="D24" s="3">
        <v>0</v>
      </c>
      <c r="J24" s="6">
        <f t="shared" si="4"/>
        <v>0</v>
      </c>
      <c r="K24">
        <f t="shared" si="5"/>
        <v>0</v>
      </c>
    </row>
    <row r="25">
      <c r="A25" s="3" t="s">
        <v>81</v>
      </c>
      <c r="B25" s="3">
        <v>1</v>
      </c>
      <c r="C25">
        <f t="shared" si="3"/>
        <v>1</v>
      </c>
      <c r="D25" s="17">
        <v>9.0999999999999996</v>
      </c>
      <c r="E25" s="5" t="s">
        <v>82</v>
      </c>
      <c r="F25">
        <v>1.0700000000000001</v>
      </c>
      <c r="J25" s="6">
        <f t="shared" si="4"/>
        <v>1.0700000000000001</v>
      </c>
      <c r="K25">
        <f t="shared" si="5"/>
        <v>1</v>
      </c>
      <c r="L25" t="s">
        <v>83</v>
      </c>
    </row>
    <row r="26">
      <c r="A26" s="3" t="s">
        <v>84</v>
      </c>
      <c r="B26" s="3">
        <v>1</v>
      </c>
      <c r="C26">
        <f t="shared" si="3"/>
        <v>1</v>
      </c>
      <c r="D26" s="17">
        <v>4.2999999999999998</v>
      </c>
      <c r="E26" s="5" t="s">
        <v>85</v>
      </c>
      <c r="F26">
        <v>0.14000000000000001</v>
      </c>
      <c r="G26">
        <v>0.108</v>
      </c>
      <c r="H26">
        <v>0.084099999999999994</v>
      </c>
      <c r="I26">
        <v>0.065329999999999999</v>
      </c>
      <c r="J26" s="6">
        <f t="shared" si="4"/>
        <v>0.14000000000000001</v>
      </c>
      <c r="K26">
        <f t="shared" si="5"/>
        <v>1</v>
      </c>
      <c r="L26" t="s">
        <v>86</v>
      </c>
    </row>
    <row r="27">
      <c r="A27" s="3" t="s">
        <v>87</v>
      </c>
      <c r="B27" s="3">
        <v>1</v>
      </c>
      <c r="C27">
        <f t="shared" si="3"/>
        <v>1</v>
      </c>
      <c r="D27" s="18">
        <v>15</v>
      </c>
      <c r="E27" s="5" t="s">
        <v>88</v>
      </c>
      <c r="F27">
        <v>0.10000000000000001</v>
      </c>
      <c r="G27">
        <v>0.085000000000000006</v>
      </c>
      <c r="H27">
        <v>0.069599999999999995</v>
      </c>
      <c r="I27">
        <v>0.057250000000000002</v>
      </c>
      <c r="J27" s="6">
        <f t="shared" si="4"/>
        <v>0.10000000000000001</v>
      </c>
      <c r="K27">
        <f t="shared" si="5"/>
        <v>1</v>
      </c>
      <c r="L27" t="s">
        <v>89</v>
      </c>
    </row>
    <row r="28">
      <c r="A28" s="3" t="s">
        <v>90</v>
      </c>
      <c r="B28" s="3">
        <v>1</v>
      </c>
      <c r="C28">
        <f t="shared" si="3"/>
        <v>1</v>
      </c>
      <c r="D28" s="10">
        <v>12</v>
      </c>
      <c r="E28" s="5" t="s">
        <v>91</v>
      </c>
      <c r="F28">
        <v>0.10000000000000001</v>
      </c>
      <c r="G28">
        <v>0.051999999999999998</v>
      </c>
      <c r="H28">
        <v>0.042599999999999999</v>
      </c>
      <c r="I28">
        <v>0.035069999999999997</v>
      </c>
      <c r="J28" s="6">
        <f t="shared" si="4"/>
        <v>0.10000000000000001</v>
      </c>
      <c r="K28">
        <f t="shared" si="5"/>
        <v>1</v>
      </c>
      <c r="L28" t="s">
        <v>92</v>
      </c>
      <c r="N28" t="s">
        <v>93</v>
      </c>
    </row>
    <row r="29">
      <c r="A29" s="3" t="s">
        <v>94</v>
      </c>
      <c r="B29" s="3">
        <v>2</v>
      </c>
      <c r="C29">
        <f t="shared" si="3"/>
        <v>2</v>
      </c>
      <c r="D29" s="19">
        <v>1</v>
      </c>
      <c r="E29" s="5" t="s">
        <v>95</v>
      </c>
      <c r="F29">
        <v>0.10000000000000001</v>
      </c>
      <c r="G29">
        <v>0.02</v>
      </c>
      <c r="H29">
        <v>0.0091000000000000004</v>
      </c>
      <c r="I29">
        <v>0.0047999999999999996</v>
      </c>
      <c r="J29" s="6">
        <f t="shared" si="4"/>
        <v>0.20000000000000001</v>
      </c>
      <c r="K29">
        <f t="shared" si="5"/>
        <v>2</v>
      </c>
      <c r="L29" t="s">
        <v>96</v>
      </c>
    </row>
    <row r="30">
      <c r="A30" s="3" t="s">
        <v>97</v>
      </c>
      <c r="B30" s="3">
        <v>1</v>
      </c>
      <c r="C30">
        <f t="shared" si="3"/>
        <v>1</v>
      </c>
      <c r="D30" s="3">
        <v>40</v>
      </c>
      <c r="E30" s="5" t="s">
        <v>98</v>
      </c>
      <c r="F30">
        <v>0.10000000000000001</v>
      </c>
      <c r="G30">
        <v>0.02</v>
      </c>
      <c r="H30">
        <v>0.0091000000000000004</v>
      </c>
      <c r="I30">
        <v>0.0047999999999999996</v>
      </c>
      <c r="J30" s="6">
        <f t="shared" si="4"/>
        <v>0.10000000000000001</v>
      </c>
      <c r="K30">
        <f t="shared" si="5"/>
        <v>1</v>
      </c>
      <c r="L30" t="s">
        <v>99</v>
      </c>
    </row>
    <row r="31">
      <c r="A31" s="3" t="s">
        <v>100</v>
      </c>
      <c r="B31" s="3">
        <v>12</v>
      </c>
      <c r="C31">
        <f t="shared" si="3"/>
        <v>12</v>
      </c>
      <c r="D31" s="20">
        <v>10</v>
      </c>
      <c r="E31" s="5" t="s">
        <v>101</v>
      </c>
      <c r="F31">
        <v>0.10000000000000001</v>
      </c>
      <c r="G31">
        <v>0.019</v>
      </c>
      <c r="H31">
        <v>0.0086</v>
      </c>
      <c r="I31">
        <v>0.0044799999999999996</v>
      </c>
      <c r="J31" s="6">
        <f t="shared" si="4"/>
        <v>0.38</v>
      </c>
      <c r="K31">
        <f t="shared" si="5"/>
        <v>20</v>
      </c>
      <c r="L31" t="s">
        <v>102</v>
      </c>
    </row>
    <row r="32">
      <c r="A32" s="3" t="s">
        <v>103</v>
      </c>
      <c r="B32" s="3">
        <v>3</v>
      </c>
      <c r="C32">
        <f t="shared" si="3"/>
        <v>3</v>
      </c>
      <c r="D32" s="3">
        <v>500</v>
      </c>
      <c r="E32" s="5" t="s">
        <v>104</v>
      </c>
      <c r="F32">
        <v>0.10000000000000001</v>
      </c>
      <c r="G32">
        <v>0.064000000000000001</v>
      </c>
      <c r="H32">
        <v>0.0533</v>
      </c>
      <c r="I32">
        <v>0.044319999999999998</v>
      </c>
      <c r="J32" s="6">
        <f t="shared" si="4"/>
        <v>0.30000000000000004</v>
      </c>
      <c r="K32">
        <f t="shared" si="5"/>
        <v>3</v>
      </c>
      <c r="L32" t="s">
        <v>105</v>
      </c>
    </row>
    <row r="33">
      <c r="A33" s="3" t="s">
        <v>106</v>
      </c>
      <c r="B33" s="3">
        <v>4</v>
      </c>
      <c r="C33">
        <f t="shared" si="3"/>
        <v>4</v>
      </c>
      <c r="D33" s="19">
        <v>3</v>
      </c>
      <c r="E33" s="5" t="s">
        <v>107</v>
      </c>
      <c r="F33">
        <v>0.10000000000000001</v>
      </c>
      <c r="G33">
        <v>0.060999999999999999</v>
      </c>
      <c r="H33">
        <v>0.050599999999999999</v>
      </c>
      <c r="I33">
        <v>0.04206</v>
      </c>
      <c r="J33" s="6">
        <f t="shared" si="4"/>
        <v>0.40000000000000002</v>
      </c>
      <c r="K33">
        <f t="shared" si="5"/>
        <v>4</v>
      </c>
      <c r="L33" t="s">
        <v>108</v>
      </c>
    </row>
    <row r="34">
      <c r="A34" s="3" t="s">
        <v>109</v>
      </c>
      <c r="B34" s="3">
        <v>2</v>
      </c>
      <c r="C34">
        <f t="shared" si="3"/>
        <v>2</v>
      </c>
      <c r="D34" s="19">
        <v>5</v>
      </c>
      <c r="E34" s="5" t="s">
        <v>110</v>
      </c>
      <c r="F34">
        <v>0.10000000000000001</v>
      </c>
      <c r="G34">
        <v>0.070000000000000007</v>
      </c>
      <c r="H34">
        <v>0.058099999999999999</v>
      </c>
      <c r="I34">
        <v>0.048309999999999999</v>
      </c>
      <c r="J34" s="6">
        <f t="shared" si="4"/>
        <v>0.20000000000000001</v>
      </c>
      <c r="K34">
        <f t="shared" si="5"/>
        <v>2</v>
      </c>
      <c r="L34" t="s">
        <v>111</v>
      </c>
    </row>
    <row r="35">
      <c r="A35" s="3" t="s">
        <v>112</v>
      </c>
      <c r="B35" s="3">
        <v>1</v>
      </c>
      <c r="C35">
        <f t="shared" si="3"/>
        <v>1</v>
      </c>
      <c r="D35" s="3">
        <v>107</v>
      </c>
      <c r="E35" s="5" t="s">
        <v>113</v>
      </c>
      <c r="F35">
        <v>0.10000000000000001</v>
      </c>
      <c r="G35">
        <v>0.0089999999999999993</v>
      </c>
      <c r="H35">
        <v>0.0051000000000000004</v>
      </c>
      <c r="I35">
        <v>0.0046100000000000004</v>
      </c>
      <c r="J35" s="6">
        <f t="shared" si="4"/>
        <v>0.089999999999999997</v>
      </c>
      <c r="K35">
        <f t="shared" si="5"/>
        <v>10</v>
      </c>
      <c r="L35" t="s">
        <v>114</v>
      </c>
    </row>
    <row r="36">
      <c r="A36" s="3" t="s">
        <v>115</v>
      </c>
      <c r="B36" s="3">
        <v>2</v>
      </c>
      <c r="C36">
        <f t="shared" si="3"/>
        <v>2</v>
      </c>
      <c r="D36" s="21">
        <v>5.0999999999999996</v>
      </c>
      <c r="E36" s="5" t="s">
        <v>116</v>
      </c>
      <c r="F36">
        <v>0.10000000000000001</v>
      </c>
      <c r="G36">
        <v>0.089999999999999997</v>
      </c>
      <c r="H36">
        <v>0.0082000000000000007</v>
      </c>
      <c r="I36">
        <v>0.0051000000000000004</v>
      </c>
      <c r="J36" s="6">
        <f t="shared" si="4"/>
        <v>0.20000000000000001</v>
      </c>
      <c r="K36">
        <f t="shared" si="5"/>
        <v>2</v>
      </c>
      <c r="L36" t="s">
        <v>117</v>
      </c>
    </row>
    <row r="37">
      <c r="A37" s="3" t="s">
        <v>118</v>
      </c>
      <c r="B37" s="3">
        <v>1</v>
      </c>
      <c r="C37">
        <f t="shared" si="3"/>
        <v>1</v>
      </c>
      <c r="D37" s="3">
        <v>100</v>
      </c>
      <c r="E37" s="5" t="s">
        <v>119</v>
      </c>
      <c r="F37">
        <v>0.10000000000000001</v>
      </c>
      <c r="G37">
        <v>0.060999999999999999</v>
      </c>
      <c r="H37">
        <v>0.050599999999999999</v>
      </c>
      <c r="I37">
        <v>0.04206</v>
      </c>
      <c r="J37" s="6">
        <f t="shared" si="4"/>
        <v>0.10000000000000001</v>
      </c>
      <c r="K37">
        <f t="shared" si="5"/>
        <v>1</v>
      </c>
      <c r="L37" t="s">
        <v>120</v>
      </c>
    </row>
    <row r="38">
      <c r="A38" s="3" t="s">
        <v>121</v>
      </c>
      <c r="B38" s="3">
        <v>1</v>
      </c>
      <c r="C38">
        <f t="shared" si="3"/>
        <v>1</v>
      </c>
      <c r="D38" s="3" t="s">
        <v>122</v>
      </c>
      <c r="E38" s="5" t="s">
        <v>123</v>
      </c>
      <c r="F38">
        <v>1.3799999999999999</v>
      </c>
      <c r="G38">
        <v>1.0069999999999999</v>
      </c>
      <c r="H38">
        <v>0.80930000000000002</v>
      </c>
      <c r="I38">
        <v>0.70565</v>
      </c>
      <c r="J38" s="6">
        <f t="shared" si="4"/>
        <v>1.3799999999999999</v>
      </c>
      <c r="K38">
        <f t="shared" si="5"/>
        <v>1</v>
      </c>
      <c r="L38" t="s">
        <v>124</v>
      </c>
    </row>
    <row r="39">
      <c r="A39" s="3" t="s">
        <v>125</v>
      </c>
      <c r="B39" s="3">
        <v>1</v>
      </c>
      <c r="C39">
        <f t="shared" si="3"/>
        <v>1</v>
      </c>
      <c r="D39" s="3" t="s">
        <v>126</v>
      </c>
      <c r="E39" s="5" t="s">
        <v>127</v>
      </c>
      <c r="F39">
        <v>0.95999999999999996</v>
      </c>
      <c r="G39">
        <v>0.81000000000000005</v>
      </c>
      <c r="H39">
        <v>0.68359999999999999</v>
      </c>
      <c r="I39">
        <v>0.59601000000000004</v>
      </c>
      <c r="J39" s="6">
        <f t="shared" si="4"/>
        <v>0.95999999999999996</v>
      </c>
      <c r="K39">
        <f t="shared" si="5"/>
        <v>1</v>
      </c>
      <c r="L39" t="s">
        <v>126</v>
      </c>
    </row>
    <row r="40">
      <c r="A40" s="3" t="s">
        <v>128</v>
      </c>
      <c r="B40" s="3">
        <v>1</v>
      </c>
      <c r="C40">
        <f t="shared" si="3"/>
        <v>1</v>
      </c>
      <c r="D40" s="3" t="s">
        <v>129</v>
      </c>
      <c r="E40" s="5" t="s">
        <v>130</v>
      </c>
      <c r="F40">
        <v>7.2599999999999998</v>
      </c>
      <c r="G40">
        <v>6.282</v>
      </c>
      <c r="H40">
        <v>5.9656000000000002</v>
      </c>
      <c r="I40">
        <v>5.5507999999999997</v>
      </c>
      <c r="J40" s="6">
        <f t="shared" si="4"/>
        <v>7.2599999999999998</v>
      </c>
      <c r="K40">
        <f t="shared" si="5"/>
        <v>1</v>
      </c>
      <c r="L40" t="s">
        <v>131</v>
      </c>
    </row>
    <row r="41">
      <c r="A41" s="3" t="s">
        <v>132</v>
      </c>
      <c r="B41" s="3">
        <v>1</v>
      </c>
      <c r="C41">
        <f t="shared" si="3"/>
        <v>1</v>
      </c>
      <c r="D41" s="3" t="s">
        <v>133</v>
      </c>
      <c r="E41" s="5" t="s">
        <v>134</v>
      </c>
      <c r="F41">
        <v>8.7200000000000006</v>
      </c>
      <c r="G41">
        <v>7.5700000000000003</v>
      </c>
      <c r="H41">
        <v>6.7085999999999997</v>
      </c>
      <c r="I41">
        <v>6.0628700000000002</v>
      </c>
      <c r="J41" s="6">
        <f t="shared" si="4"/>
        <v>8.7200000000000006</v>
      </c>
      <c r="K41">
        <f t="shared" si="5"/>
        <v>1</v>
      </c>
      <c r="L41" t="s">
        <v>135</v>
      </c>
    </row>
    <row r="42">
      <c r="A42" s="3" t="s">
        <v>136</v>
      </c>
      <c r="B42" s="3">
        <v>1</v>
      </c>
      <c r="C42">
        <f t="shared" si="3"/>
        <v>1</v>
      </c>
      <c r="D42" s="3" t="s">
        <v>137</v>
      </c>
      <c r="E42" s="5" t="s">
        <v>138</v>
      </c>
      <c r="F42">
        <v>31.5</v>
      </c>
      <c r="G42">
        <v>25.91</v>
      </c>
      <c r="H42">
        <v>20.853899999999999</v>
      </c>
      <c r="J42" s="6">
        <f t="shared" si="4"/>
        <v>31.5</v>
      </c>
      <c r="K42">
        <f t="shared" si="5"/>
        <v>1</v>
      </c>
      <c r="L42" t="s">
        <v>139</v>
      </c>
    </row>
    <row r="43">
      <c r="A43" s="3" t="s">
        <v>140</v>
      </c>
      <c r="B43" s="3">
        <v>3</v>
      </c>
      <c r="C43">
        <f t="shared" si="3"/>
        <v>3</v>
      </c>
      <c r="D43" s="3" t="s">
        <v>141</v>
      </c>
      <c r="E43" s="5" t="s">
        <v>142</v>
      </c>
      <c r="F43">
        <v>1.3200000000000001</v>
      </c>
      <c r="G43">
        <v>0.85099999999999998</v>
      </c>
      <c r="H43">
        <v>0.56289999999999996</v>
      </c>
      <c r="I43">
        <v>0.39964</v>
      </c>
      <c r="J43" s="6">
        <f t="shared" si="4"/>
        <v>3.96</v>
      </c>
      <c r="K43">
        <f t="shared" si="5"/>
        <v>3</v>
      </c>
      <c r="L43" t="s">
        <v>141</v>
      </c>
    </row>
    <row r="44">
      <c r="A44" s="3" t="s">
        <v>143</v>
      </c>
      <c r="B44" s="3">
        <v>1</v>
      </c>
      <c r="C44">
        <f t="shared" si="3"/>
        <v>1</v>
      </c>
      <c r="D44" s="3" t="s">
        <v>144</v>
      </c>
      <c r="E44" s="5" t="s">
        <v>145</v>
      </c>
      <c r="F44">
        <v>1.53</v>
      </c>
      <c r="G44">
        <v>1.431</v>
      </c>
      <c r="H44">
        <v>1.3285</v>
      </c>
      <c r="I44">
        <v>1.2256800000000001</v>
      </c>
      <c r="J44" s="6">
        <f t="shared" si="4"/>
        <v>1.53</v>
      </c>
      <c r="K44">
        <f t="shared" si="5"/>
        <v>1</v>
      </c>
      <c r="L44" t="s">
        <v>146</v>
      </c>
    </row>
    <row r="45">
      <c r="A45" s="3" t="s">
        <v>147</v>
      </c>
      <c r="B45" s="3">
        <v>1</v>
      </c>
      <c r="C45">
        <f t="shared" si="3"/>
        <v>1</v>
      </c>
      <c r="D45" s="3" t="s">
        <v>148</v>
      </c>
      <c r="E45" s="5" t="s">
        <v>149</v>
      </c>
      <c r="F45">
        <v>8.6099999999999994</v>
      </c>
      <c r="G45">
        <v>6.6849999999999996</v>
      </c>
      <c r="J45" s="6">
        <f t="shared" si="4"/>
        <v>8.6099999999999994</v>
      </c>
      <c r="K45">
        <f t="shared" si="5"/>
        <v>1</v>
      </c>
      <c r="L45" t="s">
        <v>150</v>
      </c>
    </row>
    <row r="46">
      <c r="A46" s="3" t="s">
        <v>151</v>
      </c>
      <c r="B46" s="3">
        <v>1</v>
      </c>
      <c r="C46">
        <f t="shared" si="3"/>
        <v>1</v>
      </c>
      <c r="D46" s="3" t="s">
        <v>152</v>
      </c>
      <c r="E46" s="5" t="s">
        <v>153</v>
      </c>
      <c r="F46">
        <v>7.5999999999999996</v>
      </c>
      <c r="G46">
        <v>6.5899999999999999</v>
      </c>
      <c r="H46">
        <v>5.7560000000000002</v>
      </c>
      <c r="I46">
        <v>5.0706800000000003</v>
      </c>
      <c r="J46" s="6">
        <f t="shared" si="4"/>
        <v>7.5999999999999996</v>
      </c>
      <c r="K46">
        <f t="shared" si="5"/>
        <v>1</v>
      </c>
      <c r="L46" t="s">
        <v>154</v>
      </c>
    </row>
    <row r="47">
      <c r="A47" s="3" t="s">
        <v>155</v>
      </c>
      <c r="B47" s="3">
        <v>1</v>
      </c>
      <c r="C47">
        <f t="shared" si="3"/>
        <v>1</v>
      </c>
      <c r="D47" s="3" t="s">
        <v>156</v>
      </c>
      <c r="E47" s="5" t="s">
        <v>157</v>
      </c>
      <c r="F47">
        <v>0.56000000000000005</v>
      </c>
      <c r="G47">
        <v>0.39100000000000001</v>
      </c>
      <c r="H47">
        <v>0.30499999999999999</v>
      </c>
      <c r="I47">
        <v>0.25964999999999999</v>
      </c>
      <c r="J47" s="6">
        <f t="shared" si="4"/>
        <v>0.56000000000000005</v>
      </c>
      <c r="K47">
        <f t="shared" si="5"/>
        <v>1</v>
      </c>
      <c r="L47" t="s">
        <v>156</v>
      </c>
    </row>
    <row r="48">
      <c r="A48" s="3" t="s">
        <v>158</v>
      </c>
      <c r="B48" s="3">
        <v>1</v>
      </c>
      <c r="C48">
        <f t="shared" si="3"/>
        <v>1</v>
      </c>
      <c r="D48" s="22">
        <v>25</v>
      </c>
      <c r="J48" s="6">
        <f t="shared" si="4"/>
        <v>0</v>
      </c>
      <c r="K48">
        <f t="shared" si="5"/>
        <v>0</v>
      </c>
    </row>
    <row r="49">
      <c r="A49" s="3" t="s">
        <v>159</v>
      </c>
      <c r="B49" s="3">
        <v>1</v>
      </c>
      <c r="C49">
        <f t="shared" si="3"/>
        <v>1</v>
      </c>
      <c r="D49" s="3" t="s">
        <v>160</v>
      </c>
      <c r="E49" s="5" t="s">
        <v>161</v>
      </c>
      <c r="F49">
        <v>0.52000000000000002</v>
      </c>
      <c r="G49">
        <v>0.45500000000000002</v>
      </c>
      <c r="H49">
        <v>0.39579999999999999</v>
      </c>
      <c r="I49">
        <v>0.34394000000000002</v>
      </c>
      <c r="J49" s="6">
        <f t="shared" si="4"/>
        <v>0.52000000000000002</v>
      </c>
      <c r="K49">
        <f t="shared" si="5"/>
        <v>1</v>
      </c>
      <c r="L49" t="s">
        <v>162</v>
      </c>
    </row>
    <row r="50">
      <c r="A50" s="3" t="s">
        <v>163</v>
      </c>
      <c r="B50" s="3">
        <v>1</v>
      </c>
      <c r="C50">
        <f t="shared" si="3"/>
        <v>1</v>
      </c>
      <c r="D50" s="3" t="s">
        <v>163</v>
      </c>
      <c r="E50" t="s">
        <v>164</v>
      </c>
      <c r="F50">
        <f>41.85/3</f>
        <v>13.950000000000001</v>
      </c>
      <c r="J50" s="6">
        <f t="shared" si="4"/>
        <v>13.950000000000001</v>
      </c>
    </row>
    <row r="51"/>
    <row r="52">
      <c r="A52" s="3"/>
      <c r="B52" s="3"/>
      <c r="D52" s="3"/>
    </row>
    <row r="53">
      <c r="A53" s="3"/>
      <c r="B53" s="3"/>
      <c r="D53" s="3"/>
      <c r="H53" s="1" t="s">
        <v>165</v>
      </c>
      <c r="I53" s="1"/>
      <c r="J53" s="6">
        <f>SUM(J3:J50)</f>
        <v>99.72999999999999</v>
      </c>
      <c r="K53" s="23">
        <f>J53-J50</f>
        <v>85.779999999999987</v>
      </c>
    </row>
    <row r="54">
      <c r="A54" s="3"/>
      <c r="B54" s="3"/>
      <c r="D54" s="3"/>
      <c r="H54" s="1" t="s">
        <v>166</v>
      </c>
      <c r="I54" s="1"/>
      <c r="J54">
        <f>SUM(K4:K54)</f>
        <v>187.77999999999997</v>
      </c>
    </row>
    <row r="55">
      <c r="A55" s="3"/>
      <c r="B55" s="3"/>
      <c r="D55" s="22"/>
    </row>
    <row r="56">
      <c r="A56" s="3"/>
      <c r="B56" s="3"/>
      <c r="D56" s="3"/>
      <c r="H56" s="1" t="s">
        <v>167</v>
      </c>
      <c r="I56" s="1"/>
      <c r="J56" s="6">
        <f>J53/C1</f>
        <v>99.72999999999999</v>
      </c>
    </row>
    <row r="57">
      <c r="H57" s="1" t="s">
        <v>168</v>
      </c>
      <c r="I57" s="1"/>
      <c r="J57">
        <f>J54/C1</f>
        <v>187.77999999999997</v>
      </c>
    </row>
    <row r="58"/>
    <row r="59"/>
    <row r="60" ht="14.25"/>
  </sheetData>
  <mergeCells count="5">
    <mergeCell ref="A1:B1"/>
    <mergeCell ref="H53:I53"/>
    <mergeCell ref="H54:I54"/>
    <mergeCell ref="H56:I56"/>
    <mergeCell ref="H57:I57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2025-06-11T15:17:20Z</dcterms:modified>
</cp:coreProperties>
</file>