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Liniowe" sheetId="3" r:id="rId6"/>
    <sheet state="visible" name="Radialne" sheetId="4" r:id="rId7"/>
    <sheet state="visible" name="Hebb" sheetId="5" r:id="rId8"/>
  </sheets>
  <definedNames/>
  <calcPr/>
</workbook>
</file>

<file path=xl/sharedStrings.xml><?xml version="1.0" encoding="utf-8"?>
<sst xmlns="http://schemas.openxmlformats.org/spreadsheetml/2006/main" count="223" uniqueCount="17">
  <si>
    <t>Lp.</t>
  </si>
  <si>
    <t>x1</t>
  </si>
  <si>
    <t>x2</t>
  </si>
  <si>
    <t>d</t>
  </si>
  <si>
    <t xml:space="preserve"> </t>
  </si>
  <si>
    <t>w1</t>
  </si>
  <si>
    <t>w2</t>
  </si>
  <si>
    <t>w0</t>
  </si>
  <si>
    <t>s</t>
  </si>
  <si>
    <t>y</t>
  </si>
  <si>
    <t>e</t>
  </si>
  <si>
    <t>neuron nauczony</t>
  </si>
  <si>
    <t>n</t>
  </si>
  <si>
    <t xml:space="preserve">  </t>
  </si>
  <si>
    <t>lr</t>
  </si>
  <si>
    <t>c1</t>
  </si>
  <si>
    <t>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</si>
</sst>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rgb="FF9C000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C7CE"/>
        <bgColor rgb="FFFFC7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2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4" fontId="5" numFmtId="0" xfId="0" applyAlignment="1" applyFill="1" applyFont="1">
      <alignment horizontal="center" vertical="bottom"/>
    </xf>
    <xf borderId="0" fillId="0" fontId="1" numFmtId="2" xfId="0" applyAlignment="1" applyFont="1" applyNumberFormat="1">
      <alignment horizontal="center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5.5"/>
    <col customWidth="1" min="3" max="6" width="12.63"/>
    <col customWidth="1" min="11" max="11" width="14.88"/>
    <col customWidth="1" min="12" max="12" width="11.38"/>
    <col customWidth="1" min="14" max="14" width="15.0"/>
    <col customWidth="1" min="25" max="25" width="15.38"/>
  </cols>
  <sheetData>
    <row r="1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2" t="s">
        <v>1</v>
      </c>
      <c r="R2" s="2" t="s">
        <v>2</v>
      </c>
      <c r="S2" s="2" t="s">
        <v>3</v>
      </c>
      <c r="T2" s="1"/>
      <c r="U2" s="1"/>
      <c r="V2" s="1"/>
      <c r="W2" s="1"/>
      <c r="X2" s="1"/>
      <c r="Y2" s="1"/>
      <c r="Z2" s="1"/>
    </row>
    <row r="3">
      <c r="B3" s="2">
        <v>1.0</v>
      </c>
      <c r="C3" s="3">
        <v>0.0</v>
      </c>
      <c r="D3" s="3">
        <v>0.0</v>
      </c>
      <c r="E3" s="3">
        <v>0.0</v>
      </c>
      <c r="F3" s="1"/>
      <c r="G3" s="1"/>
      <c r="H3" s="1"/>
      <c r="I3" s="1"/>
      <c r="J3" s="1"/>
      <c r="K3" s="1"/>
      <c r="L3" s="1"/>
      <c r="M3" s="1"/>
      <c r="N3" s="4" t="s">
        <v>4</v>
      </c>
      <c r="O3" s="4" t="s">
        <v>4</v>
      </c>
      <c r="P3" s="2">
        <v>1.0</v>
      </c>
      <c r="Q3" s="5">
        <v>1.0</v>
      </c>
      <c r="R3" s="5">
        <v>1.0</v>
      </c>
      <c r="S3" s="5">
        <v>1.0</v>
      </c>
      <c r="T3" s="1"/>
      <c r="U3" s="1"/>
      <c r="V3" s="1"/>
      <c r="W3" s="1"/>
      <c r="X3" s="1"/>
      <c r="Y3" s="1"/>
      <c r="Z3" s="1"/>
    </row>
    <row r="4">
      <c r="B4" s="2">
        <v>2.0</v>
      </c>
      <c r="C4" s="3">
        <v>0.0</v>
      </c>
      <c r="D4" s="3">
        <v>1.0</v>
      </c>
      <c r="E4" s="3">
        <v>1.0</v>
      </c>
      <c r="F4" s="1"/>
      <c r="G4" s="1"/>
      <c r="H4" s="1"/>
      <c r="I4" s="1"/>
      <c r="J4" s="1"/>
      <c r="K4" s="1"/>
      <c r="L4" s="1"/>
      <c r="M4" s="1"/>
      <c r="N4" s="1"/>
      <c r="O4" s="1"/>
      <c r="P4" s="2">
        <v>2.0</v>
      </c>
      <c r="Q4" s="5">
        <v>1.0</v>
      </c>
      <c r="R4" s="5">
        <v>0.0</v>
      </c>
      <c r="S4" s="5">
        <v>0.0</v>
      </c>
      <c r="T4" s="1"/>
      <c r="U4" s="1"/>
      <c r="V4" s="1"/>
      <c r="W4" s="1"/>
      <c r="X4" s="1"/>
      <c r="Y4" s="1"/>
      <c r="Z4" s="1"/>
    </row>
    <row r="5">
      <c r="B5" s="2">
        <v>3.0</v>
      </c>
      <c r="C5" s="3">
        <v>1.0</v>
      </c>
      <c r="D5" s="3">
        <v>0.0</v>
      </c>
      <c r="E5" s="3">
        <v>1.0</v>
      </c>
      <c r="F5" s="1"/>
      <c r="G5" s="1"/>
      <c r="H5" s="1"/>
      <c r="I5" s="1"/>
      <c r="J5" s="1"/>
      <c r="K5" s="1"/>
      <c r="L5" s="1"/>
      <c r="M5" s="1"/>
      <c r="N5" s="1"/>
      <c r="O5" s="1"/>
      <c r="P5" s="2">
        <v>3.0</v>
      </c>
      <c r="Q5" s="5">
        <v>0.0</v>
      </c>
      <c r="R5" s="5">
        <v>1.0</v>
      </c>
      <c r="S5" s="5">
        <v>0.0</v>
      </c>
      <c r="T5" s="1"/>
      <c r="U5" s="1"/>
      <c r="V5" s="1"/>
      <c r="W5" s="1"/>
      <c r="X5" s="1"/>
      <c r="Y5" s="1"/>
      <c r="Z5" s="1"/>
    </row>
    <row r="6">
      <c r="A6" s="1"/>
      <c r="B6" s="2">
        <v>4.0</v>
      </c>
      <c r="C6" s="3">
        <v>1.0</v>
      </c>
      <c r="D6" s="3">
        <v>1.0</v>
      </c>
      <c r="E6" s="3">
        <v>1.0</v>
      </c>
      <c r="F6" s="1"/>
      <c r="G6" s="1"/>
      <c r="H6" s="1"/>
      <c r="I6" s="1"/>
      <c r="J6" s="1"/>
      <c r="K6" s="1"/>
      <c r="L6" s="1"/>
      <c r="M6" s="1"/>
      <c r="N6" s="1"/>
      <c r="O6" s="1"/>
      <c r="P6" s="2">
        <v>4.0</v>
      </c>
      <c r="Q6" s="5">
        <v>0.0</v>
      </c>
      <c r="R6" s="5">
        <v>0.0</v>
      </c>
      <c r="S6" s="5">
        <v>0.0</v>
      </c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  <c r="T7" s="1"/>
      <c r="U7" s="1"/>
      <c r="V7" s="1"/>
      <c r="W7" s="1"/>
      <c r="X7" s="1"/>
      <c r="Y7" s="1"/>
      <c r="Z7" s="1"/>
    </row>
    <row r="8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/>
      <c r="B9" s="6"/>
      <c r="E9" s="1"/>
      <c r="F9" s="1"/>
      <c r="G9" s="1"/>
      <c r="H9" s="1"/>
      <c r="I9" s="1"/>
      <c r="J9" s="1"/>
      <c r="K9" s="1"/>
      <c r="L9" s="1"/>
      <c r="M9" s="1"/>
      <c r="O9" s="1"/>
      <c r="P9" s="6"/>
      <c r="S9" s="1"/>
      <c r="T9" s="1"/>
      <c r="U9" s="1"/>
      <c r="V9" s="1"/>
      <c r="W9" s="1"/>
      <c r="X9" s="1"/>
      <c r="Y9" s="1"/>
      <c r="Z9" s="1"/>
    </row>
    <row r="10">
      <c r="A10" s="7"/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1</v>
      </c>
      <c r="I10" s="7" t="s">
        <v>2</v>
      </c>
      <c r="J10" s="7" t="s">
        <v>3</v>
      </c>
      <c r="K10" s="4" t="s">
        <v>11</v>
      </c>
      <c r="L10" s="4" t="s">
        <v>12</v>
      </c>
      <c r="M10" s="1"/>
      <c r="O10" s="1"/>
      <c r="P10" s="7" t="s">
        <v>5</v>
      </c>
      <c r="Q10" s="7" t="s">
        <v>6</v>
      </c>
      <c r="R10" s="7" t="s">
        <v>7</v>
      </c>
      <c r="S10" s="7" t="s">
        <v>8</v>
      </c>
      <c r="T10" s="7" t="s">
        <v>9</v>
      </c>
      <c r="U10" s="7" t="s">
        <v>10</v>
      </c>
      <c r="V10" s="7" t="s">
        <v>1</v>
      </c>
      <c r="W10" s="7" t="s">
        <v>2</v>
      </c>
      <c r="X10" s="7" t="s">
        <v>3</v>
      </c>
      <c r="Y10" s="4" t="s">
        <v>11</v>
      </c>
      <c r="Z10" s="4" t="s">
        <v>12</v>
      </c>
    </row>
    <row r="11">
      <c r="A11" s="7"/>
      <c r="B11" s="8">
        <f t="shared" ref="B11:D11" si="1">RAND()-0.5</f>
        <v>0.04144785233</v>
      </c>
      <c r="C11" s="8">
        <f t="shared" si="1"/>
        <v>-0.09748524046</v>
      </c>
      <c r="D11" s="8">
        <f t="shared" si="1"/>
        <v>-0.1911132866</v>
      </c>
      <c r="E11" s="8">
        <f t="shared" ref="E11:E32" si="3">H11*B11+I11*C11+D11</f>
        <v>-0.2471506747</v>
      </c>
      <c r="F11" s="7">
        <f t="shared" ref="F11:F32" si="4">IF(E11&gt;=0,1,0)</f>
        <v>0</v>
      </c>
      <c r="G11" s="7">
        <f t="shared" ref="G11:G32" si="5">IF(F11&gt;J11,-1,IF(J11&gt;F11,1,0))</f>
        <v>1</v>
      </c>
      <c r="H11" s="7">
        <v>1.0</v>
      </c>
      <c r="I11" s="7">
        <v>1.0</v>
      </c>
      <c r="J11" s="7">
        <v>1.0</v>
      </c>
      <c r="K11" s="1" t="b">
        <f t="shared" ref="K11:K29" si="6">AND(IF(G11=0,TRUE,FALSE),IF(G12=0,TRUE,FALSE),IF(G13=0,TRUE,FALSE),IF(G14=0,TRUE,FALSE))</f>
        <v>0</v>
      </c>
      <c r="L11" s="1">
        <f>MATCH(TRUE,K11:K28,0)</f>
        <v>3</v>
      </c>
      <c r="O11" s="1"/>
      <c r="P11" s="8">
        <f t="shared" ref="P11:R11" si="2">RAND()-0.5</f>
        <v>0.4299739753</v>
      </c>
      <c r="Q11" s="8">
        <f t="shared" si="2"/>
        <v>0.04408525688</v>
      </c>
      <c r="R11" s="8">
        <f t="shared" si="2"/>
        <v>-0.2216613186</v>
      </c>
      <c r="S11" s="8">
        <f t="shared" ref="S11:S47" si="7">V11*P11+W11*Q11+R11</f>
        <v>0.2523979136</v>
      </c>
      <c r="T11" s="7">
        <f t="shared" ref="T11:T47" si="8">IF(S11&gt;=0,1,0)</f>
        <v>1</v>
      </c>
      <c r="U11" s="7">
        <f t="shared" ref="U11:U47" si="9">IF(T11&gt;X11,-1,IF(X11&gt;T11,1,0))</f>
        <v>0</v>
      </c>
      <c r="V11" s="9">
        <v>1.0</v>
      </c>
      <c r="W11" s="9">
        <v>1.0</v>
      </c>
      <c r="X11" s="9">
        <v>1.0</v>
      </c>
      <c r="Y11" s="1" t="b">
        <f t="shared" ref="Y11:Y44" si="10">AND(IF(U11=0,TRUE,FALSE),IF(U12=0,TRUE,FALSE),IF(U13=0,TRUE,FALSE),IF(U14=0,TRUE,FALSE))</f>
        <v>0</v>
      </c>
      <c r="Z11" s="1">
        <f>MATCH(TRUE,Y11:Y47,0)</f>
        <v>19</v>
      </c>
    </row>
    <row r="12">
      <c r="A12" s="7"/>
      <c r="B12" s="8">
        <f t="shared" ref="B12:B32" si="11">H11*G11+B11</f>
        <v>1.041447852</v>
      </c>
      <c r="C12" s="8">
        <f t="shared" ref="C12:C32" si="12">I11*G11+C11</f>
        <v>0.9025147595</v>
      </c>
      <c r="D12" s="8">
        <f t="shared" ref="D12:D32" si="13">G11+D11</f>
        <v>0.8088867134</v>
      </c>
      <c r="E12" s="8">
        <f t="shared" si="3"/>
        <v>0.8088867134</v>
      </c>
      <c r="F12" s="7">
        <f t="shared" si="4"/>
        <v>1</v>
      </c>
      <c r="G12" s="7">
        <f t="shared" si="5"/>
        <v>-1</v>
      </c>
      <c r="H12" s="7">
        <f>$C$3</f>
        <v>0</v>
      </c>
      <c r="I12" s="7">
        <f>$D$3</f>
        <v>0</v>
      </c>
      <c r="J12" s="7">
        <f>$E$3</f>
        <v>0</v>
      </c>
      <c r="K12" s="1" t="b">
        <f t="shared" si="6"/>
        <v>0</v>
      </c>
      <c r="L12" s="1"/>
      <c r="O12" s="1"/>
      <c r="P12" s="8">
        <f t="shared" ref="P12:P47" si="14">V11*U11+P11</f>
        <v>0.4299739753</v>
      </c>
      <c r="Q12" s="8">
        <f t="shared" ref="Q12:Q47" si="15">W11*U11+Q11</f>
        <v>0.04408525688</v>
      </c>
      <c r="R12" s="8">
        <f t="shared" ref="R12:R47" si="16">U11+R11</f>
        <v>-0.2216613186</v>
      </c>
      <c r="S12" s="8">
        <f t="shared" si="7"/>
        <v>0.2083126567</v>
      </c>
      <c r="T12" s="7">
        <f t="shared" si="8"/>
        <v>1</v>
      </c>
      <c r="U12" s="7">
        <f t="shared" si="9"/>
        <v>-1</v>
      </c>
      <c r="V12" s="9">
        <v>1.0</v>
      </c>
      <c r="W12" s="9">
        <v>0.0</v>
      </c>
      <c r="X12" s="9">
        <v>0.0</v>
      </c>
      <c r="Y12" s="1" t="b">
        <f t="shared" si="10"/>
        <v>0</v>
      </c>
      <c r="Z12" s="1"/>
    </row>
    <row r="13">
      <c r="A13" s="7"/>
      <c r="B13" s="8">
        <f t="shared" si="11"/>
        <v>1.041447852</v>
      </c>
      <c r="C13" s="8">
        <f t="shared" si="12"/>
        <v>0.9025147595</v>
      </c>
      <c r="D13" s="8">
        <f t="shared" si="13"/>
        <v>-0.1911132866</v>
      </c>
      <c r="E13" s="8">
        <f t="shared" si="3"/>
        <v>0.711401473</v>
      </c>
      <c r="F13" s="7">
        <f t="shared" si="4"/>
        <v>1</v>
      </c>
      <c r="G13" s="7">
        <f t="shared" si="5"/>
        <v>0</v>
      </c>
      <c r="H13" s="7">
        <f>$C$4</f>
        <v>0</v>
      </c>
      <c r="I13" s="7">
        <f>$D$4</f>
        <v>1</v>
      </c>
      <c r="J13" s="7">
        <f>$E$4</f>
        <v>1</v>
      </c>
      <c r="K13" s="1" t="b">
        <f t="shared" si="6"/>
        <v>1</v>
      </c>
      <c r="L13" s="1"/>
      <c r="O13" s="1"/>
      <c r="P13" s="8">
        <f t="shared" si="14"/>
        <v>-0.5700260247</v>
      </c>
      <c r="Q13" s="8">
        <f t="shared" si="15"/>
        <v>0.04408525688</v>
      </c>
      <c r="R13" s="8">
        <f t="shared" si="16"/>
        <v>-1.221661319</v>
      </c>
      <c r="S13" s="8">
        <f t="shared" si="7"/>
        <v>-1.177576062</v>
      </c>
      <c r="T13" s="7">
        <f t="shared" si="8"/>
        <v>0</v>
      </c>
      <c r="U13" s="7">
        <f t="shared" si="9"/>
        <v>0</v>
      </c>
      <c r="V13" s="9">
        <v>0.0</v>
      </c>
      <c r="W13" s="9">
        <v>1.0</v>
      </c>
      <c r="X13" s="9">
        <v>0.0</v>
      </c>
      <c r="Y13" s="1" t="b">
        <f t="shared" si="10"/>
        <v>0</v>
      </c>
      <c r="Z13" s="1"/>
    </row>
    <row r="14">
      <c r="A14" s="7"/>
      <c r="B14" s="8">
        <f t="shared" si="11"/>
        <v>1.041447852</v>
      </c>
      <c r="C14" s="8">
        <f t="shared" si="12"/>
        <v>0.9025147595</v>
      </c>
      <c r="D14" s="8">
        <f t="shared" si="13"/>
        <v>-0.1911132866</v>
      </c>
      <c r="E14" s="8">
        <f t="shared" si="3"/>
        <v>0.8503345658</v>
      </c>
      <c r="F14" s="7">
        <f t="shared" si="4"/>
        <v>1</v>
      </c>
      <c r="G14" s="7">
        <f t="shared" si="5"/>
        <v>0</v>
      </c>
      <c r="H14" s="7">
        <f>$C$5</f>
        <v>1</v>
      </c>
      <c r="I14" s="7">
        <f>$D$5</f>
        <v>0</v>
      </c>
      <c r="J14" s="7">
        <f>$E$5</f>
        <v>1</v>
      </c>
      <c r="K14" s="1" t="b">
        <f t="shared" si="6"/>
        <v>1</v>
      </c>
      <c r="L14" s="1"/>
      <c r="M14" s="1"/>
      <c r="O14" s="1"/>
      <c r="P14" s="8">
        <f t="shared" si="14"/>
        <v>-0.5700260247</v>
      </c>
      <c r="Q14" s="8">
        <f t="shared" si="15"/>
        <v>0.04408525688</v>
      </c>
      <c r="R14" s="8">
        <f t="shared" si="16"/>
        <v>-1.221661319</v>
      </c>
      <c r="S14" s="8">
        <f t="shared" si="7"/>
        <v>-1.221661319</v>
      </c>
      <c r="T14" s="7">
        <f t="shared" si="8"/>
        <v>0</v>
      </c>
      <c r="U14" s="7">
        <f t="shared" si="9"/>
        <v>0</v>
      </c>
      <c r="V14" s="9">
        <v>0.0</v>
      </c>
      <c r="W14" s="9">
        <v>0.0</v>
      </c>
      <c r="X14" s="9">
        <v>0.0</v>
      </c>
      <c r="Y14" s="1" t="b">
        <f t="shared" si="10"/>
        <v>0</v>
      </c>
      <c r="Z14" s="1"/>
    </row>
    <row r="15">
      <c r="A15" s="7"/>
      <c r="B15" s="8">
        <f t="shared" si="11"/>
        <v>1.041447852</v>
      </c>
      <c r="C15" s="8">
        <f t="shared" si="12"/>
        <v>0.9025147595</v>
      </c>
      <c r="D15" s="8">
        <f t="shared" si="13"/>
        <v>-0.1911132866</v>
      </c>
      <c r="E15" s="8">
        <f t="shared" si="3"/>
        <v>1.752849325</v>
      </c>
      <c r="F15" s="7">
        <f t="shared" si="4"/>
        <v>1</v>
      </c>
      <c r="G15" s="7">
        <f t="shared" si="5"/>
        <v>0</v>
      </c>
      <c r="H15" s="7">
        <f>$C$6</f>
        <v>1</v>
      </c>
      <c r="I15" s="7">
        <f>$D$6</f>
        <v>1</v>
      </c>
      <c r="J15" s="7">
        <f>$E$6</f>
        <v>1</v>
      </c>
      <c r="K15" s="1" t="b">
        <f t="shared" si="6"/>
        <v>1</v>
      </c>
      <c r="L15" s="1"/>
      <c r="M15" s="1"/>
      <c r="O15" s="1"/>
      <c r="P15" s="8">
        <f t="shared" si="14"/>
        <v>-0.5700260247</v>
      </c>
      <c r="Q15" s="8">
        <f t="shared" si="15"/>
        <v>0.04408525688</v>
      </c>
      <c r="R15" s="8">
        <f t="shared" si="16"/>
        <v>-1.221661319</v>
      </c>
      <c r="S15" s="8">
        <f t="shared" si="7"/>
        <v>-1.747602086</v>
      </c>
      <c r="T15" s="7">
        <f t="shared" si="8"/>
        <v>0</v>
      </c>
      <c r="U15" s="7">
        <f t="shared" si="9"/>
        <v>1</v>
      </c>
      <c r="V15" s="9">
        <v>1.0</v>
      </c>
      <c r="W15" s="9">
        <v>1.0</v>
      </c>
      <c r="X15" s="9">
        <v>1.0</v>
      </c>
      <c r="Y15" s="1" t="b">
        <f t="shared" si="10"/>
        <v>0</v>
      </c>
      <c r="Z15" s="1"/>
    </row>
    <row r="16">
      <c r="A16" s="7"/>
      <c r="B16" s="8">
        <f t="shared" si="11"/>
        <v>1.041447852</v>
      </c>
      <c r="C16" s="8">
        <f t="shared" si="12"/>
        <v>0.9025147595</v>
      </c>
      <c r="D16" s="8">
        <f t="shared" si="13"/>
        <v>-0.1911132866</v>
      </c>
      <c r="E16" s="8">
        <f t="shared" si="3"/>
        <v>-0.1911132866</v>
      </c>
      <c r="F16" s="7">
        <f t="shared" si="4"/>
        <v>0</v>
      </c>
      <c r="G16" s="7">
        <f t="shared" si="5"/>
        <v>0</v>
      </c>
      <c r="H16" s="7">
        <f>$C$3</f>
        <v>0</v>
      </c>
      <c r="I16" s="7">
        <f>$D$3</f>
        <v>0</v>
      </c>
      <c r="J16" s="7">
        <f>$E$3</f>
        <v>0</v>
      </c>
      <c r="K16" s="1" t="b">
        <f t="shared" si="6"/>
        <v>1</v>
      </c>
      <c r="L16" s="1"/>
      <c r="M16" s="1"/>
      <c r="O16" s="4" t="s">
        <v>4</v>
      </c>
      <c r="P16" s="8">
        <f t="shared" si="14"/>
        <v>0.4299739753</v>
      </c>
      <c r="Q16" s="8">
        <f t="shared" si="15"/>
        <v>1.044085257</v>
      </c>
      <c r="R16" s="8">
        <f t="shared" si="16"/>
        <v>-0.2216613186</v>
      </c>
      <c r="S16" s="8">
        <f t="shared" si="7"/>
        <v>0.2083126567</v>
      </c>
      <c r="T16" s="7">
        <f t="shared" si="8"/>
        <v>1</v>
      </c>
      <c r="U16" s="7">
        <f t="shared" si="9"/>
        <v>-1</v>
      </c>
      <c r="V16" s="9">
        <v>1.0</v>
      </c>
      <c r="W16" s="9">
        <v>0.0</v>
      </c>
      <c r="X16" s="9">
        <v>0.0</v>
      </c>
      <c r="Y16" s="1" t="b">
        <f t="shared" si="10"/>
        <v>0</v>
      </c>
      <c r="Z16" s="1"/>
    </row>
    <row r="17">
      <c r="A17" s="7"/>
      <c r="B17" s="8">
        <f t="shared" si="11"/>
        <v>1.041447852</v>
      </c>
      <c r="C17" s="8">
        <f t="shared" si="12"/>
        <v>0.9025147595</v>
      </c>
      <c r="D17" s="8">
        <f t="shared" si="13"/>
        <v>-0.1911132866</v>
      </c>
      <c r="E17" s="8">
        <f t="shared" si="3"/>
        <v>0.711401473</v>
      </c>
      <c r="F17" s="7">
        <f t="shared" si="4"/>
        <v>1</v>
      </c>
      <c r="G17" s="7">
        <f t="shared" si="5"/>
        <v>0</v>
      </c>
      <c r="H17" s="7">
        <f>$C$4</f>
        <v>0</v>
      </c>
      <c r="I17" s="7">
        <f>$D$4</f>
        <v>1</v>
      </c>
      <c r="J17" s="7">
        <f>$E$4</f>
        <v>1</v>
      </c>
      <c r="K17" s="1" t="b">
        <f t="shared" si="6"/>
        <v>1</v>
      </c>
      <c r="L17" s="1"/>
      <c r="M17" s="1"/>
      <c r="O17" s="1"/>
      <c r="P17" s="8">
        <f t="shared" si="14"/>
        <v>-0.5700260247</v>
      </c>
      <c r="Q17" s="8">
        <f t="shared" si="15"/>
        <v>1.044085257</v>
      </c>
      <c r="R17" s="8">
        <f t="shared" si="16"/>
        <v>-1.221661319</v>
      </c>
      <c r="S17" s="8">
        <f t="shared" si="7"/>
        <v>-0.1775760617</v>
      </c>
      <c r="T17" s="7">
        <f t="shared" si="8"/>
        <v>0</v>
      </c>
      <c r="U17" s="7">
        <f t="shared" si="9"/>
        <v>0</v>
      </c>
      <c r="V17" s="9">
        <v>0.0</v>
      </c>
      <c r="W17" s="9">
        <v>1.0</v>
      </c>
      <c r="X17" s="9">
        <v>0.0</v>
      </c>
      <c r="Y17" s="1" t="b">
        <f t="shared" si="10"/>
        <v>0</v>
      </c>
      <c r="Z17" s="1"/>
    </row>
    <row r="18">
      <c r="A18" s="7"/>
      <c r="B18" s="8">
        <f t="shared" si="11"/>
        <v>1.041447852</v>
      </c>
      <c r="C18" s="8">
        <f t="shared" si="12"/>
        <v>0.9025147595</v>
      </c>
      <c r="D18" s="8">
        <f t="shared" si="13"/>
        <v>-0.1911132866</v>
      </c>
      <c r="E18" s="8">
        <f t="shared" si="3"/>
        <v>0.8503345658</v>
      </c>
      <c r="F18" s="7">
        <f t="shared" si="4"/>
        <v>1</v>
      </c>
      <c r="G18" s="7">
        <f t="shared" si="5"/>
        <v>0</v>
      </c>
      <c r="H18" s="7">
        <f>$C$5</f>
        <v>1</v>
      </c>
      <c r="I18" s="7">
        <f>$D$5</f>
        <v>0</v>
      </c>
      <c r="J18" s="7">
        <f>$E$5</f>
        <v>1</v>
      </c>
      <c r="K18" s="1" t="b">
        <f t="shared" si="6"/>
        <v>1</v>
      </c>
      <c r="L18" s="1"/>
      <c r="M18" s="1"/>
      <c r="O18" s="1"/>
      <c r="P18" s="8">
        <f t="shared" si="14"/>
        <v>-0.5700260247</v>
      </c>
      <c r="Q18" s="8">
        <f t="shared" si="15"/>
        <v>1.044085257</v>
      </c>
      <c r="R18" s="8">
        <f t="shared" si="16"/>
        <v>-1.221661319</v>
      </c>
      <c r="S18" s="8">
        <f t="shared" si="7"/>
        <v>-1.221661319</v>
      </c>
      <c r="T18" s="7">
        <f t="shared" si="8"/>
        <v>0</v>
      </c>
      <c r="U18" s="7">
        <f t="shared" si="9"/>
        <v>0</v>
      </c>
      <c r="V18" s="9">
        <v>0.0</v>
      </c>
      <c r="W18" s="9">
        <v>0.0</v>
      </c>
      <c r="X18" s="9">
        <v>0.0</v>
      </c>
      <c r="Y18" s="1" t="b">
        <f t="shared" si="10"/>
        <v>0</v>
      </c>
      <c r="Z18" s="1"/>
    </row>
    <row r="19">
      <c r="A19" s="7"/>
      <c r="B19" s="8">
        <f t="shared" si="11"/>
        <v>1.041447852</v>
      </c>
      <c r="C19" s="8">
        <f t="shared" si="12"/>
        <v>0.9025147595</v>
      </c>
      <c r="D19" s="8">
        <f t="shared" si="13"/>
        <v>-0.1911132866</v>
      </c>
      <c r="E19" s="8">
        <f t="shared" si="3"/>
        <v>1.752849325</v>
      </c>
      <c r="F19" s="7">
        <f t="shared" si="4"/>
        <v>1</v>
      </c>
      <c r="G19" s="7">
        <f t="shared" si="5"/>
        <v>0</v>
      </c>
      <c r="H19" s="7">
        <f>$C$6</f>
        <v>1</v>
      </c>
      <c r="I19" s="7">
        <f>$D$6</f>
        <v>1</v>
      </c>
      <c r="J19" s="7">
        <f>$E$6</f>
        <v>1</v>
      </c>
      <c r="K19" s="1" t="b">
        <f t="shared" si="6"/>
        <v>1</v>
      </c>
      <c r="L19" s="1"/>
      <c r="M19" s="1"/>
      <c r="N19" s="10" t="s">
        <v>4</v>
      </c>
      <c r="O19" s="4" t="s">
        <v>4</v>
      </c>
      <c r="P19" s="8">
        <f t="shared" si="14"/>
        <v>-0.5700260247</v>
      </c>
      <c r="Q19" s="8">
        <f t="shared" si="15"/>
        <v>1.044085257</v>
      </c>
      <c r="R19" s="8">
        <f t="shared" si="16"/>
        <v>-1.221661319</v>
      </c>
      <c r="S19" s="8">
        <f t="shared" si="7"/>
        <v>-0.7476020864</v>
      </c>
      <c r="T19" s="7">
        <f t="shared" si="8"/>
        <v>0</v>
      </c>
      <c r="U19" s="7">
        <f t="shared" si="9"/>
        <v>1</v>
      </c>
      <c r="V19" s="9">
        <v>1.0</v>
      </c>
      <c r="W19" s="9">
        <v>1.0</v>
      </c>
      <c r="X19" s="9">
        <v>1.0</v>
      </c>
      <c r="Y19" s="1" t="b">
        <f t="shared" si="10"/>
        <v>0</v>
      </c>
      <c r="Z19" s="1"/>
    </row>
    <row r="20">
      <c r="A20" s="7"/>
      <c r="B20" s="8">
        <f t="shared" si="11"/>
        <v>1.041447852</v>
      </c>
      <c r="C20" s="8">
        <f t="shared" si="12"/>
        <v>0.9025147595</v>
      </c>
      <c r="D20" s="8">
        <f t="shared" si="13"/>
        <v>-0.1911132866</v>
      </c>
      <c r="E20" s="8">
        <f t="shared" si="3"/>
        <v>-0.1911132866</v>
      </c>
      <c r="F20" s="7">
        <f t="shared" si="4"/>
        <v>0</v>
      </c>
      <c r="G20" s="7">
        <f t="shared" si="5"/>
        <v>0</v>
      </c>
      <c r="H20" s="7">
        <f>$C$3</f>
        <v>0</v>
      </c>
      <c r="I20" s="7">
        <f>$D$3</f>
        <v>0</v>
      </c>
      <c r="J20" s="7">
        <f>$E$3</f>
        <v>0</v>
      </c>
      <c r="K20" s="1" t="b">
        <f t="shared" si="6"/>
        <v>1</v>
      </c>
      <c r="L20" s="1"/>
      <c r="M20" s="1"/>
      <c r="O20" s="1"/>
      <c r="P20" s="8">
        <f t="shared" si="14"/>
        <v>0.4299739753</v>
      </c>
      <c r="Q20" s="8">
        <f t="shared" si="15"/>
        <v>2.044085257</v>
      </c>
      <c r="R20" s="8">
        <f t="shared" si="16"/>
        <v>-0.2216613186</v>
      </c>
      <c r="S20" s="8">
        <f t="shared" si="7"/>
        <v>0.2083126567</v>
      </c>
      <c r="T20" s="7">
        <f t="shared" si="8"/>
        <v>1</v>
      </c>
      <c r="U20" s="7">
        <f t="shared" si="9"/>
        <v>-1</v>
      </c>
      <c r="V20" s="9">
        <v>1.0</v>
      </c>
      <c r="W20" s="9">
        <v>0.0</v>
      </c>
      <c r="X20" s="9">
        <v>0.0</v>
      </c>
      <c r="Y20" s="1" t="b">
        <f t="shared" si="10"/>
        <v>0</v>
      </c>
      <c r="Z20" s="1"/>
    </row>
    <row r="21">
      <c r="A21" s="7"/>
      <c r="B21" s="8">
        <f t="shared" si="11"/>
        <v>1.041447852</v>
      </c>
      <c r="C21" s="8">
        <f t="shared" si="12"/>
        <v>0.9025147595</v>
      </c>
      <c r="D21" s="8">
        <f t="shared" si="13"/>
        <v>-0.1911132866</v>
      </c>
      <c r="E21" s="8">
        <f t="shared" si="3"/>
        <v>0.711401473</v>
      </c>
      <c r="F21" s="7">
        <f t="shared" si="4"/>
        <v>1</v>
      </c>
      <c r="G21" s="7">
        <f t="shared" si="5"/>
        <v>0</v>
      </c>
      <c r="H21" s="7">
        <f>$C$4</f>
        <v>0</v>
      </c>
      <c r="I21" s="7">
        <f>$D$4</f>
        <v>1</v>
      </c>
      <c r="J21" s="7">
        <f>$E$4</f>
        <v>1</v>
      </c>
      <c r="K21" s="1" t="b">
        <f t="shared" si="6"/>
        <v>1</v>
      </c>
      <c r="L21" s="1"/>
      <c r="M21" s="4" t="s">
        <v>4</v>
      </c>
      <c r="O21" s="1"/>
      <c r="P21" s="8">
        <f t="shared" si="14"/>
        <v>-0.5700260247</v>
      </c>
      <c r="Q21" s="8">
        <f t="shared" si="15"/>
        <v>2.044085257</v>
      </c>
      <c r="R21" s="8">
        <f t="shared" si="16"/>
        <v>-1.221661319</v>
      </c>
      <c r="S21" s="8">
        <f t="shared" si="7"/>
        <v>0.8224239383</v>
      </c>
      <c r="T21" s="7">
        <f t="shared" si="8"/>
        <v>1</v>
      </c>
      <c r="U21" s="7">
        <f t="shared" si="9"/>
        <v>-1</v>
      </c>
      <c r="V21" s="9">
        <v>0.0</v>
      </c>
      <c r="W21" s="9">
        <v>1.0</v>
      </c>
      <c r="X21" s="9">
        <v>0.0</v>
      </c>
      <c r="Y21" s="1" t="b">
        <f t="shared" si="10"/>
        <v>0</v>
      </c>
      <c r="Z21" s="1"/>
    </row>
    <row r="22">
      <c r="A22" s="7"/>
      <c r="B22" s="8">
        <f t="shared" si="11"/>
        <v>1.041447852</v>
      </c>
      <c r="C22" s="8">
        <f t="shared" si="12"/>
        <v>0.9025147595</v>
      </c>
      <c r="D22" s="8">
        <f t="shared" si="13"/>
        <v>-0.1911132866</v>
      </c>
      <c r="E22" s="8">
        <f t="shared" si="3"/>
        <v>0.8503345658</v>
      </c>
      <c r="F22" s="7">
        <f t="shared" si="4"/>
        <v>1</v>
      </c>
      <c r="G22" s="7">
        <f t="shared" si="5"/>
        <v>0</v>
      </c>
      <c r="H22" s="7">
        <f>$C$5</f>
        <v>1</v>
      </c>
      <c r="I22" s="7">
        <f>$D$5</f>
        <v>0</v>
      </c>
      <c r="J22" s="7">
        <f>$E$5</f>
        <v>1</v>
      </c>
      <c r="K22" s="1" t="b">
        <f t="shared" si="6"/>
        <v>1</v>
      </c>
      <c r="L22" s="1"/>
      <c r="M22" s="4" t="s">
        <v>4</v>
      </c>
      <c r="O22" s="1"/>
      <c r="P22" s="8">
        <f t="shared" si="14"/>
        <v>-0.5700260247</v>
      </c>
      <c r="Q22" s="8">
        <f t="shared" si="15"/>
        <v>1.044085257</v>
      </c>
      <c r="R22" s="8">
        <f t="shared" si="16"/>
        <v>-2.221661319</v>
      </c>
      <c r="S22" s="8">
        <f t="shared" si="7"/>
        <v>-2.221661319</v>
      </c>
      <c r="T22" s="7">
        <f t="shared" si="8"/>
        <v>0</v>
      </c>
      <c r="U22" s="7">
        <f t="shared" si="9"/>
        <v>0</v>
      </c>
      <c r="V22" s="9">
        <v>0.0</v>
      </c>
      <c r="W22" s="9">
        <v>0.0</v>
      </c>
      <c r="X22" s="9">
        <v>0.0</v>
      </c>
      <c r="Y22" s="1" t="b">
        <f t="shared" si="10"/>
        <v>0</v>
      </c>
      <c r="Z22" s="1"/>
    </row>
    <row r="23">
      <c r="A23" s="7"/>
      <c r="B23" s="8">
        <f t="shared" si="11"/>
        <v>1.041447852</v>
      </c>
      <c r="C23" s="8">
        <f t="shared" si="12"/>
        <v>0.9025147595</v>
      </c>
      <c r="D23" s="8">
        <f t="shared" si="13"/>
        <v>-0.1911132866</v>
      </c>
      <c r="E23" s="8">
        <f t="shared" si="3"/>
        <v>1.752849325</v>
      </c>
      <c r="F23" s="7">
        <f t="shared" si="4"/>
        <v>1</v>
      </c>
      <c r="G23" s="7">
        <f t="shared" si="5"/>
        <v>0</v>
      </c>
      <c r="H23" s="7">
        <f>$C$6</f>
        <v>1</v>
      </c>
      <c r="I23" s="7">
        <f>$D$6</f>
        <v>1</v>
      </c>
      <c r="J23" s="7">
        <f>$E$6</f>
        <v>1</v>
      </c>
      <c r="K23" s="1" t="b">
        <f t="shared" si="6"/>
        <v>1</v>
      </c>
      <c r="L23" s="1"/>
      <c r="M23" s="1"/>
      <c r="O23" s="4" t="s">
        <v>4</v>
      </c>
      <c r="P23" s="8">
        <f t="shared" si="14"/>
        <v>-0.5700260247</v>
      </c>
      <c r="Q23" s="8">
        <f t="shared" si="15"/>
        <v>1.044085257</v>
      </c>
      <c r="R23" s="8">
        <f t="shared" si="16"/>
        <v>-2.221661319</v>
      </c>
      <c r="S23" s="8">
        <f t="shared" si="7"/>
        <v>-1.747602086</v>
      </c>
      <c r="T23" s="7">
        <f t="shared" si="8"/>
        <v>0</v>
      </c>
      <c r="U23" s="7">
        <f t="shared" si="9"/>
        <v>1</v>
      </c>
      <c r="V23" s="9">
        <v>1.0</v>
      </c>
      <c r="W23" s="9">
        <v>1.0</v>
      </c>
      <c r="X23" s="9">
        <v>1.0</v>
      </c>
      <c r="Y23" s="1" t="b">
        <f t="shared" si="10"/>
        <v>0</v>
      </c>
      <c r="Z23" s="1"/>
    </row>
    <row r="24">
      <c r="A24" s="7"/>
      <c r="B24" s="8">
        <f t="shared" si="11"/>
        <v>1.041447852</v>
      </c>
      <c r="C24" s="8">
        <f t="shared" si="12"/>
        <v>0.9025147595</v>
      </c>
      <c r="D24" s="8">
        <f t="shared" si="13"/>
        <v>-0.1911132866</v>
      </c>
      <c r="E24" s="8">
        <f t="shared" si="3"/>
        <v>-0.1911132866</v>
      </c>
      <c r="F24" s="7">
        <f t="shared" si="4"/>
        <v>0</v>
      </c>
      <c r="G24" s="7">
        <f t="shared" si="5"/>
        <v>0</v>
      </c>
      <c r="H24" s="7">
        <f>$C$3</f>
        <v>0</v>
      </c>
      <c r="I24" s="7">
        <f>$D$3</f>
        <v>0</v>
      </c>
      <c r="J24" s="7">
        <f>$E$3</f>
        <v>0</v>
      </c>
      <c r="K24" s="1" t="b">
        <f t="shared" si="6"/>
        <v>1</v>
      </c>
      <c r="L24" s="1"/>
      <c r="M24" s="1"/>
      <c r="N24" s="10" t="s">
        <v>13</v>
      </c>
      <c r="O24" s="1"/>
      <c r="P24" s="8">
        <f t="shared" si="14"/>
        <v>0.4299739753</v>
      </c>
      <c r="Q24" s="8">
        <f t="shared" si="15"/>
        <v>2.044085257</v>
      </c>
      <c r="R24" s="8">
        <f t="shared" si="16"/>
        <v>-1.221661319</v>
      </c>
      <c r="S24" s="8">
        <f t="shared" si="7"/>
        <v>-0.7916873433</v>
      </c>
      <c r="T24" s="7">
        <f t="shared" si="8"/>
        <v>0</v>
      </c>
      <c r="U24" s="7">
        <f t="shared" si="9"/>
        <v>0</v>
      </c>
      <c r="V24" s="9">
        <v>1.0</v>
      </c>
      <c r="W24" s="9">
        <v>0.0</v>
      </c>
      <c r="X24" s="9">
        <v>0.0</v>
      </c>
      <c r="Y24" s="1" t="b">
        <f t="shared" si="10"/>
        <v>0</v>
      </c>
      <c r="Z24" s="1"/>
    </row>
    <row r="25">
      <c r="A25" s="7"/>
      <c r="B25" s="8">
        <f t="shared" si="11"/>
        <v>1.041447852</v>
      </c>
      <c r="C25" s="8">
        <f t="shared" si="12"/>
        <v>0.9025147595</v>
      </c>
      <c r="D25" s="8">
        <f t="shared" si="13"/>
        <v>-0.1911132866</v>
      </c>
      <c r="E25" s="8">
        <f t="shared" si="3"/>
        <v>0.711401473</v>
      </c>
      <c r="F25" s="7">
        <f t="shared" si="4"/>
        <v>1</v>
      </c>
      <c r="G25" s="7">
        <f t="shared" si="5"/>
        <v>0</v>
      </c>
      <c r="H25" s="7">
        <f>$C$4</f>
        <v>0</v>
      </c>
      <c r="I25" s="7">
        <f>$D$4</f>
        <v>1</v>
      </c>
      <c r="J25" s="7">
        <f>$E$4</f>
        <v>1</v>
      </c>
      <c r="K25" s="1" t="b">
        <f t="shared" si="6"/>
        <v>1</v>
      </c>
      <c r="L25" s="1"/>
      <c r="M25" s="1"/>
      <c r="O25" s="4" t="s">
        <v>4</v>
      </c>
      <c r="P25" s="8">
        <f t="shared" si="14"/>
        <v>0.4299739753</v>
      </c>
      <c r="Q25" s="8">
        <f t="shared" si="15"/>
        <v>2.044085257</v>
      </c>
      <c r="R25" s="8">
        <f t="shared" si="16"/>
        <v>-1.221661319</v>
      </c>
      <c r="S25" s="8">
        <f t="shared" si="7"/>
        <v>0.8224239383</v>
      </c>
      <c r="T25" s="7">
        <f t="shared" si="8"/>
        <v>1</v>
      </c>
      <c r="U25" s="7">
        <f t="shared" si="9"/>
        <v>-1</v>
      </c>
      <c r="V25" s="9">
        <v>0.0</v>
      </c>
      <c r="W25" s="9">
        <v>1.0</v>
      </c>
      <c r="X25" s="9">
        <v>0.0</v>
      </c>
      <c r="Y25" s="1" t="b">
        <f t="shared" si="10"/>
        <v>0</v>
      </c>
      <c r="Z25" s="1"/>
    </row>
    <row r="26">
      <c r="A26" s="7"/>
      <c r="B26" s="8">
        <f t="shared" si="11"/>
        <v>1.041447852</v>
      </c>
      <c r="C26" s="8">
        <f t="shared" si="12"/>
        <v>0.9025147595</v>
      </c>
      <c r="D26" s="8">
        <f t="shared" si="13"/>
        <v>-0.1911132866</v>
      </c>
      <c r="E26" s="8">
        <f t="shared" si="3"/>
        <v>0.8503345658</v>
      </c>
      <c r="F26" s="7">
        <f t="shared" si="4"/>
        <v>1</v>
      </c>
      <c r="G26" s="7">
        <f t="shared" si="5"/>
        <v>0</v>
      </c>
      <c r="H26" s="7">
        <f>$C$5</f>
        <v>1</v>
      </c>
      <c r="I26" s="7">
        <f>$D$5</f>
        <v>0</v>
      </c>
      <c r="J26" s="7">
        <f>$E$5</f>
        <v>1</v>
      </c>
      <c r="K26" s="1" t="b">
        <f t="shared" si="6"/>
        <v>1</v>
      </c>
      <c r="L26" s="1"/>
      <c r="M26" s="1"/>
      <c r="O26" s="1"/>
      <c r="P26" s="8">
        <f t="shared" si="14"/>
        <v>0.4299739753</v>
      </c>
      <c r="Q26" s="8">
        <f t="shared" si="15"/>
        <v>1.044085257</v>
      </c>
      <c r="R26" s="8">
        <f t="shared" si="16"/>
        <v>-2.221661319</v>
      </c>
      <c r="S26" s="8">
        <f t="shared" si="7"/>
        <v>-2.221661319</v>
      </c>
      <c r="T26" s="7">
        <f t="shared" si="8"/>
        <v>0</v>
      </c>
      <c r="U26" s="7">
        <f t="shared" si="9"/>
        <v>0</v>
      </c>
      <c r="V26" s="9">
        <v>0.0</v>
      </c>
      <c r="W26" s="9">
        <v>0.0</v>
      </c>
      <c r="X26" s="9">
        <v>0.0</v>
      </c>
      <c r="Y26" s="1" t="b">
        <f t="shared" si="10"/>
        <v>0</v>
      </c>
      <c r="Z26" s="1"/>
    </row>
    <row r="27">
      <c r="A27" s="7"/>
      <c r="B27" s="8">
        <f t="shared" si="11"/>
        <v>1.041447852</v>
      </c>
      <c r="C27" s="8">
        <f t="shared" si="12"/>
        <v>0.9025147595</v>
      </c>
      <c r="D27" s="8">
        <f t="shared" si="13"/>
        <v>-0.1911132866</v>
      </c>
      <c r="E27" s="8">
        <f t="shared" si="3"/>
        <v>1.752849325</v>
      </c>
      <c r="F27" s="7">
        <f t="shared" si="4"/>
        <v>1</v>
      </c>
      <c r="G27" s="7">
        <f t="shared" si="5"/>
        <v>0</v>
      </c>
      <c r="H27" s="7">
        <f>$C$6</f>
        <v>1</v>
      </c>
      <c r="I27" s="7">
        <f>$D$6</f>
        <v>1</v>
      </c>
      <c r="J27" s="7">
        <f>$E$6</f>
        <v>1</v>
      </c>
      <c r="K27" s="1" t="b">
        <f t="shared" si="6"/>
        <v>1</v>
      </c>
      <c r="L27" s="1"/>
      <c r="M27" s="1"/>
      <c r="O27" s="1"/>
      <c r="P27" s="8">
        <f t="shared" si="14"/>
        <v>0.4299739753</v>
      </c>
      <c r="Q27" s="8">
        <f t="shared" si="15"/>
        <v>1.044085257</v>
      </c>
      <c r="R27" s="8">
        <f t="shared" si="16"/>
        <v>-2.221661319</v>
      </c>
      <c r="S27" s="8">
        <f t="shared" si="7"/>
        <v>-0.7476020864</v>
      </c>
      <c r="T27" s="7">
        <f t="shared" si="8"/>
        <v>0</v>
      </c>
      <c r="U27" s="7">
        <f t="shared" si="9"/>
        <v>1</v>
      </c>
      <c r="V27" s="9">
        <v>1.0</v>
      </c>
      <c r="W27" s="9">
        <v>1.0</v>
      </c>
      <c r="X27" s="9">
        <v>1.0</v>
      </c>
      <c r="Y27" s="1" t="b">
        <f t="shared" si="10"/>
        <v>0</v>
      </c>
      <c r="Z27" s="1"/>
    </row>
    <row r="28">
      <c r="A28" s="7"/>
      <c r="B28" s="8">
        <f t="shared" si="11"/>
        <v>1.041447852</v>
      </c>
      <c r="C28" s="8">
        <f t="shared" si="12"/>
        <v>0.9025147595</v>
      </c>
      <c r="D28" s="8">
        <f t="shared" si="13"/>
        <v>-0.1911132866</v>
      </c>
      <c r="E28" s="8">
        <f t="shared" si="3"/>
        <v>-0.1911132866</v>
      </c>
      <c r="F28" s="7">
        <f t="shared" si="4"/>
        <v>0</v>
      </c>
      <c r="G28" s="7">
        <f t="shared" si="5"/>
        <v>0</v>
      </c>
      <c r="H28" s="7">
        <f>$C$3</f>
        <v>0</v>
      </c>
      <c r="I28" s="7">
        <f>$D$3</f>
        <v>0</v>
      </c>
      <c r="J28" s="7">
        <f>$E$3</f>
        <v>0</v>
      </c>
      <c r="K28" s="1" t="b">
        <f t="shared" si="6"/>
        <v>1</v>
      </c>
      <c r="L28" s="1"/>
      <c r="M28" s="4" t="s">
        <v>4</v>
      </c>
      <c r="O28" s="1"/>
      <c r="P28" s="8">
        <f t="shared" si="14"/>
        <v>1.429973975</v>
      </c>
      <c r="Q28" s="8">
        <f t="shared" si="15"/>
        <v>2.044085257</v>
      </c>
      <c r="R28" s="8">
        <f t="shared" si="16"/>
        <v>-1.221661319</v>
      </c>
      <c r="S28" s="8">
        <f t="shared" si="7"/>
        <v>0.2083126567</v>
      </c>
      <c r="T28" s="7">
        <f t="shared" si="8"/>
        <v>1</v>
      </c>
      <c r="U28" s="7">
        <f t="shared" si="9"/>
        <v>-1</v>
      </c>
      <c r="V28" s="9">
        <v>1.0</v>
      </c>
      <c r="W28" s="9">
        <v>0.0</v>
      </c>
      <c r="X28" s="9">
        <v>0.0</v>
      </c>
      <c r="Y28" s="1" t="b">
        <f t="shared" si="10"/>
        <v>0</v>
      </c>
      <c r="Z28" s="1"/>
    </row>
    <row r="29">
      <c r="A29" s="7"/>
      <c r="B29" s="8">
        <f t="shared" si="11"/>
        <v>1.041447852</v>
      </c>
      <c r="C29" s="8">
        <f t="shared" si="12"/>
        <v>0.9025147595</v>
      </c>
      <c r="D29" s="8">
        <f t="shared" si="13"/>
        <v>-0.1911132866</v>
      </c>
      <c r="E29" s="8">
        <f t="shared" si="3"/>
        <v>0.711401473</v>
      </c>
      <c r="F29" s="7">
        <f t="shared" si="4"/>
        <v>1</v>
      </c>
      <c r="G29" s="7">
        <f t="shared" si="5"/>
        <v>0</v>
      </c>
      <c r="H29" s="7">
        <f>$C$4</f>
        <v>0</v>
      </c>
      <c r="I29" s="7">
        <f>$D$4</f>
        <v>1</v>
      </c>
      <c r="J29" s="7">
        <f>$E$4</f>
        <v>1</v>
      </c>
      <c r="K29" s="1" t="b">
        <f t="shared" si="6"/>
        <v>1</v>
      </c>
      <c r="L29" s="1"/>
      <c r="M29" s="1"/>
      <c r="O29" s="1"/>
      <c r="P29" s="8">
        <f t="shared" si="14"/>
        <v>0.4299739753</v>
      </c>
      <c r="Q29" s="8">
        <f t="shared" si="15"/>
        <v>2.044085257</v>
      </c>
      <c r="R29" s="8">
        <f t="shared" si="16"/>
        <v>-2.221661319</v>
      </c>
      <c r="S29" s="8">
        <f t="shared" si="7"/>
        <v>-0.1775760617</v>
      </c>
      <c r="T29" s="7">
        <f t="shared" si="8"/>
        <v>0</v>
      </c>
      <c r="U29" s="7">
        <f t="shared" si="9"/>
        <v>0</v>
      </c>
      <c r="V29" s="9">
        <v>0.0</v>
      </c>
      <c r="W29" s="9">
        <v>1.0</v>
      </c>
      <c r="X29" s="9">
        <v>0.0</v>
      </c>
      <c r="Y29" s="1" t="b">
        <f t="shared" si="10"/>
        <v>1</v>
      </c>
      <c r="Z29" s="1"/>
    </row>
    <row r="30">
      <c r="A30" s="7"/>
      <c r="B30" s="8">
        <f t="shared" si="11"/>
        <v>1.041447852</v>
      </c>
      <c r="C30" s="8">
        <f t="shared" si="12"/>
        <v>0.9025147595</v>
      </c>
      <c r="D30" s="8">
        <f t="shared" si="13"/>
        <v>-0.1911132866</v>
      </c>
      <c r="E30" s="8">
        <f t="shared" si="3"/>
        <v>0.8503345658</v>
      </c>
      <c r="F30" s="7">
        <f t="shared" si="4"/>
        <v>1</v>
      </c>
      <c r="G30" s="7">
        <f t="shared" si="5"/>
        <v>0</v>
      </c>
      <c r="H30" s="7">
        <f>$C$5</f>
        <v>1</v>
      </c>
      <c r="I30" s="7">
        <f>$D$5</f>
        <v>0</v>
      </c>
      <c r="J30" s="7">
        <f>$E$5</f>
        <v>1</v>
      </c>
      <c r="K30" s="1"/>
      <c r="L30" s="1"/>
      <c r="M30" s="1"/>
      <c r="O30" s="1"/>
      <c r="P30" s="8">
        <f t="shared" si="14"/>
        <v>0.4299739753</v>
      </c>
      <c r="Q30" s="8">
        <f t="shared" si="15"/>
        <v>2.044085257</v>
      </c>
      <c r="R30" s="8">
        <f t="shared" si="16"/>
        <v>-2.221661319</v>
      </c>
      <c r="S30" s="8">
        <f t="shared" si="7"/>
        <v>-2.221661319</v>
      </c>
      <c r="T30" s="7">
        <f t="shared" si="8"/>
        <v>0</v>
      </c>
      <c r="U30" s="7">
        <f t="shared" si="9"/>
        <v>0</v>
      </c>
      <c r="V30" s="9">
        <v>0.0</v>
      </c>
      <c r="W30" s="9">
        <v>0.0</v>
      </c>
      <c r="X30" s="9">
        <v>0.0</v>
      </c>
      <c r="Y30" s="1" t="b">
        <f t="shared" si="10"/>
        <v>1</v>
      </c>
      <c r="Z30" s="1"/>
    </row>
    <row r="31">
      <c r="A31" s="1"/>
      <c r="B31" s="8">
        <f t="shared" si="11"/>
        <v>1.041447852</v>
      </c>
      <c r="C31" s="8">
        <f t="shared" si="12"/>
        <v>0.9025147595</v>
      </c>
      <c r="D31" s="8">
        <f t="shared" si="13"/>
        <v>-0.1911132866</v>
      </c>
      <c r="E31" s="8">
        <f t="shared" si="3"/>
        <v>1.752849325</v>
      </c>
      <c r="F31" s="7">
        <f t="shared" si="4"/>
        <v>1</v>
      </c>
      <c r="G31" s="7">
        <f t="shared" si="5"/>
        <v>0</v>
      </c>
      <c r="H31" s="7">
        <f>$C$6</f>
        <v>1</v>
      </c>
      <c r="I31" s="7">
        <f>$D$6</f>
        <v>1</v>
      </c>
      <c r="J31" s="7">
        <f>$E$6</f>
        <v>1</v>
      </c>
      <c r="K31" s="1"/>
      <c r="L31" s="1"/>
      <c r="M31" s="1"/>
      <c r="O31" s="1"/>
      <c r="P31" s="8">
        <f t="shared" si="14"/>
        <v>0.4299739753</v>
      </c>
      <c r="Q31" s="8">
        <f t="shared" si="15"/>
        <v>2.044085257</v>
      </c>
      <c r="R31" s="8">
        <f t="shared" si="16"/>
        <v>-2.221661319</v>
      </c>
      <c r="S31" s="8">
        <f t="shared" si="7"/>
        <v>0.2523979136</v>
      </c>
      <c r="T31" s="7">
        <f t="shared" si="8"/>
        <v>1</v>
      </c>
      <c r="U31" s="7">
        <f t="shared" si="9"/>
        <v>0</v>
      </c>
      <c r="V31" s="9">
        <v>1.0</v>
      </c>
      <c r="W31" s="9">
        <v>1.0</v>
      </c>
      <c r="X31" s="9">
        <v>1.0</v>
      </c>
      <c r="Y31" s="1" t="b">
        <f t="shared" si="10"/>
        <v>1</v>
      </c>
      <c r="Z31" s="1"/>
    </row>
    <row r="32">
      <c r="A32" s="1"/>
      <c r="B32" s="8">
        <f t="shared" si="11"/>
        <v>1.041447852</v>
      </c>
      <c r="C32" s="8">
        <f t="shared" si="12"/>
        <v>0.9025147595</v>
      </c>
      <c r="D32" s="8">
        <f t="shared" si="13"/>
        <v>-0.1911132866</v>
      </c>
      <c r="E32" s="8">
        <f t="shared" si="3"/>
        <v>-0.1911132866</v>
      </c>
      <c r="F32" s="7">
        <f t="shared" si="4"/>
        <v>0</v>
      </c>
      <c r="G32" s="7">
        <f t="shared" si="5"/>
        <v>0</v>
      </c>
      <c r="H32" s="7">
        <f>$C$3</f>
        <v>0</v>
      </c>
      <c r="I32" s="7">
        <f>$D$3</f>
        <v>0</v>
      </c>
      <c r="J32" s="7">
        <f>$E$3</f>
        <v>0</v>
      </c>
      <c r="K32" s="1"/>
      <c r="L32" s="1"/>
      <c r="M32" s="1"/>
      <c r="O32" s="1"/>
      <c r="P32" s="8">
        <f t="shared" si="14"/>
        <v>0.4299739753</v>
      </c>
      <c r="Q32" s="8">
        <f t="shared" si="15"/>
        <v>2.044085257</v>
      </c>
      <c r="R32" s="8">
        <f t="shared" si="16"/>
        <v>-2.221661319</v>
      </c>
      <c r="S32" s="8">
        <f t="shared" si="7"/>
        <v>-1.791687343</v>
      </c>
      <c r="T32" s="7">
        <f t="shared" si="8"/>
        <v>0</v>
      </c>
      <c r="U32" s="7">
        <f t="shared" si="9"/>
        <v>0</v>
      </c>
      <c r="V32" s="9">
        <v>1.0</v>
      </c>
      <c r="W32" s="9">
        <v>0.0</v>
      </c>
      <c r="X32" s="9">
        <v>0.0</v>
      </c>
      <c r="Y32" s="1" t="b">
        <f t="shared" si="10"/>
        <v>1</v>
      </c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7"/>
      <c r="K33" s="7"/>
      <c r="L33" s="7"/>
      <c r="M33" s="1"/>
      <c r="N33" s="1"/>
      <c r="O33" s="1"/>
      <c r="P33" s="8">
        <f t="shared" si="14"/>
        <v>0.4299739753</v>
      </c>
      <c r="Q33" s="8">
        <f t="shared" si="15"/>
        <v>2.044085257</v>
      </c>
      <c r="R33" s="8">
        <f t="shared" si="16"/>
        <v>-2.221661319</v>
      </c>
      <c r="S33" s="8">
        <f t="shared" si="7"/>
        <v>0.2523979136</v>
      </c>
      <c r="T33" s="7">
        <f t="shared" si="8"/>
        <v>1</v>
      </c>
      <c r="U33" s="7">
        <f t="shared" si="9"/>
        <v>0</v>
      </c>
      <c r="V33" s="9">
        <v>1.0</v>
      </c>
      <c r="W33" s="9">
        <v>1.0</v>
      </c>
      <c r="X33" s="9">
        <v>1.0</v>
      </c>
      <c r="Y33" s="1" t="b">
        <f t="shared" si="10"/>
        <v>1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" t="s">
        <v>4</v>
      </c>
      <c r="P34" s="8">
        <f t="shared" si="14"/>
        <v>0.4299739753</v>
      </c>
      <c r="Q34" s="8">
        <f t="shared" si="15"/>
        <v>2.044085257</v>
      </c>
      <c r="R34" s="8">
        <f t="shared" si="16"/>
        <v>-2.221661319</v>
      </c>
      <c r="S34" s="8">
        <f t="shared" si="7"/>
        <v>-1.791687343</v>
      </c>
      <c r="T34" s="7">
        <f t="shared" si="8"/>
        <v>0</v>
      </c>
      <c r="U34" s="7">
        <f t="shared" si="9"/>
        <v>0</v>
      </c>
      <c r="V34" s="9">
        <v>1.0</v>
      </c>
      <c r="W34" s="9">
        <v>0.0</v>
      </c>
      <c r="X34" s="9">
        <v>0.0</v>
      </c>
      <c r="Y34" s="1" t="b">
        <f t="shared" si="10"/>
        <v>1</v>
      </c>
    </row>
    <row r="35">
      <c r="O35" s="1"/>
      <c r="P35" s="8">
        <f t="shared" si="14"/>
        <v>0.4299739753</v>
      </c>
      <c r="Q35" s="8">
        <f t="shared" si="15"/>
        <v>2.044085257</v>
      </c>
      <c r="R35" s="8">
        <f t="shared" si="16"/>
        <v>-2.221661319</v>
      </c>
      <c r="S35" s="8">
        <f t="shared" si="7"/>
        <v>-0.1775760617</v>
      </c>
      <c r="T35" s="7">
        <f t="shared" si="8"/>
        <v>0</v>
      </c>
      <c r="U35" s="7">
        <f t="shared" si="9"/>
        <v>0</v>
      </c>
      <c r="V35" s="9">
        <v>0.0</v>
      </c>
      <c r="W35" s="9">
        <v>1.0</v>
      </c>
      <c r="X35" s="9">
        <v>0.0</v>
      </c>
      <c r="Y35" s="1" t="b">
        <f t="shared" si="10"/>
        <v>1</v>
      </c>
    </row>
    <row r="36" ht="15.75" customHeight="1">
      <c r="L36" s="10" t="s">
        <v>4</v>
      </c>
      <c r="M36" s="10" t="s">
        <v>4</v>
      </c>
      <c r="N36" s="10" t="s">
        <v>4</v>
      </c>
      <c r="O36" s="4" t="s">
        <v>4</v>
      </c>
      <c r="P36" s="8">
        <f t="shared" si="14"/>
        <v>0.4299739753</v>
      </c>
      <c r="Q36" s="8">
        <f t="shared" si="15"/>
        <v>2.044085257</v>
      </c>
      <c r="R36" s="8">
        <f t="shared" si="16"/>
        <v>-2.221661319</v>
      </c>
      <c r="S36" s="8">
        <f t="shared" si="7"/>
        <v>-2.221661319</v>
      </c>
      <c r="T36" s="7">
        <f t="shared" si="8"/>
        <v>0</v>
      </c>
      <c r="U36" s="7">
        <f t="shared" si="9"/>
        <v>0</v>
      </c>
      <c r="V36" s="9">
        <v>0.0</v>
      </c>
      <c r="W36" s="9">
        <v>0.0</v>
      </c>
      <c r="X36" s="9">
        <v>0.0</v>
      </c>
      <c r="Y36" s="1" t="b">
        <f t="shared" si="10"/>
        <v>1</v>
      </c>
    </row>
    <row r="37" ht="15.75" customHeight="1">
      <c r="O37" s="1"/>
      <c r="P37" s="8">
        <f t="shared" si="14"/>
        <v>0.4299739753</v>
      </c>
      <c r="Q37" s="8">
        <f t="shared" si="15"/>
        <v>2.044085257</v>
      </c>
      <c r="R37" s="8">
        <f t="shared" si="16"/>
        <v>-2.221661319</v>
      </c>
      <c r="S37" s="8">
        <f t="shared" si="7"/>
        <v>0.2523979136</v>
      </c>
      <c r="T37" s="7">
        <f t="shared" si="8"/>
        <v>1</v>
      </c>
      <c r="U37" s="7">
        <f t="shared" si="9"/>
        <v>0</v>
      </c>
      <c r="V37" s="9">
        <v>1.0</v>
      </c>
      <c r="W37" s="9">
        <v>1.0</v>
      </c>
      <c r="X37" s="9">
        <v>1.0</v>
      </c>
      <c r="Y37" s="1" t="b">
        <f t="shared" si="10"/>
        <v>1</v>
      </c>
    </row>
    <row r="38" ht="15.75" customHeight="1">
      <c r="O38" s="1"/>
      <c r="P38" s="8">
        <f t="shared" si="14"/>
        <v>0.4299739753</v>
      </c>
      <c r="Q38" s="8">
        <f t="shared" si="15"/>
        <v>2.044085257</v>
      </c>
      <c r="R38" s="8">
        <f t="shared" si="16"/>
        <v>-2.221661319</v>
      </c>
      <c r="S38" s="8">
        <f t="shared" si="7"/>
        <v>-1.791687343</v>
      </c>
      <c r="T38" s="7">
        <f t="shared" si="8"/>
        <v>0</v>
      </c>
      <c r="U38" s="7">
        <f t="shared" si="9"/>
        <v>0</v>
      </c>
      <c r="V38" s="9">
        <v>1.0</v>
      </c>
      <c r="W38" s="9">
        <v>0.0</v>
      </c>
      <c r="X38" s="9">
        <v>0.0</v>
      </c>
      <c r="Y38" s="1" t="b">
        <f t="shared" si="10"/>
        <v>1</v>
      </c>
    </row>
    <row r="39" ht="15.75" customHeight="1">
      <c r="O39" s="1"/>
      <c r="P39" s="8">
        <f t="shared" si="14"/>
        <v>0.4299739753</v>
      </c>
      <c r="Q39" s="8">
        <f t="shared" si="15"/>
        <v>2.044085257</v>
      </c>
      <c r="R39" s="8">
        <f t="shared" si="16"/>
        <v>-2.221661319</v>
      </c>
      <c r="S39" s="8">
        <f t="shared" si="7"/>
        <v>-0.1775760617</v>
      </c>
      <c r="T39" s="7">
        <f t="shared" si="8"/>
        <v>0</v>
      </c>
      <c r="U39" s="7">
        <f t="shared" si="9"/>
        <v>0</v>
      </c>
      <c r="V39" s="9">
        <v>0.0</v>
      </c>
      <c r="W39" s="9">
        <v>1.0</v>
      </c>
      <c r="X39" s="9">
        <v>0.0</v>
      </c>
      <c r="Y39" s="1" t="b">
        <f t="shared" si="10"/>
        <v>1</v>
      </c>
    </row>
    <row r="40" ht="15.75" customHeight="1">
      <c r="O40" s="1"/>
      <c r="P40" s="8">
        <f t="shared" si="14"/>
        <v>0.4299739753</v>
      </c>
      <c r="Q40" s="8">
        <f t="shared" si="15"/>
        <v>2.044085257</v>
      </c>
      <c r="R40" s="8">
        <f t="shared" si="16"/>
        <v>-2.221661319</v>
      </c>
      <c r="S40" s="8">
        <f t="shared" si="7"/>
        <v>-2.221661319</v>
      </c>
      <c r="T40" s="7">
        <f t="shared" si="8"/>
        <v>0</v>
      </c>
      <c r="U40" s="7">
        <f t="shared" si="9"/>
        <v>0</v>
      </c>
      <c r="V40" s="9">
        <v>0.0</v>
      </c>
      <c r="W40" s="9">
        <v>0.0</v>
      </c>
      <c r="X40" s="9">
        <v>0.0</v>
      </c>
      <c r="Y40" s="1" t="b">
        <f t="shared" si="10"/>
        <v>1</v>
      </c>
    </row>
    <row r="41" ht="15.75" customHeight="1">
      <c r="O41" s="1"/>
      <c r="P41" s="8">
        <f t="shared" si="14"/>
        <v>0.4299739753</v>
      </c>
      <c r="Q41" s="8">
        <f t="shared" si="15"/>
        <v>2.044085257</v>
      </c>
      <c r="R41" s="8">
        <f t="shared" si="16"/>
        <v>-2.221661319</v>
      </c>
      <c r="S41" s="8">
        <f t="shared" si="7"/>
        <v>0.2523979136</v>
      </c>
      <c r="T41" s="7">
        <f t="shared" si="8"/>
        <v>1</v>
      </c>
      <c r="U41" s="7">
        <f t="shared" si="9"/>
        <v>0</v>
      </c>
      <c r="V41" s="9">
        <v>1.0</v>
      </c>
      <c r="W41" s="9">
        <v>1.0</v>
      </c>
      <c r="X41" s="9">
        <v>1.0</v>
      </c>
      <c r="Y41" s="1" t="b">
        <f t="shared" si="10"/>
        <v>1</v>
      </c>
    </row>
    <row r="42" ht="15.75" customHeight="1">
      <c r="O42" s="1"/>
      <c r="P42" s="8">
        <f t="shared" si="14"/>
        <v>0.4299739753</v>
      </c>
      <c r="Q42" s="8">
        <f t="shared" si="15"/>
        <v>2.044085257</v>
      </c>
      <c r="R42" s="8">
        <f t="shared" si="16"/>
        <v>-2.221661319</v>
      </c>
      <c r="S42" s="8">
        <f t="shared" si="7"/>
        <v>-1.791687343</v>
      </c>
      <c r="T42" s="7">
        <f t="shared" si="8"/>
        <v>0</v>
      </c>
      <c r="U42" s="7">
        <f t="shared" si="9"/>
        <v>0</v>
      </c>
      <c r="V42" s="9">
        <v>1.0</v>
      </c>
      <c r="W42" s="9">
        <v>0.0</v>
      </c>
      <c r="X42" s="9">
        <v>0.0</v>
      </c>
      <c r="Y42" s="1" t="b">
        <f t="shared" si="10"/>
        <v>1</v>
      </c>
    </row>
    <row r="43" ht="15.75" customHeight="1">
      <c r="O43" s="1"/>
      <c r="P43" s="8">
        <f t="shared" si="14"/>
        <v>0.4299739753</v>
      </c>
      <c r="Q43" s="8">
        <f t="shared" si="15"/>
        <v>2.044085257</v>
      </c>
      <c r="R43" s="8">
        <f t="shared" si="16"/>
        <v>-2.221661319</v>
      </c>
      <c r="S43" s="8">
        <f t="shared" si="7"/>
        <v>-0.1775760617</v>
      </c>
      <c r="T43" s="7">
        <f t="shared" si="8"/>
        <v>0</v>
      </c>
      <c r="U43" s="7">
        <f t="shared" si="9"/>
        <v>0</v>
      </c>
      <c r="V43" s="9">
        <v>0.0</v>
      </c>
      <c r="W43" s="9">
        <v>1.0</v>
      </c>
      <c r="X43" s="9">
        <v>0.0</v>
      </c>
      <c r="Y43" s="1" t="b">
        <f t="shared" si="10"/>
        <v>1</v>
      </c>
    </row>
    <row r="44" ht="15.75" customHeight="1">
      <c r="O44" s="1"/>
      <c r="P44" s="8">
        <f t="shared" si="14"/>
        <v>0.4299739753</v>
      </c>
      <c r="Q44" s="8">
        <f t="shared" si="15"/>
        <v>2.044085257</v>
      </c>
      <c r="R44" s="8">
        <f t="shared" si="16"/>
        <v>-2.221661319</v>
      </c>
      <c r="S44" s="8">
        <f t="shared" si="7"/>
        <v>-2.221661319</v>
      </c>
      <c r="T44" s="7">
        <f t="shared" si="8"/>
        <v>0</v>
      </c>
      <c r="U44" s="7">
        <f t="shared" si="9"/>
        <v>0</v>
      </c>
      <c r="V44" s="9">
        <v>0.0</v>
      </c>
      <c r="W44" s="9">
        <v>0.0</v>
      </c>
      <c r="X44" s="9">
        <v>0.0</v>
      </c>
      <c r="Y44" s="1" t="b">
        <f t="shared" si="10"/>
        <v>1</v>
      </c>
    </row>
    <row r="45" ht="15.75" customHeight="1">
      <c r="O45" s="1"/>
      <c r="P45" s="8">
        <f t="shared" si="14"/>
        <v>0.4299739753</v>
      </c>
      <c r="Q45" s="8">
        <f t="shared" si="15"/>
        <v>2.044085257</v>
      </c>
      <c r="R45" s="8">
        <f t="shared" si="16"/>
        <v>-2.221661319</v>
      </c>
      <c r="S45" s="8">
        <f t="shared" si="7"/>
        <v>0.2523979136</v>
      </c>
      <c r="T45" s="7">
        <f t="shared" si="8"/>
        <v>1</v>
      </c>
      <c r="U45" s="7">
        <f t="shared" si="9"/>
        <v>0</v>
      </c>
      <c r="V45" s="9">
        <v>1.0</v>
      </c>
      <c r="W45" s="9">
        <v>1.0</v>
      </c>
      <c r="X45" s="9">
        <v>1.0</v>
      </c>
    </row>
    <row r="46" ht="15.75" customHeight="1">
      <c r="O46" s="1"/>
      <c r="P46" s="8">
        <f t="shared" si="14"/>
        <v>0.4299739753</v>
      </c>
      <c r="Q46" s="8">
        <f t="shared" si="15"/>
        <v>2.044085257</v>
      </c>
      <c r="R46" s="8">
        <f t="shared" si="16"/>
        <v>-2.221661319</v>
      </c>
      <c r="S46" s="8">
        <f t="shared" si="7"/>
        <v>-1.791687343</v>
      </c>
      <c r="T46" s="7">
        <f t="shared" si="8"/>
        <v>0</v>
      </c>
      <c r="U46" s="7">
        <f t="shared" si="9"/>
        <v>0</v>
      </c>
      <c r="V46" s="9">
        <v>1.0</v>
      </c>
      <c r="W46" s="9">
        <v>0.0</v>
      </c>
      <c r="X46" s="9">
        <v>0.0</v>
      </c>
    </row>
    <row r="47" ht="15.75" customHeight="1">
      <c r="O47" s="4" t="s">
        <v>4</v>
      </c>
      <c r="P47" s="8">
        <f t="shared" si="14"/>
        <v>0.4299739753</v>
      </c>
      <c r="Q47" s="8">
        <f t="shared" si="15"/>
        <v>2.044085257</v>
      </c>
      <c r="R47" s="8">
        <f t="shared" si="16"/>
        <v>-2.221661319</v>
      </c>
      <c r="S47" s="8">
        <f t="shared" si="7"/>
        <v>-0.1775760617</v>
      </c>
      <c r="T47" s="7">
        <f t="shared" si="8"/>
        <v>0</v>
      </c>
      <c r="U47" s="7">
        <f t="shared" si="9"/>
        <v>0</v>
      </c>
      <c r="V47" s="9">
        <v>0.0</v>
      </c>
      <c r="W47" s="9">
        <v>1.0</v>
      </c>
      <c r="X47" s="9">
        <v>0.0</v>
      </c>
    </row>
    <row r="48" ht="15.75" customHeight="1">
      <c r="O48" s="4" t="s">
        <v>4</v>
      </c>
      <c r="P48" s="4" t="s">
        <v>4</v>
      </c>
      <c r="Q48" s="4" t="s">
        <v>4</v>
      </c>
      <c r="R48" s="4" t="s">
        <v>4</v>
      </c>
      <c r="S48" s="1"/>
      <c r="T48" s="1"/>
      <c r="V48" s="9"/>
      <c r="W48" s="9"/>
      <c r="X48" s="9"/>
    </row>
    <row r="49" ht="15.75" customHeight="1">
      <c r="O49" s="1"/>
      <c r="P49" s="1"/>
      <c r="Q49" s="4" t="s">
        <v>4</v>
      </c>
      <c r="R49" s="4" t="s">
        <v>4</v>
      </c>
      <c r="S49" s="4" t="s">
        <v>4</v>
      </c>
      <c r="T49" s="4" t="s">
        <v>4</v>
      </c>
      <c r="U49" s="10" t="s">
        <v>4</v>
      </c>
    </row>
    <row r="50" ht="15.75" customHeight="1">
      <c r="O50" s="1"/>
      <c r="P50" s="1"/>
      <c r="Q50" s="4" t="s">
        <v>4</v>
      </c>
      <c r="R50" s="4" t="s">
        <v>4</v>
      </c>
      <c r="S50" s="4" t="s">
        <v>4</v>
      </c>
      <c r="T50" s="1"/>
    </row>
    <row r="51" ht="15.75" customHeight="1">
      <c r="O51" s="4" t="s">
        <v>4</v>
      </c>
      <c r="P51" s="4" t="s">
        <v>4</v>
      </c>
      <c r="Q51" s="1"/>
      <c r="R51" s="1"/>
      <c r="S51" s="1"/>
      <c r="T51" s="1"/>
    </row>
    <row r="52" ht="15.75" customHeight="1">
      <c r="O52" s="1"/>
      <c r="P52" s="1"/>
      <c r="Q52" s="1"/>
      <c r="R52" s="1"/>
      <c r="S52" s="1"/>
      <c r="T52" s="1"/>
    </row>
    <row r="53" ht="15.75" customHeight="1">
      <c r="O53" s="1"/>
      <c r="P53" s="4" t="s">
        <v>4</v>
      </c>
      <c r="Q53" s="4" t="s">
        <v>4</v>
      </c>
      <c r="R53" s="4" t="s">
        <v>4</v>
      </c>
      <c r="S53" s="4" t="s">
        <v>4</v>
      </c>
      <c r="T53" s="4" t="s">
        <v>4</v>
      </c>
      <c r="U53" s="10" t="s">
        <v>4</v>
      </c>
    </row>
    <row r="54" ht="15.75" customHeight="1">
      <c r="O54" s="1"/>
      <c r="P54" s="1"/>
      <c r="Q54" s="1"/>
      <c r="R54" s="1"/>
      <c r="S54" s="1"/>
      <c r="T54" s="1"/>
    </row>
    <row r="55" ht="15.75" customHeight="1">
      <c r="O55" s="1"/>
      <c r="P55" s="1"/>
      <c r="Q55" s="4" t="s">
        <v>4</v>
      </c>
      <c r="R55" s="4" t="s">
        <v>4</v>
      </c>
      <c r="S55" s="4" t="s">
        <v>4</v>
      </c>
      <c r="T55" s="1"/>
    </row>
    <row r="56" ht="15.75" customHeight="1">
      <c r="O56" s="1"/>
      <c r="P56" s="1"/>
      <c r="Q56" s="1"/>
      <c r="R56" s="1"/>
      <c r="S56" s="1"/>
      <c r="T56" s="1"/>
    </row>
    <row r="57" ht="15.75" customHeight="1">
      <c r="O57" s="1"/>
      <c r="P57" s="1"/>
      <c r="Q57" s="1"/>
      <c r="R57" s="1"/>
      <c r="S57" s="1"/>
      <c r="T57" s="1"/>
    </row>
    <row r="58" ht="15.75" customHeight="1">
      <c r="O58" s="1"/>
      <c r="P58" s="1"/>
      <c r="Q58" s="1"/>
      <c r="R58" s="1"/>
      <c r="S58" s="1"/>
      <c r="T58" s="1"/>
    </row>
    <row r="59" ht="15.75" customHeight="1">
      <c r="O59" s="1"/>
      <c r="P59" s="1"/>
      <c r="Q59" s="1"/>
      <c r="R59" s="1"/>
      <c r="S59" s="1"/>
      <c r="T59" s="1"/>
    </row>
    <row r="60" ht="15.75" customHeight="1"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7"/>
      <c r="J61" s="7"/>
      <c r="K61" s="7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7"/>
      <c r="J62" s="7"/>
      <c r="K62" s="7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4" t="s">
        <v>4</v>
      </c>
      <c r="G64" s="4" t="s">
        <v>4</v>
      </c>
      <c r="H64" s="1"/>
      <c r="I64" s="1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4" t="s">
        <v>4</v>
      </c>
      <c r="J65" s="1"/>
      <c r="K65" s="9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7"/>
      <c r="L67" s="1"/>
      <c r="M67" s="1"/>
      <c r="N67" s="1"/>
      <c r="O67" s="4" t="s">
        <v>4</v>
      </c>
      <c r="P67" s="4" t="s">
        <v>4</v>
      </c>
      <c r="Q67" s="4" t="s">
        <v>4</v>
      </c>
      <c r="R67" s="4" t="s">
        <v>4</v>
      </c>
      <c r="S67" s="4" t="s">
        <v>4</v>
      </c>
      <c r="T67" s="4" t="s">
        <v>4</v>
      </c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9" t="s">
        <v>4</v>
      </c>
      <c r="L72" s="1"/>
      <c r="M72" s="4" t="s">
        <v>4</v>
      </c>
      <c r="N72" s="4" t="s">
        <v>4</v>
      </c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K78" s="11"/>
    </row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4">
    <mergeCell ref="C7:E7"/>
    <mergeCell ref="B9:D9"/>
    <mergeCell ref="Q7:S7"/>
    <mergeCell ref="P9:R9"/>
  </mergeCells>
  <conditionalFormatting sqref="G11:G32 U11:U47">
    <cfRule type="cellIs" dxfId="0" priority="1" operator="notBetween">
      <formula>0</formula>
      <formula>0</formula>
    </cfRule>
  </conditionalFormatting>
  <conditionalFormatting sqref="G11:G32 U11:U47">
    <cfRule type="cellIs" dxfId="1" priority="2" operator="equal">
      <formula>0</formula>
    </cfRule>
  </conditionalFormatting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5.25"/>
    <col customWidth="1" min="3" max="6" width="12.63"/>
    <col customWidth="1" min="12" max="12" width="14.5"/>
    <col customWidth="1" min="25" max="25" width="15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C3" s="12" t="s">
        <v>0</v>
      </c>
      <c r="D3" s="12" t="s">
        <v>1</v>
      </c>
      <c r="E3" s="12" t="s">
        <v>2</v>
      </c>
      <c r="F3" s="12" t="s">
        <v>3</v>
      </c>
      <c r="G3" s="12" t="s">
        <v>14</v>
      </c>
      <c r="H3" s="1"/>
      <c r="I3" s="1"/>
      <c r="J3" s="1"/>
      <c r="K3" s="1"/>
      <c r="L3" s="1"/>
      <c r="M3" s="1"/>
      <c r="N3" s="1"/>
      <c r="O3" s="1"/>
      <c r="P3" s="2" t="s">
        <v>0</v>
      </c>
      <c r="Q3" s="2" t="s">
        <v>1</v>
      </c>
      <c r="R3" s="2" t="s">
        <v>2</v>
      </c>
      <c r="S3" s="2" t="s">
        <v>3</v>
      </c>
      <c r="T3" s="12" t="s">
        <v>14</v>
      </c>
      <c r="U3" s="1"/>
      <c r="V3" s="1"/>
      <c r="W3" s="1"/>
      <c r="X3" s="1"/>
      <c r="Y3" s="1"/>
      <c r="Z3" s="1"/>
    </row>
    <row r="4">
      <c r="A4" s="1"/>
      <c r="C4" s="12">
        <v>1.0</v>
      </c>
      <c r="D4" s="3">
        <v>0.0</v>
      </c>
      <c r="E4" s="3">
        <v>0.0</v>
      </c>
      <c r="F4" s="3">
        <v>0.0</v>
      </c>
      <c r="G4" s="3">
        <v>0.1</v>
      </c>
      <c r="H4" s="1"/>
      <c r="I4" s="1"/>
      <c r="J4" s="1"/>
      <c r="K4" s="1"/>
      <c r="L4" s="1"/>
      <c r="M4" s="1"/>
      <c r="N4" s="1"/>
      <c r="O4" s="1"/>
      <c r="P4" s="2">
        <v>1.0</v>
      </c>
      <c r="Q4" s="5">
        <v>1.0</v>
      </c>
      <c r="R4" s="5">
        <v>1.0</v>
      </c>
      <c r="S4" s="5">
        <v>1.0</v>
      </c>
      <c r="T4" s="3">
        <f>G4</f>
        <v>0.1</v>
      </c>
      <c r="U4" s="1"/>
      <c r="V4" s="1"/>
      <c r="W4" s="1"/>
      <c r="X4" s="1"/>
      <c r="Y4" s="4"/>
      <c r="Z4" s="4"/>
    </row>
    <row r="5">
      <c r="A5" s="1"/>
      <c r="C5" s="12">
        <v>2.0</v>
      </c>
      <c r="D5" s="3">
        <v>0.0</v>
      </c>
      <c r="E5" s="3">
        <v>1.0</v>
      </c>
      <c r="F5" s="3">
        <v>1.0</v>
      </c>
      <c r="G5" s="13"/>
      <c r="H5" s="1"/>
      <c r="I5" s="1"/>
      <c r="J5" s="1"/>
      <c r="K5" s="1"/>
      <c r="L5" s="1"/>
      <c r="M5" s="1"/>
      <c r="N5" s="1"/>
      <c r="O5" s="1"/>
      <c r="P5" s="2">
        <v>2.0</v>
      </c>
      <c r="Q5" s="5">
        <v>1.0</v>
      </c>
      <c r="R5" s="5">
        <v>0.0</v>
      </c>
      <c r="S5" s="5">
        <v>0.0</v>
      </c>
      <c r="T5" s="13"/>
      <c r="U5" s="1"/>
      <c r="V5" s="1"/>
      <c r="W5" s="1"/>
      <c r="X5" s="1"/>
      <c r="Y5" s="1"/>
      <c r="Z5" s="1"/>
    </row>
    <row r="6">
      <c r="A6" s="1"/>
      <c r="C6" s="12">
        <v>3.0</v>
      </c>
      <c r="D6" s="3">
        <v>1.0</v>
      </c>
      <c r="E6" s="3">
        <v>0.0</v>
      </c>
      <c r="F6" s="3">
        <v>1.0</v>
      </c>
      <c r="G6" s="13"/>
      <c r="H6" s="1"/>
      <c r="I6" s="1"/>
      <c r="J6" s="1"/>
      <c r="K6" s="1"/>
      <c r="L6" s="1"/>
      <c r="M6" s="1"/>
      <c r="N6" s="1"/>
      <c r="O6" s="1"/>
      <c r="P6" s="2">
        <v>3.0</v>
      </c>
      <c r="Q6" s="5">
        <v>0.0</v>
      </c>
      <c r="R6" s="5">
        <v>1.0</v>
      </c>
      <c r="S6" s="5">
        <v>0.0</v>
      </c>
      <c r="T6" s="13"/>
      <c r="U6" s="1"/>
      <c r="V6" s="1"/>
      <c r="W6" s="1"/>
      <c r="X6" s="1"/>
      <c r="Y6" s="1"/>
      <c r="Z6" s="1"/>
    </row>
    <row r="7" ht="15.75" customHeight="1">
      <c r="A7" s="1"/>
      <c r="C7" s="12">
        <v>4.0</v>
      </c>
      <c r="D7" s="3">
        <v>1.0</v>
      </c>
      <c r="E7" s="3">
        <v>1.0</v>
      </c>
      <c r="F7" s="3">
        <v>1.0</v>
      </c>
      <c r="G7" s="13"/>
      <c r="H7" s="1"/>
      <c r="I7" s="14"/>
      <c r="L7" s="1"/>
      <c r="M7" s="1"/>
      <c r="N7" s="1"/>
      <c r="O7" s="1"/>
      <c r="P7" s="2">
        <v>4.0</v>
      </c>
      <c r="Q7" s="5">
        <v>0.0</v>
      </c>
      <c r="R7" s="5">
        <v>0.0</v>
      </c>
      <c r="S7" s="5">
        <v>0.0</v>
      </c>
      <c r="T7" s="13"/>
      <c r="U7" s="1"/>
      <c r="V7" s="1"/>
      <c r="W7" s="1"/>
      <c r="X7" s="1"/>
      <c r="Y7" s="1"/>
      <c r="Z7" s="1"/>
    </row>
    <row r="8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/>
      <c r="C10" s="7" t="s">
        <v>15</v>
      </c>
      <c r="D10" s="7" t="s">
        <v>16</v>
      </c>
      <c r="E10" s="7" t="s">
        <v>7</v>
      </c>
      <c r="F10" s="7" t="s">
        <v>8</v>
      </c>
      <c r="G10" s="7" t="s">
        <v>9</v>
      </c>
      <c r="H10" s="7" t="s">
        <v>10</v>
      </c>
      <c r="I10" s="7" t="s">
        <v>1</v>
      </c>
      <c r="J10" s="7" t="s">
        <v>2</v>
      </c>
      <c r="K10" s="7" t="s">
        <v>3</v>
      </c>
      <c r="L10" s="4" t="s">
        <v>11</v>
      </c>
      <c r="M10" s="4" t="s">
        <v>12</v>
      </c>
      <c r="O10" s="1"/>
      <c r="P10" s="7" t="s">
        <v>15</v>
      </c>
      <c r="Q10" s="7" t="s">
        <v>16</v>
      </c>
      <c r="R10" s="7" t="s">
        <v>7</v>
      </c>
      <c r="S10" s="7" t="s">
        <v>8</v>
      </c>
      <c r="T10" s="7" t="s">
        <v>9</v>
      </c>
      <c r="U10" s="7" t="s">
        <v>10</v>
      </c>
      <c r="V10" s="7" t="s">
        <v>1</v>
      </c>
      <c r="W10" s="7" t="s">
        <v>2</v>
      </c>
      <c r="X10" s="7" t="s">
        <v>3</v>
      </c>
      <c r="Y10" s="4" t="s">
        <v>11</v>
      </c>
      <c r="Z10" s="4" t="s">
        <v>12</v>
      </c>
    </row>
    <row r="11">
      <c r="A11" s="1"/>
      <c r="B11" s="7"/>
      <c r="C11" s="8">
        <f t="shared" ref="C11:E11" si="1">RAND()-0.5</f>
        <v>0.3843900097</v>
      </c>
      <c r="D11" s="8">
        <f t="shared" si="1"/>
        <v>0.1163686187</v>
      </c>
      <c r="E11" s="8">
        <f t="shared" si="1"/>
        <v>0.3892628093</v>
      </c>
      <c r="F11" s="8">
        <f>IFERROR(__xludf.DUMMYFUNCTION("SINGLE(((I11 - C11) ^ 2)) + SINGLE(((J11 - D11) ^ 2)) + E11"),1.5490428874730977)</f>
        <v>1.549042887</v>
      </c>
      <c r="G11" s="7">
        <f t="shared" ref="G11:G43" si="3">IF(F11&gt;=0,1,0)</f>
        <v>1</v>
      </c>
      <c r="H11" s="7">
        <f>K11-G11</f>
        <v>0</v>
      </c>
      <c r="I11" s="7">
        <v>1.0</v>
      </c>
      <c r="J11" s="7">
        <v>1.0</v>
      </c>
      <c r="K11" s="7">
        <v>1.0</v>
      </c>
      <c r="L11" s="1" t="b">
        <f t="shared" ref="L11:L40" si="4">AND(IF(H11=0,TRUE,FALSE),IF(H12=0,TRUE,FALSE),IF(H13=0,TRUE,FALSE),IF(H14=0,TRUE,FALSE))</f>
        <v>1</v>
      </c>
      <c r="M11" s="1">
        <f>MATCH(TRUE,L11:L85,0)</f>
        <v>1</v>
      </c>
      <c r="O11" s="1"/>
      <c r="P11" s="8">
        <f t="shared" ref="P11:R11" si="2">RAND()-0.5</f>
        <v>0.1815880713</v>
      </c>
      <c r="Q11" s="8">
        <f t="shared" si="2"/>
        <v>-0.3746089665</v>
      </c>
      <c r="R11" s="8">
        <f t="shared" si="2"/>
        <v>0.2230282903</v>
      </c>
      <c r="S11" s="8">
        <f>IFERROR(__xludf.DUMMYFUNCTION("SINGLE(((V11 - P11) ^ 2)) + SINGLE(((W11 - Q11) ^ 2)) + R11"),2.7823761861762035)</f>
        <v>2.782376186</v>
      </c>
      <c r="T11" s="7">
        <f t="shared" ref="T11:T43" si="5">IF(S11&gt;=0,1,0)</f>
        <v>1</v>
      </c>
      <c r="U11" s="7">
        <f>X11-T11</f>
        <v>0</v>
      </c>
      <c r="V11" s="9">
        <v>1.0</v>
      </c>
      <c r="W11" s="9">
        <v>1.0</v>
      </c>
      <c r="X11" s="9">
        <v>1.0</v>
      </c>
      <c r="Y11" s="1" t="b">
        <f t="shared" ref="Y11:Y40" si="6">AND(IF(U11=0,TRUE,FALSE),IF(U12=0,TRUE,FALSE),IF(U13=0,TRUE,FALSE),IF(U14=0,TRUE,FALSE))</f>
        <v>0</v>
      </c>
      <c r="Z11" s="1">
        <f>MATCH(TRUE,Y11:Y85,0)</f>
        <v>23</v>
      </c>
    </row>
    <row r="12">
      <c r="A12" s="1"/>
      <c r="B12" s="7"/>
      <c r="C12" s="8">
        <f t="shared" ref="C12:C43" si="7">$G$4*(-2)*(I11-C11)*H11+C11</f>
        <v>0.3843900097</v>
      </c>
      <c r="D12" s="8">
        <f t="shared" ref="D12:D43" si="8">$G$4*(-2)*(J11-D11)*H11+D11</f>
        <v>0.1163686187</v>
      </c>
      <c r="E12" s="8">
        <f t="shared" ref="E12:E43" si="9">E11+$G$4*H11</f>
        <v>0.3892628093</v>
      </c>
      <c r="F12" s="8">
        <f>IFERROR(__xludf.DUMMYFUNCTION("SINGLE(((I12 - C12) ^ 2)) + SINGLE(((J12 - D12) ^ 2)) + E12"),0.5505601442805345)</f>
        <v>0.5505601443</v>
      </c>
      <c r="G12" s="7">
        <f t="shared" si="3"/>
        <v>1</v>
      </c>
      <c r="H12" s="7">
        <f t="shared" ref="H12:H42" si="10">IF(G12&gt;K13,-1,IF(K13&gt;G12,1,0))</f>
        <v>0</v>
      </c>
      <c r="I12" s="7">
        <f>$D$4</f>
        <v>0</v>
      </c>
      <c r="J12" s="7">
        <f>$E$4</f>
        <v>0</v>
      </c>
      <c r="K12" s="7">
        <f>$F$4</f>
        <v>0</v>
      </c>
      <c r="L12" s="1" t="b">
        <f t="shared" si="4"/>
        <v>0</v>
      </c>
      <c r="M12" s="1"/>
      <c r="N12" s="1"/>
      <c r="O12" s="1"/>
      <c r="P12" s="8">
        <f t="shared" ref="P12:P43" si="11">$G$4*(-2)*(V11-P11)*U11+P11</f>
        <v>0.1815880713</v>
      </c>
      <c r="Q12" s="8">
        <f t="shared" ref="Q12:Q43" si="12">$G$4*(-2)*(W11-Q11)*U11+Q11</f>
        <v>-0.3746089665</v>
      </c>
      <c r="R12" s="8">
        <f t="shared" ref="R12:R43" si="13">R11+$G$4*U11</f>
        <v>0.2230282903</v>
      </c>
      <c r="S12" s="8">
        <f>IFERROR(__xludf.DUMMYFUNCTION("SINGLE(((V12 - P12) ^ 2)) + SINGLE(((W12 - Q12) ^ 2)) + R12"),1.0331582531805326)</f>
        <v>1.033158253</v>
      </c>
      <c r="T12" s="7">
        <f t="shared" si="5"/>
        <v>1</v>
      </c>
      <c r="U12" s="7">
        <f t="shared" ref="U12:U42" si="14">IF(T12&gt;X13,-1,IF(X13&gt;T12,1,0))</f>
        <v>-1</v>
      </c>
      <c r="V12" s="9">
        <v>1.0</v>
      </c>
      <c r="W12" s="9">
        <v>0.0</v>
      </c>
      <c r="X12" s="9">
        <v>0.0</v>
      </c>
      <c r="Y12" s="1" t="b">
        <f t="shared" si="6"/>
        <v>0</v>
      </c>
      <c r="Z12" s="1"/>
    </row>
    <row r="13">
      <c r="A13" s="1"/>
      <c r="B13" s="7"/>
      <c r="C13" s="8">
        <f t="shared" si="7"/>
        <v>0.3843900097</v>
      </c>
      <c r="D13" s="8">
        <f t="shared" si="8"/>
        <v>0.1163686187</v>
      </c>
      <c r="E13" s="8">
        <f t="shared" si="9"/>
        <v>0.3892628093</v>
      </c>
      <c r="F13" s="8">
        <f>IFERROR(__xludf.DUMMYFUNCTION("SINGLE(((I13 - C13) ^ 2)) + SINGLE(((J13 - D13) ^ 2)) + E13"),1.3178229068002953)</f>
        <v>1.317822907</v>
      </c>
      <c r="G13" s="7">
        <f t="shared" si="3"/>
        <v>1</v>
      </c>
      <c r="H13" s="7">
        <f t="shared" si="10"/>
        <v>0</v>
      </c>
      <c r="I13" s="7">
        <f>$D$5</f>
        <v>0</v>
      </c>
      <c r="J13" s="7">
        <f>$E$5</f>
        <v>1</v>
      </c>
      <c r="K13" s="7">
        <f>$F$5</f>
        <v>1</v>
      </c>
      <c r="L13" s="1" t="b">
        <f t="shared" si="4"/>
        <v>0</v>
      </c>
      <c r="M13" s="1"/>
      <c r="N13" s="1"/>
      <c r="O13" s="1"/>
      <c r="P13" s="8">
        <f t="shared" si="11"/>
        <v>0.345270457</v>
      </c>
      <c r="Q13" s="8">
        <f t="shared" si="12"/>
        <v>-0.2996871732</v>
      </c>
      <c r="R13" s="8">
        <f t="shared" si="13"/>
        <v>0.1230282903</v>
      </c>
      <c r="S13" s="8">
        <f>IFERROR(__xludf.DUMMYFUNCTION("SINGLE(((V13 - P13) ^ 2)) + SINGLE(((W13 - Q13) ^ 2)) + R13"),1.9314267269579328)</f>
        <v>1.931426727</v>
      </c>
      <c r="T13" s="7">
        <f t="shared" si="5"/>
        <v>1</v>
      </c>
      <c r="U13" s="7">
        <f t="shared" si="14"/>
        <v>-1</v>
      </c>
      <c r="V13" s="9">
        <v>0.0</v>
      </c>
      <c r="W13" s="9">
        <v>1.0</v>
      </c>
      <c r="X13" s="9">
        <v>0.0</v>
      </c>
      <c r="Y13" s="1" t="b">
        <f t="shared" si="6"/>
        <v>0</v>
      </c>
      <c r="Z13" s="1"/>
    </row>
    <row r="14">
      <c r="A14" s="1"/>
      <c r="B14" s="7"/>
      <c r="C14" s="8">
        <f t="shared" si="7"/>
        <v>0.3843900097</v>
      </c>
      <c r="D14" s="8">
        <f t="shared" si="8"/>
        <v>0.1163686187</v>
      </c>
      <c r="E14" s="8">
        <f t="shared" si="9"/>
        <v>0.3892628093</v>
      </c>
      <c r="F14" s="8">
        <f>IFERROR(__xludf.DUMMYFUNCTION("SINGLE(((I14 - C14) ^ 2)) + SINGLE(((J14 - D14) ^ 2)) + E14"),0.7817801249533369)</f>
        <v>0.781780125</v>
      </c>
      <c r="G14" s="7">
        <f t="shared" si="3"/>
        <v>1</v>
      </c>
      <c r="H14" s="7">
        <f t="shared" si="10"/>
        <v>0</v>
      </c>
      <c r="I14" s="7">
        <f>$D$6</f>
        <v>1</v>
      </c>
      <c r="J14" s="7">
        <f>$E$6</f>
        <v>0</v>
      </c>
      <c r="K14" s="7">
        <f>$F$6</f>
        <v>1</v>
      </c>
      <c r="L14" s="1" t="b">
        <f t="shared" si="4"/>
        <v>0</v>
      </c>
      <c r="M14" s="1"/>
      <c r="N14" s="1"/>
      <c r="O14" s="1"/>
      <c r="P14" s="8">
        <f t="shared" si="11"/>
        <v>0.2762163656</v>
      </c>
      <c r="Q14" s="8">
        <f t="shared" si="12"/>
        <v>-0.03974973856</v>
      </c>
      <c r="R14" s="8">
        <f t="shared" si="13"/>
        <v>0.0230282903</v>
      </c>
      <c r="S14" s="8">
        <f>IFERROR(__xludf.DUMMYFUNCTION("SINGLE(((V14 - P14) ^ 2)) + SINGLE(((W14 - Q14) ^ 2)) + R14"),0.100903812643302)</f>
        <v>0.1009038126</v>
      </c>
      <c r="T14" s="7">
        <f t="shared" si="5"/>
        <v>1</v>
      </c>
      <c r="U14" s="7">
        <f t="shared" si="14"/>
        <v>0</v>
      </c>
      <c r="V14" s="9">
        <v>0.0</v>
      </c>
      <c r="W14" s="9">
        <v>0.0</v>
      </c>
      <c r="X14" s="9">
        <v>0.0</v>
      </c>
      <c r="Y14" s="1" t="b">
        <f t="shared" si="6"/>
        <v>0</v>
      </c>
      <c r="Z14" s="1"/>
    </row>
    <row r="15">
      <c r="A15" s="1"/>
      <c r="B15" s="7"/>
      <c r="C15" s="8">
        <f t="shared" si="7"/>
        <v>0.3843900097</v>
      </c>
      <c r="D15" s="8">
        <f t="shared" si="8"/>
        <v>0.1163686187</v>
      </c>
      <c r="E15" s="8">
        <f t="shared" si="9"/>
        <v>0.3892628093</v>
      </c>
      <c r="F15" s="8">
        <f>IFERROR(__xludf.DUMMYFUNCTION("SINGLE(((I15 - C15) ^ 2)) + SINGLE(((J15 - D15) ^ 2)) + E15"),1.5490428874730977)</f>
        <v>1.549042887</v>
      </c>
      <c r="G15" s="7">
        <f t="shared" si="3"/>
        <v>1</v>
      </c>
      <c r="H15" s="7">
        <f t="shared" si="10"/>
        <v>-1</v>
      </c>
      <c r="I15" s="7">
        <f>$D$7</f>
        <v>1</v>
      </c>
      <c r="J15" s="7">
        <f>$E$7</f>
        <v>1</v>
      </c>
      <c r="K15" s="7">
        <f>$F$7</f>
        <v>1</v>
      </c>
      <c r="L15" s="1" t="b">
        <f t="shared" si="4"/>
        <v>0</v>
      </c>
      <c r="M15" s="1"/>
      <c r="N15" s="1"/>
      <c r="O15" s="1"/>
      <c r="P15" s="8">
        <f t="shared" si="11"/>
        <v>0.2762163656</v>
      </c>
      <c r="Q15" s="8">
        <f t="shared" si="12"/>
        <v>-0.03974973856</v>
      </c>
      <c r="R15" s="8">
        <f t="shared" si="13"/>
        <v>0.0230282903</v>
      </c>
      <c r="S15" s="8">
        <f>IFERROR(__xludf.DUMMYFUNCTION("SINGLE(((V15 - P15) ^ 2)) + SINGLE(((W15 - Q15) ^ 2)) + R15"),1.6279705585458113)</f>
        <v>1.627970559</v>
      </c>
      <c r="T15" s="7">
        <f t="shared" si="5"/>
        <v>1</v>
      </c>
      <c r="U15" s="7">
        <f t="shared" si="14"/>
        <v>-1</v>
      </c>
      <c r="V15" s="9">
        <v>1.0</v>
      </c>
      <c r="W15" s="9">
        <v>1.0</v>
      </c>
      <c r="X15" s="9">
        <v>1.0</v>
      </c>
      <c r="Y15" s="1" t="b">
        <f t="shared" si="6"/>
        <v>0</v>
      </c>
      <c r="Z15" s="1"/>
    </row>
    <row r="16">
      <c r="A16" s="1"/>
      <c r="B16" s="7"/>
      <c r="C16" s="8">
        <f t="shared" si="7"/>
        <v>0.5075120077</v>
      </c>
      <c r="D16" s="8">
        <f t="shared" si="8"/>
        <v>0.293094895</v>
      </c>
      <c r="E16" s="8">
        <f t="shared" si="9"/>
        <v>0.2892628093</v>
      </c>
      <c r="F16" s="8">
        <f>IFERROR(__xludf.DUMMYFUNCTION("SINGLE(((I16 - C16) ^ 2)) + SINGLE(((J16 - D16) ^ 2)) + E16"),0.6327358647853251)</f>
        <v>0.6327358648</v>
      </c>
      <c r="G16" s="7">
        <f t="shared" si="3"/>
        <v>1</v>
      </c>
      <c r="H16" s="7">
        <f t="shared" si="10"/>
        <v>0</v>
      </c>
      <c r="I16" s="7">
        <f>$D$4</f>
        <v>0</v>
      </c>
      <c r="J16" s="7">
        <f>$E$4</f>
        <v>0</v>
      </c>
      <c r="K16" s="7">
        <f>$F$4</f>
        <v>0</v>
      </c>
      <c r="L16" s="1" t="b">
        <f t="shared" si="4"/>
        <v>0</v>
      </c>
      <c r="M16" s="1"/>
      <c r="N16" s="1"/>
      <c r="O16" s="1"/>
      <c r="P16" s="8">
        <f t="shared" si="11"/>
        <v>0.4209730925</v>
      </c>
      <c r="Q16" s="8">
        <f t="shared" si="12"/>
        <v>0.1682002092</v>
      </c>
      <c r="R16" s="8">
        <f t="shared" si="13"/>
        <v>-0.0769717097</v>
      </c>
      <c r="S16" s="8">
        <f>IFERROR(__xludf.DUMMYFUNCTION("SINGLE(((V16 - P16) ^ 2)) + SINGLE(((W16 - Q16) ^ 2)) + R16"),0.28659176028299016)</f>
        <v>0.2865917603</v>
      </c>
      <c r="T16" s="7">
        <f t="shared" si="5"/>
        <v>1</v>
      </c>
      <c r="U16" s="7">
        <f t="shared" si="14"/>
        <v>-1</v>
      </c>
      <c r="V16" s="9">
        <v>1.0</v>
      </c>
      <c r="W16" s="9">
        <v>0.0</v>
      </c>
      <c r="X16" s="9">
        <v>0.0</v>
      </c>
      <c r="Y16" s="1" t="b">
        <f t="shared" si="6"/>
        <v>0</v>
      </c>
      <c r="Z16" s="1"/>
    </row>
    <row r="17">
      <c r="A17" s="1"/>
      <c r="B17" s="7"/>
      <c r="C17" s="8">
        <f t="shared" si="7"/>
        <v>0.5075120077</v>
      </c>
      <c r="D17" s="8">
        <f t="shared" si="8"/>
        <v>0.293094895</v>
      </c>
      <c r="E17" s="8">
        <f t="shared" si="9"/>
        <v>0.2892628093</v>
      </c>
      <c r="F17" s="8">
        <f>IFERROR(__xludf.DUMMYFUNCTION("SINGLE(((I17 - C17) ^ 2)) + SINGLE(((J17 - D17) ^ 2)) + E17"),1.0465460748011335)</f>
        <v>1.046546075</v>
      </c>
      <c r="G17" s="7">
        <f t="shared" si="3"/>
        <v>1</v>
      </c>
      <c r="H17" s="7">
        <f t="shared" si="10"/>
        <v>0</v>
      </c>
      <c r="I17" s="7">
        <f>$D$5</f>
        <v>0</v>
      </c>
      <c r="J17" s="7">
        <f>$E$5</f>
        <v>1</v>
      </c>
      <c r="K17" s="7">
        <f>$F$5</f>
        <v>1</v>
      </c>
      <c r="L17" s="1" t="b">
        <f t="shared" si="4"/>
        <v>0</v>
      </c>
      <c r="M17" s="1"/>
      <c r="N17" s="1"/>
      <c r="O17" s="1"/>
      <c r="P17" s="8">
        <f t="shared" si="11"/>
        <v>0.536778474</v>
      </c>
      <c r="Q17" s="8">
        <f t="shared" si="12"/>
        <v>0.1345601673</v>
      </c>
      <c r="R17" s="8">
        <f t="shared" si="13"/>
        <v>-0.1769717097</v>
      </c>
      <c r="S17" s="8">
        <f>IFERROR(__xludf.DUMMYFUNCTION("SINGLE(((V17 - P17) ^ 2)) + SINGLE(((W17 - Q17) ^ 2)) + R17"),0.8601455244210161)</f>
        <v>0.8601455244</v>
      </c>
      <c r="T17" s="7">
        <f t="shared" si="5"/>
        <v>1</v>
      </c>
      <c r="U17" s="7">
        <f t="shared" si="14"/>
        <v>-1</v>
      </c>
      <c r="V17" s="9">
        <v>0.0</v>
      </c>
      <c r="W17" s="9">
        <v>1.0</v>
      </c>
      <c r="X17" s="9">
        <v>0.0</v>
      </c>
      <c r="Y17" s="1" t="b">
        <f t="shared" si="6"/>
        <v>0</v>
      </c>
      <c r="Z17" s="1"/>
    </row>
    <row r="18">
      <c r="A18" s="1"/>
      <c r="B18" s="7"/>
      <c r="C18" s="8">
        <f t="shared" si="7"/>
        <v>0.5075120077</v>
      </c>
      <c r="D18" s="8">
        <f t="shared" si="8"/>
        <v>0.293094895</v>
      </c>
      <c r="E18" s="8">
        <f t="shared" si="9"/>
        <v>0.2892628093</v>
      </c>
      <c r="F18" s="8">
        <f>IFERROR(__xludf.DUMMYFUNCTION("SINGLE(((I18 - C18) ^ 2)) + SINGLE(((J18 - D18) ^ 2)) + E18"),0.617711849323567)</f>
        <v>0.6177118493</v>
      </c>
      <c r="G18" s="7">
        <f t="shared" si="3"/>
        <v>1</v>
      </c>
      <c r="H18" s="7">
        <f t="shared" si="10"/>
        <v>0</v>
      </c>
      <c r="I18" s="7">
        <f>$D$6</f>
        <v>1</v>
      </c>
      <c r="J18" s="7">
        <f>$E$6</f>
        <v>0</v>
      </c>
      <c r="K18" s="7">
        <f>$F$6</f>
        <v>1</v>
      </c>
      <c r="L18" s="1" t="b">
        <f t="shared" si="4"/>
        <v>0</v>
      </c>
      <c r="M18" s="1"/>
      <c r="N18" s="1"/>
      <c r="O18" s="1"/>
      <c r="P18" s="8">
        <f t="shared" si="11"/>
        <v>0.4294227792</v>
      </c>
      <c r="Q18" s="8">
        <f t="shared" si="12"/>
        <v>0.3076481339</v>
      </c>
      <c r="R18" s="8">
        <f t="shared" si="13"/>
        <v>-0.2769717097</v>
      </c>
      <c r="S18" s="8">
        <f>IFERROR(__xludf.DUMMYFUNCTION("SINGLE(((V18 - P18) ^ 2)) + SINGLE(((W18 - Q18) ^ 2)) + R18"),0.0020795878528834244)</f>
        <v>0.002079587853</v>
      </c>
      <c r="T18" s="7">
        <f t="shared" si="5"/>
        <v>1</v>
      </c>
      <c r="U18" s="7">
        <f t="shared" si="14"/>
        <v>0</v>
      </c>
      <c r="V18" s="9">
        <v>0.0</v>
      </c>
      <c r="W18" s="9">
        <v>0.0</v>
      </c>
      <c r="X18" s="9">
        <v>0.0</v>
      </c>
      <c r="Y18" s="1" t="b">
        <f t="shared" si="6"/>
        <v>0</v>
      </c>
      <c r="Z18" s="1"/>
    </row>
    <row r="19">
      <c r="A19" s="1"/>
      <c r="B19" s="7"/>
      <c r="C19" s="8">
        <f t="shared" si="7"/>
        <v>0.5075120077</v>
      </c>
      <c r="D19" s="8">
        <f t="shared" si="8"/>
        <v>0.293094895</v>
      </c>
      <c r="E19" s="8">
        <f t="shared" si="9"/>
        <v>0.2892628093</v>
      </c>
      <c r="F19" s="8">
        <f>IFERROR(__xludf.DUMMYFUNCTION("SINGLE(((I19 - C19) ^ 2)) + SINGLE(((J19 - D19) ^ 2)) + E19"),1.0315220593393755)</f>
        <v>1.031522059</v>
      </c>
      <c r="G19" s="7">
        <f t="shared" si="3"/>
        <v>1</v>
      </c>
      <c r="H19" s="7">
        <f t="shared" si="10"/>
        <v>-1</v>
      </c>
      <c r="I19" s="7">
        <f>$D$7</f>
        <v>1</v>
      </c>
      <c r="J19" s="7">
        <f>$E$7</f>
        <v>1</v>
      </c>
      <c r="K19" s="7">
        <f>$F$7</f>
        <v>1</v>
      </c>
      <c r="L19" s="1" t="b">
        <f t="shared" si="4"/>
        <v>0</v>
      </c>
      <c r="M19" s="1"/>
      <c r="N19" s="1"/>
      <c r="O19" s="1"/>
      <c r="P19" s="8">
        <f t="shared" si="11"/>
        <v>0.4294227792</v>
      </c>
      <c r="Q19" s="8">
        <f t="shared" si="12"/>
        <v>0.3076481339</v>
      </c>
      <c r="R19" s="8">
        <f t="shared" si="13"/>
        <v>-0.2769717097</v>
      </c>
      <c r="S19" s="8">
        <f>IFERROR(__xludf.DUMMYFUNCTION("SINGLE(((V19 - P19) ^ 2)) + SINGLE(((W19 - Q19) ^ 2)) + R19"),0.527937761754968)</f>
        <v>0.5279377618</v>
      </c>
      <c r="T19" s="7">
        <f t="shared" si="5"/>
        <v>1</v>
      </c>
      <c r="U19" s="7">
        <f t="shared" si="14"/>
        <v>-1</v>
      </c>
      <c r="V19" s="9">
        <v>1.0</v>
      </c>
      <c r="W19" s="9">
        <v>1.0</v>
      </c>
      <c r="X19" s="9">
        <v>1.0</v>
      </c>
      <c r="Y19" s="1" t="b">
        <f t="shared" si="6"/>
        <v>0</v>
      </c>
      <c r="Z19" s="1"/>
    </row>
    <row r="20">
      <c r="A20" s="1"/>
      <c r="B20" s="7"/>
      <c r="C20" s="8">
        <f t="shared" si="7"/>
        <v>0.6060096062</v>
      </c>
      <c r="D20" s="8">
        <f t="shared" si="8"/>
        <v>0.434475916</v>
      </c>
      <c r="E20" s="8">
        <f t="shared" si="9"/>
        <v>0.1892628093</v>
      </c>
      <c r="F20" s="8">
        <f>IFERROR(__xludf.DUMMYFUNCTION("SINGLE(((I20 - C20) ^ 2)) + SINGLE(((J20 - D20) ^ 2)) + E20"),0.7452797736905531)</f>
        <v>0.7452797737</v>
      </c>
      <c r="G20" s="7">
        <f t="shared" si="3"/>
        <v>1</v>
      </c>
      <c r="H20" s="7">
        <f t="shared" si="10"/>
        <v>0</v>
      </c>
      <c r="I20" s="7">
        <f>$D$4</f>
        <v>0</v>
      </c>
      <c r="J20" s="7">
        <f>$E$4</f>
        <v>0</v>
      </c>
      <c r="K20" s="7">
        <f>$F$4</f>
        <v>0</v>
      </c>
      <c r="L20" s="1" t="b">
        <f t="shared" si="4"/>
        <v>0</v>
      </c>
      <c r="M20" s="1"/>
      <c r="N20" s="1"/>
      <c r="O20" s="1"/>
      <c r="P20" s="8">
        <f t="shared" si="11"/>
        <v>0.5435382234</v>
      </c>
      <c r="Q20" s="8">
        <f t="shared" si="12"/>
        <v>0.4461185071</v>
      </c>
      <c r="R20" s="8">
        <f t="shared" si="13"/>
        <v>-0.3769717097</v>
      </c>
      <c r="S20" s="8">
        <f>IFERROR(__xludf.DUMMYFUNCTION("SINGLE(((V20 - P20) ^ 2)) + SINGLE(((W20 - Q20) ^ 2)) + R20"),0.030407366203417052)</f>
        <v>0.0304073662</v>
      </c>
      <c r="T20" s="7">
        <f t="shared" si="5"/>
        <v>1</v>
      </c>
      <c r="U20" s="7">
        <f t="shared" si="14"/>
        <v>-1</v>
      </c>
      <c r="V20" s="9">
        <v>1.0</v>
      </c>
      <c r="W20" s="9">
        <v>0.0</v>
      </c>
      <c r="X20" s="9">
        <v>0.0</v>
      </c>
      <c r="Y20" s="1" t="b">
        <f t="shared" si="6"/>
        <v>0</v>
      </c>
      <c r="Z20" s="1"/>
    </row>
    <row r="21">
      <c r="A21" s="1"/>
      <c r="B21" s="7"/>
      <c r="C21" s="8">
        <f t="shared" si="7"/>
        <v>0.6060096062</v>
      </c>
      <c r="D21" s="8">
        <f t="shared" si="8"/>
        <v>0.434475916</v>
      </c>
      <c r="E21" s="8">
        <f t="shared" si="9"/>
        <v>0.1892628093</v>
      </c>
      <c r="F21" s="8">
        <f>IFERROR(__xludf.DUMMYFUNCTION("SINGLE(((I21 - C21) ^ 2)) + SINGLE(((J21 - D21) ^ 2)) + E21"),0.8763279417031998)</f>
        <v>0.8763279417</v>
      </c>
      <c r="G21" s="7">
        <f t="shared" si="3"/>
        <v>1</v>
      </c>
      <c r="H21" s="7">
        <f t="shared" si="10"/>
        <v>0</v>
      </c>
      <c r="I21" s="7">
        <f>$D$5</f>
        <v>0</v>
      </c>
      <c r="J21" s="7">
        <f>$E$5</f>
        <v>1</v>
      </c>
      <c r="K21" s="7">
        <f>$F$5</f>
        <v>1</v>
      </c>
      <c r="L21" s="1" t="b">
        <f t="shared" si="4"/>
        <v>0</v>
      </c>
      <c r="M21" s="1"/>
      <c r="N21" s="1"/>
      <c r="O21" s="1"/>
      <c r="P21" s="8">
        <f t="shared" si="11"/>
        <v>0.6348305787</v>
      </c>
      <c r="Q21" s="8">
        <f t="shared" si="12"/>
        <v>0.3568948057</v>
      </c>
      <c r="R21" s="8">
        <f t="shared" si="13"/>
        <v>-0.4769717097</v>
      </c>
      <c r="S21" s="8">
        <f>IFERROR(__xludf.DUMMYFUNCTION("SINGLE(((V21 - P21) ^ 2)) + SINGLE(((W21 - Q21) ^ 2)) + R21"),0.3396224449038546)</f>
        <v>0.3396224449</v>
      </c>
      <c r="T21" s="7">
        <f t="shared" si="5"/>
        <v>1</v>
      </c>
      <c r="U21" s="7">
        <f t="shared" si="14"/>
        <v>-1</v>
      </c>
      <c r="V21" s="9">
        <v>0.0</v>
      </c>
      <c r="W21" s="9">
        <v>1.0</v>
      </c>
      <c r="X21" s="9">
        <v>0.0</v>
      </c>
      <c r="Y21" s="1" t="b">
        <f t="shared" si="6"/>
        <v>0</v>
      </c>
      <c r="Z21" s="1"/>
    </row>
    <row r="22">
      <c r="A22" s="1"/>
      <c r="B22" s="7"/>
      <c r="C22" s="8">
        <f t="shared" si="7"/>
        <v>0.6060096062</v>
      </c>
      <c r="D22" s="8">
        <f t="shared" si="8"/>
        <v>0.434475916</v>
      </c>
      <c r="E22" s="8">
        <f t="shared" si="9"/>
        <v>0.1892628093</v>
      </c>
      <c r="F22" s="8">
        <f>IFERROR(__xludf.DUMMYFUNCTION("SINGLE(((I22 - C22) ^ 2)) + SINGLE(((J22 - D22) ^ 2)) + E22"),0.5332605613211466)</f>
        <v>0.5332605613</v>
      </c>
      <c r="G22" s="7">
        <f t="shared" si="3"/>
        <v>1</v>
      </c>
      <c r="H22" s="7">
        <f t="shared" si="10"/>
        <v>0</v>
      </c>
      <c r="I22" s="7">
        <f>$D$6</f>
        <v>1</v>
      </c>
      <c r="J22" s="7">
        <f>$E$6</f>
        <v>0</v>
      </c>
      <c r="K22" s="7">
        <f>$F$6</f>
        <v>1</v>
      </c>
      <c r="L22" s="1" t="b">
        <f t="shared" si="4"/>
        <v>0</v>
      </c>
      <c r="M22" s="1"/>
      <c r="N22" s="1"/>
      <c r="O22" s="1"/>
      <c r="P22" s="8">
        <f t="shared" si="11"/>
        <v>0.5078644629</v>
      </c>
      <c r="Q22" s="8">
        <f t="shared" si="12"/>
        <v>0.4855158445</v>
      </c>
      <c r="R22" s="8">
        <f t="shared" si="13"/>
        <v>-0.5769717097</v>
      </c>
      <c r="S22" s="8">
        <f>IFERROR(__xludf.DUMMYFUNCTION("SINGLE(((V22 - P22) ^ 2)) + SINGLE(((W22 - Q22) ^ 2)) + R22"),-0.08331976168349736)</f>
        <v>-0.08331976168</v>
      </c>
      <c r="T22" s="7">
        <f t="shared" si="5"/>
        <v>0</v>
      </c>
      <c r="U22" s="7">
        <f t="shared" si="14"/>
        <v>1</v>
      </c>
      <c r="V22" s="9">
        <v>0.0</v>
      </c>
      <c r="W22" s="9">
        <v>0.0</v>
      </c>
      <c r="X22" s="9">
        <v>0.0</v>
      </c>
      <c r="Y22" s="1" t="b">
        <f t="shared" si="6"/>
        <v>0</v>
      </c>
      <c r="Z22" s="1"/>
    </row>
    <row r="23">
      <c r="A23" s="1"/>
      <c r="B23" s="7"/>
      <c r="C23" s="8">
        <f t="shared" si="7"/>
        <v>0.6060096062</v>
      </c>
      <c r="D23" s="8">
        <f t="shared" si="8"/>
        <v>0.434475916</v>
      </c>
      <c r="E23" s="8">
        <f t="shared" si="9"/>
        <v>0.1892628093</v>
      </c>
      <c r="F23" s="8">
        <f>IFERROR(__xludf.DUMMYFUNCTION("SINGLE(((I23 - C23) ^ 2)) + SINGLE(((J23 - D23) ^ 2)) + E23"),0.6643087293337934)</f>
        <v>0.6643087293</v>
      </c>
      <c r="G23" s="7">
        <f t="shared" si="3"/>
        <v>1</v>
      </c>
      <c r="H23" s="7">
        <f t="shared" si="10"/>
        <v>-1</v>
      </c>
      <c r="I23" s="7">
        <f>$D$7</f>
        <v>1</v>
      </c>
      <c r="J23" s="7">
        <f>$E$7</f>
        <v>1</v>
      </c>
      <c r="K23" s="7">
        <f>$F$7</f>
        <v>1</v>
      </c>
      <c r="L23" s="1" t="b">
        <f t="shared" si="4"/>
        <v>0</v>
      </c>
      <c r="M23" s="1"/>
      <c r="N23" s="1"/>
      <c r="O23" s="1"/>
      <c r="P23" s="8">
        <f t="shared" si="11"/>
        <v>0.6094373555</v>
      </c>
      <c r="Q23" s="8">
        <f t="shared" si="12"/>
        <v>0.5826190134</v>
      </c>
      <c r="R23" s="8">
        <f t="shared" si="13"/>
        <v>-0.4769717097</v>
      </c>
      <c r="S23" s="8">
        <f>IFERROR(__xludf.DUMMYFUNCTION("SINGLE(((V23 - P23) ^ 2)) + SINGLE(((W23 - Q23) ^ 2)) + R23"),-0.1502256425101287)</f>
        <v>-0.1502256425</v>
      </c>
      <c r="T23" s="7">
        <f t="shared" si="5"/>
        <v>0</v>
      </c>
      <c r="U23" s="7">
        <f t="shared" si="14"/>
        <v>0</v>
      </c>
      <c r="V23" s="9">
        <v>1.0</v>
      </c>
      <c r="W23" s="9">
        <v>1.0</v>
      </c>
      <c r="X23" s="9">
        <v>1.0</v>
      </c>
      <c r="Y23" s="1" t="b">
        <f t="shared" si="6"/>
        <v>0</v>
      </c>
      <c r="Z23" s="1"/>
    </row>
    <row r="24">
      <c r="A24" s="1"/>
      <c r="B24" s="7"/>
      <c r="C24" s="8">
        <f t="shared" si="7"/>
        <v>0.6848076849</v>
      </c>
      <c r="D24" s="8">
        <f t="shared" si="8"/>
        <v>0.5475807328</v>
      </c>
      <c r="E24" s="8">
        <f t="shared" si="9"/>
        <v>0.08926280932</v>
      </c>
      <c r="F24" s="8">
        <f>IFERROR(__xludf.DUMMYFUNCTION("SINGLE(((I24 - C24) ^ 2)) + SINGLE(((J24 - D24) ^ 2)) + E24"),0.8580690336156287)</f>
        <v>0.8580690336</v>
      </c>
      <c r="G24" s="7">
        <f t="shared" si="3"/>
        <v>1</v>
      </c>
      <c r="H24" s="7">
        <f t="shared" si="10"/>
        <v>0</v>
      </c>
      <c r="I24" s="7">
        <f>$D$4</f>
        <v>0</v>
      </c>
      <c r="J24" s="7">
        <f>$E$4</f>
        <v>0</v>
      </c>
      <c r="K24" s="7">
        <f>$F$4</f>
        <v>0</v>
      </c>
      <c r="L24" s="1" t="b">
        <f t="shared" si="4"/>
        <v>0</v>
      </c>
      <c r="M24" s="1"/>
      <c r="N24" s="1"/>
      <c r="O24" s="1"/>
      <c r="P24" s="8">
        <f t="shared" si="11"/>
        <v>0.6094373555</v>
      </c>
      <c r="Q24" s="8">
        <f t="shared" si="12"/>
        <v>0.5826190134</v>
      </c>
      <c r="R24" s="8">
        <f t="shared" si="13"/>
        <v>-0.4769717097</v>
      </c>
      <c r="S24" s="8">
        <f>IFERROR(__xludf.DUMMYFUNCTION("SINGLE(((V24 - P24) ^ 2)) + SINGLE(((W24 - Q24) ^ 2)) + R24"),0.015012384374568422)</f>
        <v>0.01501238437</v>
      </c>
      <c r="T24" s="7">
        <f t="shared" si="5"/>
        <v>1</v>
      </c>
      <c r="U24" s="7">
        <f t="shared" si="14"/>
        <v>-1</v>
      </c>
      <c r="V24" s="9">
        <v>1.0</v>
      </c>
      <c r="W24" s="9">
        <v>0.0</v>
      </c>
      <c r="X24" s="9">
        <v>0.0</v>
      </c>
      <c r="Y24" s="1" t="b">
        <f t="shared" si="6"/>
        <v>0</v>
      </c>
      <c r="Z24" s="1"/>
    </row>
    <row r="25">
      <c r="A25" s="1"/>
      <c r="B25" s="7"/>
      <c r="C25" s="8">
        <f t="shared" si="7"/>
        <v>0.6848076849</v>
      </c>
      <c r="D25" s="8">
        <f t="shared" si="8"/>
        <v>0.5475807328</v>
      </c>
      <c r="E25" s="8">
        <f t="shared" si="9"/>
        <v>0.08926280932</v>
      </c>
      <c r="F25" s="8">
        <f>IFERROR(__xludf.DUMMYFUNCTION("SINGLE(((I25 - C25) ^ 2)) + SINGLE(((J25 - D25) ^ 2)) + E25"),0.762907568025746)</f>
        <v>0.762907568</v>
      </c>
      <c r="G25" s="7">
        <f t="shared" si="3"/>
        <v>1</v>
      </c>
      <c r="H25" s="7">
        <f t="shared" si="10"/>
        <v>0</v>
      </c>
      <c r="I25" s="7">
        <f>$D$5</f>
        <v>0</v>
      </c>
      <c r="J25" s="7">
        <f>$E$5</f>
        <v>1</v>
      </c>
      <c r="K25" s="7">
        <f>$F$5</f>
        <v>1</v>
      </c>
      <c r="L25" s="1" t="b">
        <f t="shared" si="4"/>
        <v>0</v>
      </c>
      <c r="M25" s="1"/>
      <c r="N25" s="1"/>
      <c r="O25" s="1"/>
      <c r="P25" s="8">
        <f t="shared" si="11"/>
        <v>0.6875498844</v>
      </c>
      <c r="Q25" s="8">
        <f t="shared" si="12"/>
        <v>0.4660952108</v>
      </c>
      <c r="R25" s="8">
        <f t="shared" si="13"/>
        <v>-0.5769717097</v>
      </c>
      <c r="S25" s="8">
        <f>IFERROR(__xludf.DUMMYFUNCTION("SINGLE(((V25 - P25) ^ 2)) + SINGLE(((W25 - Q25) ^ 2)) + R25"),0.18080745785531027)</f>
        <v>0.1808074579</v>
      </c>
      <c r="T25" s="7">
        <f t="shared" si="5"/>
        <v>1</v>
      </c>
      <c r="U25" s="7">
        <f t="shared" si="14"/>
        <v>-1</v>
      </c>
      <c r="V25" s="9">
        <v>0.0</v>
      </c>
      <c r="W25" s="9">
        <v>1.0</v>
      </c>
      <c r="X25" s="9">
        <v>0.0</v>
      </c>
      <c r="Y25" s="1" t="b">
        <f t="shared" si="6"/>
        <v>0</v>
      </c>
      <c r="Z25" s="1"/>
    </row>
    <row r="26">
      <c r="A26" s="1"/>
      <c r="B26" s="7"/>
      <c r="C26" s="8">
        <f t="shared" si="7"/>
        <v>0.6848076849</v>
      </c>
      <c r="D26" s="8">
        <f t="shared" si="8"/>
        <v>0.5475807328</v>
      </c>
      <c r="E26" s="8">
        <f t="shared" si="9"/>
        <v>0.08926280932</v>
      </c>
      <c r="F26" s="8">
        <f>IFERROR(__xludf.DUMMYFUNCTION("SINGLE(((I26 - C26) ^ 2)) + SINGLE(((J26 - D26) ^ 2)) + E26"),0.48845366372010346)</f>
        <v>0.4884536637</v>
      </c>
      <c r="G26" s="7">
        <f t="shared" si="3"/>
        <v>1</v>
      </c>
      <c r="H26" s="7">
        <f t="shared" si="10"/>
        <v>0</v>
      </c>
      <c r="I26" s="7">
        <f>$D$6</f>
        <v>1</v>
      </c>
      <c r="J26" s="7">
        <f>$E$6</f>
        <v>0</v>
      </c>
      <c r="K26" s="7">
        <f>$F$6</f>
        <v>1</v>
      </c>
      <c r="L26" s="1" t="b">
        <f t="shared" si="4"/>
        <v>0</v>
      </c>
      <c r="M26" s="1"/>
      <c r="N26" s="1"/>
      <c r="O26" s="1"/>
      <c r="P26" s="8">
        <f t="shared" si="11"/>
        <v>0.5500399075</v>
      </c>
      <c r="Q26" s="8">
        <f t="shared" si="12"/>
        <v>0.5728761686</v>
      </c>
      <c r="R26" s="8">
        <f t="shared" si="13"/>
        <v>-0.6769717097</v>
      </c>
      <c r="S26" s="8">
        <f>IFERROR(__xludf.DUMMYFUNCTION("SINGLE(((V26 - P26) ^ 2)) + SINGLE(((W26 - Q26) ^ 2)) + R26"),-0.04624070525894075)</f>
        <v>-0.04624070526</v>
      </c>
      <c r="T26" s="7">
        <f t="shared" si="5"/>
        <v>0</v>
      </c>
      <c r="U26" s="7">
        <f t="shared" si="14"/>
        <v>1</v>
      </c>
      <c r="V26" s="9">
        <v>0.0</v>
      </c>
      <c r="W26" s="9">
        <v>0.0</v>
      </c>
      <c r="X26" s="9">
        <v>0.0</v>
      </c>
      <c r="Y26" s="1" t="b">
        <f t="shared" si="6"/>
        <v>0</v>
      </c>
      <c r="Z26" s="1"/>
    </row>
    <row r="27">
      <c r="A27" s="1"/>
      <c r="B27" s="7"/>
      <c r="C27" s="8">
        <f t="shared" si="7"/>
        <v>0.6848076849</v>
      </c>
      <c r="D27" s="8">
        <f t="shared" si="8"/>
        <v>0.5475807328</v>
      </c>
      <c r="E27" s="8">
        <f t="shared" si="9"/>
        <v>0.08926280932</v>
      </c>
      <c r="F27" s="8">
        <f>IFERROR(__xludf.DUMMYFUNCTION("SINGLE(((I27 - C27) ^ 2)) + SINGLE(((J27 - D27) ^ 2)) + E27"),0.39329219813022076)</f>
        <v>0.3932921981</v>
      </c>
      <c r="G27" s="7">
        <f t="shared" si="3"/>
        <v>1</v>
      </c>
      <c r="H27" s="7">
        <f t="shared" si="10"/>
        <v>-1</v>
      </c>
      <c r="I27" s="7">
        <f>$D$7</f>
        <v>1</v>
      </c>
      <c r="J27" s="7">
        <f>$E$7</f>
        <v>1</v>
      </c>
      <c r="K27" s="7">
        <f>$F$7</f>
        <v>1</v>
      </c>
      <c r="L27" s="1" t="b">
        <f t="shared" si="4"/>
        <v>0</v>
      </c>
      <c r="M27" s="1"/>
      <c r="N27" s="1"/>
      <c r="O27" s="1"/>
      <c r="P27" s="8">
        <f t="shared" si="11"/>
        <v>0.6600478891</v>
      </c>
      <c r="Q27" s="8">
        <f t="shared" si="12"/>
        <v>0.6874514023</v>
      </c>
      <c r="R27" s="8">
        <f t="shared" si="13"/>
        <v>-0.5769717097</v>
      </c>
      <c r="S27" s="8">
        <f>IFERROR(__xludf.DUMMYFUNCTION("SINGLE(((V27 - P27) ^ 2)) + SINGLE(((W27 - Q27) ^ 2)) + R27"),-0.36371764605330925)</f>
        <v>-0.3637176461</v>
      </c>
      <c r="T27" s="7">
        <f t="shared" si="5"/>
        <v>0</v>
      </c>
      <c r="U27" s="7">
        <f t="shared" si="14"/>
        <v>0</v>
      </c>
      <c r="V27" s="9">
        <v>1.0</v>
      </c>
      <c r="W27" s="9">
        <v>1.0</v>
      </c>
      <c r="X27" s="9">
        <v>1.0</v>
      </c>
      <c r="Y27" s="1" t="b">
        <f t="shared" si="6"/>
        <v>0</v>
      </c>
      <c r="Z27" s="1"/>
    </row>
    <row r="28">
      <c r="A28" s="1"/>
      <c r="B28" s="7"/>
      <c r="C28" s="8">
        <f t="shared" si="7"/>
        <v>0.747846148</v>
      </c>
      <c r="D28" s="8">
        <f t="shared" si="8"/>
        <v>0.6380645862</v>
      </c>
      <c r="E28" s="8">
        <f t="shared" si="9"/>
        <v>-0.01073719068</v>
      </c>
      <c r="F28" s="8">
        <f>IFERROR(__xludf.DUMMYFUNCTION("SINGLE(((I28 - C28) ^ 2)) + SINGLE(((J28 - D28) ^ 2)) + E28"),0.9556630865482606)</f>
        <v>0.9556630865</v>
      </c>
      <c r="G28" s="7">
        <f t="shared" si="3"/>
        <v>1</v>
      </c>
      <c r="H28" s="7">
        <f t="shared" si="10"/>
        <v>0</v>
      </c>
      <c r="I28" s="7">
        <f>$D$4</f>
        <v>0</v>
      </c>
      <c r="J28" s="7">
        <f>$E$4</f>
        <v>0</v>
      </c>
      <c r="K28" s="7">
        <f>$F$4</f>
        <v>0</v>
      </c>
      <c r="L28" s="1" t="b">
        <f t="shared" si="4"/>
        <v>0</v>
      </c>
      <c r="M28" s="1"/>
      <c r="N28" s="1"/>
      <c r="O28" s="1"/>
      <c r="P28" s="8">
        <f t="shared" si="11"/>
        <v>0.6600478891</v>
      </c>
      <c r="Q28" s="8">
        <f t="shared" si="12"/>
        <v>0.6874514023</v>
      </c>
      <c r="R28" s="8">
        <f t="shared" si="13"/>
        <v>-0.5769717097</v>
      </c>
      <c r="S28" s="8">
        <f>IFERROR(__xludf.DUMMYFUNCTION("SINGLE(((V28 - P28) ^ 2)) + SINGLE(((W28 - Q28) ^ 2)) + R28"),0.011185158594138045)</f>
        <v>0.01118515859</v>
      </c>
      <c r="T28" s="7">
        <f t="shared" si="5"/>
        <v>1</v>
      </c>
      <c r="U28" s="7">
        <f t="shared" si="14"/>
        <v>-1</v>
      </c>
      <c r="V28" s="9">
        <v>1.0</v>
      </c>
      <c r="W28" s="9">
        <v>0.0</v>
      </c>
      <c r="X28" s="9">
        <v>0.0</v>
      </c>
      <c r="Y28" s="1" t="b">
        <f t="shared" si="6"/>
        <v>0</v>
      </c>
      <c r="Z28" s="1"/>
    </row>
    <row r="29">
      <c r="A29" s="1"/>
      <c r="B29" s="7"/>
      <c r="C29" s="8">
        <f t="shared" si="7"/>
        <v>0.747846148</v>
      </c>
      <c r="D29" s="8">
        <f t="shared" si="8"/>
        <v>0.6380645862</v>
      </c>
      <c r="E29" s="8">
        <f t="shared" si="9"/>
        <v>-0.01073719068</v>
      </c>
      <c r="F29" s="8">
        <f>IFERROR(__xludf.DUMMYFUNCTION("SINGLE(((I29 - C29) ^ 2)) + SINGLE(((J29 - D29) ^ 2)) + E29"),0.6795339140763544)</f>
        <v>0.6795339141</v>
      </c>
      <c r="G29" s="7">
        <f t="shared" si="3"/>
        <v>1</v>
      </c>
      <c r="H29" s="7">
        <f t="shared" si="10"/>
        <v>0</v>
      </c>
      <c r="I29" s="7">
        <f>$D$5</f>
        <v>0</v>
      </c>
      <c r="J29" s="7">
        <f>$E$5</f>
        <v>1</v>
      </c>
      <c r="K29" s="7">
        <f>$F$5</f>
        <v>1</v>
      </c>
      <c r="L29" s="1" t="b">
        <f t="shared" si="4"/>
        <v>0</v>
      </c>
      <c r="M29" s="1"/>
      <c r="N29" s="1"/>
      <c r="O29" s="1"/>
      <c r="P29" s="8">
        <f t="shared" si="11"/>
        <v>0.7280383112</v>
      </c>
      <c r="Q29" s="8">
        <f t="shared" si="12"/>
        <v>0.5499611219</v>
      </c>
      <c r="R29" s="8">
        <f t="shared" si="13"/>
        <v>-0.6769717097</v>
      </c>
      <c r="S29" s="8">
        <f>IFERROR(__xludf.DUMMYFUNCTION("SINGLE(((V29 - P29) ^ 2)) + SINGLE(((W29 - Q29) ^ 2)) + R29"),0.055603064771068245)</f>
        <v>0.05560306477</v>
      </c>
      <c r="T29" s="7">
        <f t="shared" si="5"/>
        <v>1</v>
      </c>
      <c r="U29" s="7">
        <f t="shared" si="14"/>
        <v>-1</v>
      </c>
      <c r="V29" s="9">
        <v>0.0</v>
      </c>
      <c r="W29" s="9">
        <v>1.0</v>
      </c>
      <c r="X29" s="9">
        <v>0.0</v>
      </c>
      <c r="Y29" s="1" t="b">
        <f t="shared" si="6"/>
        <v>0</v>
      </c>
      <c r="Z29" s="1"/>
    </row>
    <row r="30">
      <c r="A30" s="1"/>
      <c r="B30" s="7"/>
      <c r="C30" s="8">
        <f t="shared" si="7"/>
        <v>0.747846148</v>
      </c>
      <c r="D30" s="8">
        <f t="shared" si="8"/>
        <v>0.6380645862</v>
      </c>
      <c r="E30" s="8">
        <f t="shared" si="9"/>
        <v>-0.01073719068</v>
      </c>
      <c r="F30" s="8">
        <f>IFERROR(__xludf.DUMMYFUNCTION("SINGLE(((I30 - C30) ^ 2)) + SINGLE(((J30 - D30) ^ 2)) + E30"),0.45997079063184054)</f>
        <v>0.4599707906</v>
      </c>
      <c r="G30" s="7">
        <f t="shared" si="3"/>
        <v>1</v>
      </c>
      <c r="H30" s="7">
        <f t="shared" si="10"/>
        <v>0</v>
      </c>
      <c r="I30" s="7">
        <f>$D$6</f>
        <v>1</v>
      </c>
      <c r="J30" s="7">
        <f>$E$6</f>
        <v>0</v>
      </c>
      <c r="K30" s="7">
        <f>$F$6</f>
        <v>1</v>
      </c>
      <c r="L30" s="1" t="b">
        <f t="shared" si="4"/>
        <v>0</v>
      </c>
      <c r="M30" s="1"/>
      <c r="N30" s="1"/>
      <c r="O30" s="1"/>
      <c r="P30" s="8">
        <f t="shared" si="11"/>
        <v>0.582430649</v>
      </c>
      <c r="Q30" s="8">
        <f t="shared" si="12"/>
        <v>0.6399688975</v>
      </c>
      <c r="R30" s="8">
        <f t="shared" si="13"/>
        <v>-0.7769717097</v>
      </c>
      <c r="S30" s="8">
        <f>IFERROR(__xludf.DUMMYFUNCTION("SINGLE(((V30 - P30) ^ 2)) + SINGLE(((W30 - Q30) ^ 2)) + R30"),-0.0281860590646954)</f>
        <v>-0.02818605906</v>
      </c>
      <c r="T30" s="7">
        <f t="shared" si="5"/>
        <v>0</v>
      </c>
      <c r="U30" s="7">
        <f t="shared" si="14"/>
        <v>1</v>
      </c>
      <c r="V30" s="9">
        <v>0.0</v>
      </c>
      <c r="W30" s="9">
        <v>0.0</v>
      </c>
      <c r="X30" s="9">
        <v>0.0</v>
      </c>
      <c r="Y30" s="1" t="b">
        <f t="shared" si="6"/>
        <v>0</v>
      </c>
      <c r="Z30" s="1"/>
    </row>
    <row r="31">
      <c r="A31" s="1"/>
      <c r="B31" s="1"/>
      <c r="C31" s="8">
        <f t="shared" si="7"/>
        <v>0.747846148</v>
      </c>
      <c r="D31" s="8">
        <f t="shared" si="8"/>
        <v>0.6380645862</v>
      </c>
      <c r="E31" s="8">
        <f t="shared" si="9"/>
        <v>-0.01073719068</v>
      </c>
      <c r="F31" s="8">
        <f>IFERROR(__xludf.DUMMYFUNCTION("SINGLE(((I31 - C31) ^ 2)) + SINGLE(((J31 - D31) ^ 2)) + E31"),0.18384161815993433)</f>
        <v>0.1838416182</v>
      </c>
      <c r="G31" s="7">
        <f t="shared" si="3"/>
        <v>1</v>
      </c>
      <c r="H31" s="7">
        <f t="shared" si="10"/>
        <v>-1</v>
      </c>
      <c r="I31" s="7">
        <f>$D$7</f>
        <v>1</v>
      </c>
      <c r="J31" s="7">
        <f>$E$7</f>
        <v>1</v>
      </c>
      <c r="K31" s="7">
        <f>$F$7</f>
        <v>1</v>
      </c>
      <c r="L31" s="1" t="b">
        <f t="shared" si="4"/>
        <v>0</v>
      </c>
      <c r="M31" s="1"/>
      <c r="N31" s="1"/>
      <c r="O31" s="1"/>
      <c r="P31" s="8">
        <f t="shared" si="11"/>
        <v>0.6989167788</v>
      </c>
      <c r="Q31" s="8">
        <f t="shared" si="12"/>
        <v>0.767962677</v>
      </c>
      <c r="R31" s="8">
        <f t="shared" si="13"/>
        <v>-0.6769717097</v>
      </c>
      <c r="S31" s="8">
        <f>IFERROR(__xludf.DUMMYFUNCTION("SINGLE(((V31 - P31) ^ 2)) + SINGLE(((W31 - Q31) ^ 2)) + R31"),-0.5324792843358046)</f>
        <v>-0.5324792843</v>
      </c>
      <c r="T31" s="7">
        <f t="shared" si="5"/>
        <v>0</v>
      </c>
      <c r="U31" s="7">
        <f t="shared" si="14"/>
        <v>0</v>
      </c>
      <c r="V31" s="9">
        <v>1.0</v>
      </c>
      <c r="W31" s="9">
        <v>1.0</v>
      </c>
      <c r="X31" s="9">
        <v>1.0</v>
      </c>
      <c r="Y31" s="1" t="b">
        <f t="shared" si="6"/>
        <v>0</v>
      </c>
      <c r="Z31" s="1"/>
    </row>
    <row r="32">
      <c r="A32" s="1"/>
      <c r="B32" s="1"/>
      <c r="C32" s="8">
        <f t="shared" si="7"/>
        <v>0.7982769184</v>
      </c>
      <c r="D32" s="8">
        <f t="shared" si="8"/>
        <v>0.710451669</v>
      </c>
      <c r="E32" s="8">
        <f t="shared" si="9"/>
        <v>-0.1107371907</v>
      </c>
      <c r="F32" s="8">
        <f>IFERROR(__xludf.DUMMYFUNCTION("SINGLE(((I32 - C32) ^ 2)) + SINGLE(((J32 - D32) ^ 2)) + E32"),1.0312504216896121)</f>
        <v>1.031250422</v>
      </c>
      <c r="G32" s="7">
        <f t="shared" si="3"/>
        <v>1</v>
      </c>
      <c r="H32" s="7">
        <f t="shared" si="10"/>
        <v>0</v>
      </c>
      <c r="I32" s="7">
        <f>$D$4</f>
        <v>0</v>
      </c>
      <c r="J32" s="7">
        <f>$E$4</f>
        <v>0</v>
      </c>
      <c r="K32" s="7">
        <f>$F$4</f>
        <v>0</v>
      </c>
      <c r="L32" s="1" t="b">
        <f t="shared" si="4"/>
        <v>0</v>
      </c>
      <c r="M32" s="1"/>
      <c r="N32" s="1"/>
      <c r="O32" s="1"/>
      <c r="P32" s="8">
        <f t="shared" si="11"/>
        <v>0.6989167788</v>
      </c>
      <c r="Q32" s="8">
        <f t="shared" si="12"/>
        <v>0.767962677</v>
      </c>
      <c r="R32" s="8">
        <f t="shared" si="13"/>
        <v>-0.6769717097</v>
      </c>
      <c r="S32" s="8">
        <f>IFERROR(__xludf.DUMMYFUNCTION("SINGLE(((V32 - P32) ^ 2)) + SINGLE(((W32 - Q32) ^ 2)) + R32"),0.003446069633434967)</f>
        <v>0.003446069633</v>
      </c>
      <c r="T32" s="7">
        <f t="shared" si="5"/>
        <v>1</v>
      </c>
      <c r="U32" s="7">
        <f t="shared" si="14"/>
        <v>-1</v>
      </c>
      <c r="V32" s="9">
        <v>1.0</v>
      </c>
      <c r="W32" s="9">
        <v>0.0</v>
      </c>
      <c r="X32" s="9">
        <v>0.0</v>
      </c>
      <c r="Y32" s="1" t="b">
        <f t="shared" si="6"/>
        <v>0</v>
      </c>
      <c r="Z32" s="1"/>
    </row>
    <row r="33">
      <c r="A33" s="1"/>
      <c r="B33" s="1"/>
      <c r="C33" s="8">
        <f t="shared" si="7"/>
        <v>0.7982769184</v>
      </c>
      <c r="D33" s="8">
        <f t="shared" si="8"/>
        <v>0.710451669</v>
      </c>
      <c r="E33" s="8">
        <f t="shared" si="9"/>
        <v>-0.1107371907</v>
      </c>
      <c r="F33" s="8">
        <f>IFERROR(__xludf.DUMMYFUNCTION("SINGLE(((I33 - C33) ^ 2)) + SINGLE(((J33 - D33) ^ 2)) + E33"),0.610347083712087)</f>
        <v>0.6103470837</v>
      </c>
      <c r="G33" s="7">
        <f t="shared" si="3"/>
        <v>1</v>
      </c>
      <c r="H33" s="7">
        <f t="shared" si="10"/>
        <v>0</v>
      </c>
      <c r="I33" s="7">
        <f>$D$5</f>
        <v>0</v>
      </c>
      <c r="J33" s="7">
        <f>$E$5</f>
        <v>1</v>
      </c>
      <c r="K33" s="7">
        <f>$F$5</f>
        <v>1</v>
      </c>
      <c r="L33" s="1" t="b">
        <f t="shared" si="4"/>
        <v>0</v>
      </c>
      <c r="M33" s="1"/>
      <c r="N33" s="1"/>
      <c r="O33" s="1"/>
      <c r="P33" s="8">
        <f t="shared" si="11"/>
        <v>0.759133423</v>
      </c>
      <c r="Q33" s="8">
        <f t="shared" si="12"/>
        <v>0.6143701416</v>
      </c>
      <c r="R33" s="8">
        <f t="shared" si="13"/>
        <v>-0.7769717097</v>
      </c>
      <c r="S33" s="8">
        <f>IFERROR(__xludf.DUMMYFUNCTION("SINGLE(((V33 - P33) ^ 2)) + SINGLE(((W33 - Q33) ^ 2)) + R33"),-0.05197776803688248)</f>
        <v>-0.05197776804</v>
      </c>
      <c r="T33" s="7">
        <f t="shared" si="5"/>
        <v>0</v>
      </c>
      <c r="U33" s="7">
        <f t="shared" si="14"/>
        <v>0</v>
      </c>
      <c r="V33" s="9">
        <v>0.0</v>
      </c>
      <c r="W33" s="9">
        <v>1.0</v>
      </c>
      <c r="X33" s="9">
        <v>0.0</v>
      </c>
      <c r="Y33" s="1" t="b">
        <f t="shared" si="6"/>
        <v>1</v>
      </c>
      <c r="Z33" s="1"/>
    </row>
    <row r="34">
      <c r="A34" s="1"/>
      <c r="B34" s="1"/>
      <c r="C34" s="8">
        <f t="shared" si="7"/>
        <v>0.7982769184</v>
      </c>
      <c r="D34" s="8">
        <f t="shared" si="8"/>
        <v>0.710451669</v>
      </c>
      <c r="E34" s="8">
        <f t="shared" si="9"/>
        <v>-0.1107371907</v>
      </c>
      <c r="F34" s="8">
        <f>IFERROR(__xludf.DUMMYFUNCTION("SINGLE(((I34 - C34) ^ 2)) + SINGLE(((J34 - D34) ^ 2)) + E34"),0.4346965849564759)</f>
        <v>0.434696585</v>
      </c>
      <c r="G34" s="7">
        <f t="shared" si="3"/>
        <v>1</v>
      </c>
      <c r="H34" s="7">
        <f t="shared" si="10"/>
        <v>0</v>
      </c>
      <c r="I34" s="7">
        <f>$D$6</f>
        <v>1</v>
      </c>
      <c r="J34" s="7">
        <f>$E$6</f>
        <v>0</v>
      </c>
      <c r="K34" s="7">
        <f>$F$6</f>
        <v>1</v>
      </c>
      <c r="L34" s="1" t="b">
        <f t="shared" si="4"/>
        <v>0</v>
      </c>
      <c r="M34" s="1"/>
      <c r="N34" s="1"/>
      <c r="O34" s="1"/>
      <c r="P34" s="8">
        <f t="shared" si="11"/>
        <v>0.759133423</v>
      </c>
      <c r="Q34" s="8">
        <f t="shared" si="12"/>
        <v>0.6143701416</v>
      </c>
      <c r="R34" s="8">
        <f t="shared" si="13"/>
        <v>-0.7769717097</v>
      </c>
      <c r="S34" s="8">
        <f>IFERROR(__xludf.DUMMYFUNCTION("SINGLE(((V34 - P34) ^ 2)) + SINGLE(((W34 - Q34) ^ 2)) + R34"),0.17676251513850905)</f>
        <v>0.1767625151</v>
      </c>
      <c r="T34" s="7">
        <f t="shared" si="5"/>
        <v>1</v>
      </c>
      <c r="U34" s="7">
        <f t="shared" si="14"/>
        <v>0</v>
      </c>
      <c r="V34" s="9">
        <v>0.0</v>
      </c>
      <c r="W34" s="9">
        <v>0.0</v>
      </c>
      <c r="X34" s="9">
        <v>0.0</v>
      </c>
      <c r="Y34" s="1" t="b">
        <f t="shared" si="6"/>
        <v>1</v>
      </c>
      <c r="Z34" s="1"/>
    </row>
    <row r="35" ht="15.75" customHeight="1">
      <c r="A35" s="1"/>
      <c r="B35" s="1"/>
      <c r="C35" s="8">
        <f t="shared" si="7"/>
        <v>0.7982769184</v>
      </c>
      <c r="D35" s="8">
        <f t="shared" si="8"/>
        <v>0.710451669</v>
      </c>
      <c r="E35" s="8">
        <f t="shared" si="9"/>
        <v>-0.1107371907</v>
      </c>
      <c r="F35" s="8">
        <f>IFERROR(__xludf.DUMMYFUNCTION("SINGLE(((I35 - C35) ^ 2)) + SINGLE(((J35 - D35) ^ 2)) + E35"),0.01379324697895104)</f>
        <v>0.01379324698</v>
      </c>
      <c r="G35" s="7">
        <f t="shared" si="3"/>
        <v>1</v>
      </c>
      <c r="H35" s="7">
        <f t="shared" si="10"/>
        <v>-1</v>
      </c>
      <c r="I35" s="7">
        <f>$D$7</f>
        <v>1</v>
      </c>
      <c r="J35" s="7">
        <f>$E$7</f>
        <v>1</v>
      </c>
      <c r="K35" s="7">
        <f>$F$7</f>
        <v>1</v>
      </c>
      <c r="L35" s="1" t="b">
        <f t="shared" si="4"/>
        <v>0</v>
      </c>
      <c r="M35" s="1"/>
      <c r="N35" s="1"/>
      <c r="O35" s="1"/>
      <c r="P35" s="8">
        <f t="shared" si="11"/>
        <v>0.759133423</v>
      </c>
      <c r="Q35" s="8">
        <f t="shared" si="12"/>
        <v>0.6143701416</v>
      </c>
      <c r="R35" s="8">
        <f t="shared" si="13"/>
        <v>-0.7769717097</v>
      </c>
      <c r="S35" s="8">
        <f>IFERROR(__xludf.DUMMYFUNCTION("SINGLE(((V35 - P35) ^ 2)) + SINGLE(((W35 - Q35) ^ 2)) + R35"),-0.5702446141025386)</f>
        <v>-0.5702446141</v>
      </c>
      <c r="T35" s="7">
        <f t="shared" si="5"/>
        <v>0</v>
      </c>
      <c r="U35" s="7">
        <f t="shared" si="14"/>
        <v>0</v>
      </c>
      <c r="V35" s="9">
        <v>1.0</v>
      </c>
      <c r="W35" s="9">
        <v>1.0</v>
      </c>
      <c r="X35" s="9">
        <v>1.0</v>
      </c>
      <c r="Y35" s="1" t="b">
        <f t="shared" si="6"/>
        <v>1</v>
      </c>
      <c r="Z35" s="1"/>
    </row>
    <row r="36" ht="15.75" customHeight="1">
      <c r="A36" s="1"/>
      <c r="B36" s="7"/>
      <c r="C36" s="8">
        <f t="shared" si="7"/>
        <v>0.8386215347</v>
      </c>
      <c r="D36" s="8">
        <f t="shared" si="8"/>
        <v>0.7683613352</v>
      </c>
      <c r="E36" s="8">
        <f t="shared" si="9"/>
        <v>-0.2107371907</v>
      </c>
      <c r="F36" s="8">
        <f>IFERROR(__xludf.DUMMYFUNCTION("SINGLE(((I36 - C36) ^ 2)) + SINGLE(((J36 - D36) ^ 2)) + E36"),1.0829280291916503)</f>
        <v>1.082928029</v>
      </c>
      <c r="G36" s="7">
        <f t="shared" si="3"/>
        <v>1</v>
      </c>
      <c r="H36" s="7">
        <f t="shared" si="10"/>
        <v>0</v>
      </c>
      <c r="I36" s="7">
        <f>$D$4</f>
        <v>0</v>
      </c>
      <c r="J36" s="7">
        <f>$E$4</f>
        <v>0</v>
      </c>
      <c r="K36" s="7">
        <f>$F$4</f>
        <v>0</v>
      </c>
      <c r="L36" s="1" t="b">
        <f t="shared" si="4"/>
        <v>1</v>
      </c>
      <c r="M36" s="1"/>
      <c r="O36" s="1"/>
      <c r="P36" s="8">
        <f t="shared" si="11"/>
        <v>0.759133423</v>
      </c>
      <c r="Q36" s="8">
        <f t="shared" si="12"/>
        <v>0.6143701416</v>
      </c>
      <c r="R36" s="8">
        <f t="shared" si="13"/>
        <v>-0.7769717097</v>
      </c>
      <c r="S36" s="8">
        <f>IFERROR(__xludf.DUMMYFUNCTION("SINGLE(((V36 - P36) ^ 2)) + SINGLE(((W36 - Q36) ^ 2)) + R36"),-0.34150433092714705)</f>
        <v>-0.3415043309</v>
      </c>
      <c r="T36" s="7">
        <f t="shared" si="5"/>
        <v>0</v>
      </c>
      <c r="U36" s="7">
        <f t="shared" si="14"/>
        <v>0</v>
      </c>
      <c r="V36" s="9">
        <v>1.0</v>
      </c>
      <c r="W36" s="9">
        <v>0.0</v>
      </c>
      <c r="X36" s="9">
        <v>0.0</v>
      </c>
      <c r="Y36" s="1" t="b">
        <f t="shared" si="6"/>
        <v>1</v>
      </c>
      <c r="Z36" s="1"/>
    </row>
    <row r="37" ht="15.75" customHeight="1">
      <c r="A37" s="1"/>
      <c r="B37" s="7"/>
      <c r="C37" s="8">
        <f t="shared" si="7"/>
        <v>0.8386215347</v>
      </c>
      <c r="D37" s="8">
        <f t="shared" si="8"/>
        <v>0.7683613352</v>
      </c>
      <c r="E37" s="8">
        <f t="shared" si="9"/>
        <v>-0.2107371907</v>
      </c>
      <c r="F37" s="8">
        <f>IFERROR(__xludf.DUMMYFUNCTION("SINGLE(((I37 - C37) ^ 2)) + SINGLE(((J37 - D37) ^ 2)) + E37"),0.5462053588096306)</f>
        <v>0.5462053588</v>
      </c>
      <c r="G37" s="7">
        <f t="shared" si="3"/>
        <v>1</v>
      </c>
      <c r="H37" s="7">
        <f t="shared" si="10"/>
        <v>0</v>
      </c>
      <c r="I37" s="7">
        <f>$D$5</f>
        <v>0</v>
      </c>
      <c r="J37" s="7">
        <f>$E$5</f>
        <v>1</v>
      </c>
      <c r="K37" s="7">
        <f>$F$5</f>
        <v>1</v>
      </c>
      <c r="L37" s="1" t="b">
        <f t="shared" si="4"/>
        <v>1</v>
      </c>
      <c r="M37" s="1"/>
      <c r="O37" s="1"/>
      <c r="P37" s="8">
        <f t="shared" si="11"/>
        <v>0.759133423</v>
      </c>
      <c r="Q37" s="8">
        <f t="shared" si="12"/>
        <v>0.6143701416</v>
      </c>
      <c r="R37" s="8">
        <f t="shared" si="13"/>
        <v>-0.7769717097</v>
      </c>
      <c r="S37" s="8">
        <f>IFERROR(__xludf.DUMMYFUNCTION("SINGLE(((V37 - P37) ^ 2)) + SINGLE(((W37 - Q37) ^ 2)) + R37"),-0.05197776803688248)</f>
        <v>-0.05197776804</v>
      </c>
      <c r="T37" s="7">
        <f t="shared" si="5"/>
        <v>0</v>
      </c>
      <c r="U37" s="7">
        <f t="shared" si="14"/>
        <v>0</v>
      </c>
      <c r="V37" s="9">
        <v>0.0</v>
      </c>
      <c r="W37" s="9">
        <v>1.0</v>
      </c>
      <c r="X37" s="9">
        <v>0.0</v>
      </c>
      <c r="Y37" s="1" t="b">
        <f t="shared" si="6"/>
        <v>1</v>
      </c>
      <c r="Z37" s="1"/>
    </row>
    <row r="38" ht="15.75" customHeight="1">
      <c r="A38" s="1"/>
      <c r="B38" s="7"/>
      <c r="C38" s="8">
        <f t="shared" si="7"/>
        <v>0.8386215347</v>
      </c>
      <c r="D38" s="8">
        <f t="shared" si="8"/>
        <v>0.7683613352</v>
      </c>
      <c r="E38" s="8">
        <f t="shared" si="9"/>
        <v>-0.2107371907</v>
      </c>
      <c r="F38" s="8">
        <f>IFERROR(__xludf.DUMMYFUNCTION("SINGLE(((I38 - C38) ^ 2)) + SINGLE(((J38 - D38) ^ 2)) + E38"),0.40568495980514163)</f>
        <v>0.4056849598</v>
      </c>
      <c r="G38" s="7">
        <f t="shared" si="3"/>
        <v>1</v>
      </c>
      <c r="H38" s="7">
        <f t="shared" si="10"/>
        <v>0</v>
      </c>
      <c r="I38" s="7">
        <f>$D$6</f>
        <v>1</v>
      </c>
      <c r="J38" s="7">
        <f>$E$6</f>
        <v>0</v>
      </c>
      <c r="K38" s="7">
        <f>$F$6</f>
        <v>1</v>
      </c>
      <c r="L38" s="1" t="b">
        <f t="shared" si="4"/>
        <v>1</v>
      </c>
      <c r="M38" s="1"/>
      <c r="N38" s="1"/>
      <c r="O38" s="1"/>
      <c r="P38" s="8">
        <f t="shared" si="11"/>
        <v>0.759133423</v>
      </c>
      <c r="Q38" s="8">
        <f t="shared" si="12"/>
        <v>0.6143701416</v>
      </c>
      <c r="R38" s="8">
        <f t="shared" si="13"/>
        <v>-0.7769717097</v>
      </c>
      <c r="S38" s="8">
        <f>IFERROR(__xludf.DUMMYFUNCTION("SINGLE(((V38 - P38) ^ 2)) + SINGLE(((W38 - Q38) ^ 2)) + R38"),0.17676251513850905)</f>
        <v>0.1767625151</v>
      </c>
      <c r="T38" s="7">
        <f t="shared" si="5"/>
        <v>1</v>
      </c>
      <c r="U38" s="7">
        <f t="shared" si="14"/>
        <v>0</v>
      </c>
      <c r="V38" s="9">
        <v>0.0</v>
      </c>
      <c r="W38" s="9">
        <v>0.0</v>
      </c>
      <c r="X38" s="9">
        <v>0.0</v>
      </c>
      <c r="Y38" s="1" t="b">
        <f t="shared" si="6"/>
        <v>1</v>
      </c>
      <c r="Z38" s="1"/>
    </row>
    <row r="39" ht="15.75" customHeight="1">
      <c r="A39" s="1"/>
      <c r="B39" s="7"/>
      <c r="C39" s="8">
        <f t="shared" si="7"/>
        <v>0.8386215347</v>
      </c>
      <c r="D39" s="8">
        <f t="shared" si="8"/>
        <v>0.7683613352</v>
      </c>
      <c r="E39" s="8">
        <f t="shared" si="9"/>
        <v>-0.2107371907</v>
      </c>
      <c r="F39" s="8">
        <f>IFERROR(__xludf.DUMMYFUNCTION("SINGLE(((I39 - C39) ^ 2)) + SINGLE(((J39 - D39) ^ 2)) + E39"),-0.13103771057687827)</f>
        <v>-0.1310377106</v>
      </c>
      <c r="G39" s="7">
        <f t="shared" si="3"/>
        <v>0</v>
      </c>
      <c r="H39" s="7">
        <f t="shared" si="10"/>
        <v>0</v>
      </c>
      <c r="I39" s="7">
        <f>$D$7</f>
        <v>1</v>
      </c>
      <c r="J39" s="7">
        <f>$E$7</f>
        <v>1</v>
      </c>
      <c r="K39" s="7">
        <f>$F$7</f>
        <v>1</v>
      </c>
      <c r="L39" s="1" t="b">
        <f t="shared" si="4"/>
        <v>1</v>
      </c>
      <c r="M39" s="1"/>
      <c r="N39" s="1"/>
      <c r="O39" s="1"/>
      <c r="P39" s="8">
        <f t="shared" si="11"/>
        <v>0.759133423</v>
      </c>
      <c r="Q39" s="8">
        <f t="shared" si="12"/>
        <v>0.6143701416</v>
      </c>
      <c r="R39" s="8">
        <f t="shared" si="13"/>
        <v>-0.7769717097</v>
      </c>
      <c r="S39" s="8">
        <f>IFERROR(__xludf.DUMMYFUNCTION("SINGLE(((V39 - P39) ^ 2)) + SINGLE(((W39 - Q39) ^ 2)) + R39"),-0.5702446141025386)</f>
        <v>-0.5702446141</v>
      </c>
      <c r="T39" s="7">
        <f t="shared" si="5"/>
        <v>0</v>
      </c>
      <c r="U39" s="7">
        <f t="shared" si="14"/>
        <v>0</v>
      </c>
      <c r="V39" s="9">
        <v>1.0</v>
      </c>
      <c r="W39" s="9">
        <v>1.0</v>
      </c>
      <c r="X39" s="9">
        <v>1.0</v>
      </c>
      <c r="Y39" s="1" t="b">
        <f t="shared" si="6"/>
        <v>1</v>
      </c>
      <c r="Z39" s="1"/>
    </row>
    <row r="40" ht="15.75" customHeight="1">
      <c r="A40" s="1"/>
      <c r="B40" s="7"/>
      <c r="C40" s="8">
        <f t="shared" si="7"/>
        <v>0.8386215347</v>
      </c>
      <c r="D40" s="8">
        <f t="shared" si="8"/>
        <v>0.7683613352</v>
      </c>
      <c r="E40" s="8">
        <f t="shared" si="9"/>
        <v>-0.2107371907</v>
      </c>
      <c r="F40" s="8">
        <f>IFERROR(__xludf.DUMMYFUNCTION("SINGLE(((I40 - C40) ^ 2)) + SINGLE(((J40 - D40) ^ 2)) + E40"),1.0829280291916503)</f>
        <v>1.082928029</v>
      </c>
      <c r="G40" s="7">
        <f t="shared" si="3"/>
        <v>1</v>
      </c>
      <c r="H40" s="7">
        <f t="shared" si="10"/>
        <v>0</v>
      </c>
      <c r="I40" s="7">
        <f>$D$4</f>
        <v>0</v>
      </c>
      <c r="J40" s="7">
        <f>$E$4</f>
        <v>0</v>
      </c>
      <c r="K40" s="7">
        <f>$F$4</f>
        <v>0</v>
      </c>
      <c r="L40" s="1" t="b">
        <f t="shared" si="4"/>
        <v>1</v>
      </c>
      <c r="M40" s="1"/>
      <c r="N40" s="1"/>
      <c r="O40" s="1"/>
      <c r="P40" s="8">
        <f t="shared" si="11"/>
        <v>0.759133423</v>
      </c>
      <c r="Q40" s="8">
        <f t="shared" si="12"/>
        <v>0.6143701416</v>
      </c>
      <c r="R40" s="8">
        <f t="shared" si="13"/>
        <v>-0.7769717097</v>
      </c>
      <c r="S40" s="8">
        <f>IFERROR(__xludf.DUMMYFUNCTION("SINGLE(((V40 - P40) ^ 2)) + SINGLE(((W40 - Q40) ^ 2)) + R40"),-0.34150433092714705)</f>
        <v>-0.3415043309</v>
      </c>
      <c r="T40" s="7">
        <f t="shared" si="5"/>
        <v>0</v>
      </c>
      <c r="U40" s="7">
        <f t="shared" si="14"/>
        <v>0</v>
      </c>
      <c r="V40" s="9">
        <v>1.0</v>
      </c>
      <c r="W40" s="9">
        <v>0.0</v>
      </c>
      <c r="X40" s="9">
        <v>0.0</v>
      </c>
      <c r="Y40" s="1" t="b">
        <f t="shared" si="6"/>
        <v>1</v>
      </c>
      <c r="Z40" s="1"/>
    </row>
    <row r="41" ht="15.75" customHeight="1">
      <c r="A41" s="1"/>
      <c r="B41" s="7"/>
      <c r="C41" s="8">
        <f t="shared" si="7"/>
        <v>0.8386215347</v>
      </c>
      <c r="D41" s="8">
        <f t="shared" si="8"/>
        <v>0.7683613352</v>
      </c>
      <c r="E41" s="8">
        <f t="shared" si="9"/>
        <v>-0.2107371907</v>
      </c>
      <c r="F41" s="8">
        <f>IFERROR(__xludf.DUMMYFUNCTION("SINGLE(((I41 - C41) ^ 2)) + SINGLE(((J41 - D41) ^ 2)) + E41"),0.5462053588096306)</f>
        <v>0.5462053588</v>
      </c>
      <c r="G41" s="7">
        <f t="shared" si="3"/>
        <v>1</v>
      </c>
      <c r="H41" s="7">
        <f t="shared" si="10"/>
        <v>0</v>
      </c>
      <c r="I41" s="7">
        <f>$D$5</f>
        <v>0</v>
      </c>
      <c r="J41" s="7">
        <f>$E$5</f>
        <v>1</v>
      </c>
      <c r="K41" s="7">
        <f>$F$5</f>
        <v>1</v>
      </c>
      <c r="L41" s="1"/>
      <c r="M41" s="1"/>
      <c r="N41" s="1"/>
      <c r="O41" s="1"/>
      <c r="P41" s="8">
        <f t="shared" si="11"/>
        <v>0.759133423</v>
      </c>
      <c r="Q41" s="8">
        <f t="shared" si="12"/>
        <v>0.6143701416</v>
      </c>
      <c r="R41" s="8">
        <f t="shared" si="13"/>
        <v>-0.7769717097</v>
      </c>
      <c r="S41" s="8">
        <f>IFERROR(__xludf.DUMMYFUNCTION("SINGLE(((V41 - P41) ^ 2)) + SINGLE(((W41 - Q41) ^ 2)) + R41"),-0.05197776803688248)</f>
        <v>-0.05197776804</v>
      </c>
      <c r="T41" s="7">
        <f t="shared" si="5"/>
        <v>0</v>
      </c>
      <c r="U41" s="7">
        <f t="shared" si="14"/>
        <v>0</v>
      </c>
      <c r="V41" s="9">
        <v>0.0</v>
      </c>
      <c r="W41" s="9">
        <v>1.0</v>
      </c>
      <c r="X41" s="9">
        <v>0.0</v>
      </c>
      <c r="Y41" s="1"/>
      <c r="Z41" s="1"/>
    </row>
    <row r="42" ht="15.75" customHeight="1">
      <c r="A42" s="1"/>
      <c r="B42" s="7"/>
      <c r="C42" s="8">
        <f t="shared" si="7"/>
        <v>0.8386215347</v>
      </c>
      <c r="D42" s="8">
        <f t="shared" si="8"/>
        <v>0.7683613352</v>
      </c>
      <c r="E42" s="8">
        <f t="shared" si="9"/>
        <v>-0.2107371907</v>
      </c>
      <c r="F42" s="8">
        <f>IFERROR(__xludf.DUMMYFUNCTION("SINGLE(((I42 - C42) ^ 2)) + SINGLE(((J42 - D42) ^ 2)) + E42"),0.40568495980514163)</f>
        <v>0.4056849598</v>
      </c>
      <c r="G42" s="7">
        <f t="shared" si="3"/>
        <v>1</v>
      </c>
      <c r="H42" s="7">
        <f t="shared" si="10"/>
        <v>0</v>
      </c>
      <c r="I42" s="7">
        <f>$D$6</f>
        <v>1</v>
      </c>
      <c r="J42" s="7">
        <f>$E$6</f>
        <v>0</v>
      </c>
      <c r="K42" s="7">
        <f>$F$6</f>
        <v>1</v>
      </c>
      <c r="L42" s="1"/>
      <c r="M42" s="1"/>
      <c r="N42" s="1"/>
      <c r="O42" s="1"/>
      <c r="P42" s="8">
        <f t="shared" si="11"/>
        <v>0.759133423</v>
      </c>
      <c r="Q42" s="8">
        <f t="shared" si="12"/>
        <v>0.6143701416</v>
      </c>
      <c r="R42" s="8">
        <f t="shared" si="13"/>
        <v>-0.7769717097</v>
      </c>
      <c r="S42" s="8">
        <f>IFERROR(__xludf.DUMMYFUNCTION("SINGLE(((V42 - P42) ^ 2)) + SINGLE(((W42 - Q42) ^ 2)) + R42"),0.17676251513850905)</f>
        <v>0.1767625151</v>
      </c>
      <c r="T42" s="7">
        <f t="shared" si="5"/>
        <v>1</v>
      </c>
      <c r="U42" s="7">
        <f t="shared" si="14"/>
        <v>0</v>
      </c>
      <c r="V42" s="9">
        <v>0.0</v>
      </c>
      <c r="W42" s="9">
        <v>0.0</v>
      </c>
      <c r="X42" s="9">
        <v>0.0</v>
      </c>
      <c r="Y42" s="1"/>
      <c r="Z42" s="1"/>
    </row>
    <row r="43" ht="15.75" customHeight="1">
      <c r="A43" s="1"/>
      <c r="B43" s="7"/>
      <c r="C43" s="8">
        <f t="shared" si="7"/>
        <v>0.8386215347</v>
      </c>
      <c r="D43" s="8">
        <f t="shared" si="8"/>
        <v>0.7683613352</v>
      </c>
      <c r="E43" s="8">
        <f t="shared" si="9"/>
        <v>-0.2107371907</v>
      </c>
      <c r="F43" s="8">
        <f>IFERROR(__xludf.DUMMYFUNCTION("SINGLE(((I43 - C43) ^ 2)) + SINGLE(((J43 - D43) ^ 2)) + E43"),-0.13103771057687827)</f>
        <v>-0.1310377106</v>
      </c>
      <c r="G43" s="7">
        <f t="shared" si="3"/>
        <v>0</v>
      </c>
      <c r="H43" s="7">
        <f>IF(G43&gt;K70,-1,IF(K70&gt;G43,1,0))</f>
        <v>0</v>
      </c>
      <c r="I43" s="7">
        <f>$D$7</f>
        <v>1</v>
      </c>
      <c r="J43" s="7">
        <f>$E$7</f>
        <v>1</v>
      </c>
      <c r="K43" s="7">
        <f>$F$7</f>
        <v>1</v>
      </c>
      <c r="L43" s="1"/>
      <c r="M43" s="1"/>
      <c r="N43" s="1"/>
      <c r="O43" s="1"/>
      <c r="P43" s="8">
        <f t="shared" si="11"/>
        <v>0.759133423</v>
      </c>
      <c r="Q43" s="8">
        <f t="shared" si="12"/>
        <v>0.6143701416</v>
      </c>
      <c r="R43" s="8">
        <f t="shared" si="13"/>
        <v>-0.7769717097</v>
      </c>
      <c r="S43" s="8">
        <f>IFERROR(__xludf.DUMMYFUNCTION("SINGLE(((V43 - P43) ^ 2)) + SINGLE(((W43 - Q43) ^ 2)) + R43"),-0.5702446141025386)</f>
        <v>-0.5702446141</v>
      </c>
      <c r="T43" s="7">
        <f t="shared" si="5"/>
        <v>0</v>
      </c>
      <c r="U43" s="7">
        <f>IF(T43&gt;X70,-1,IF(X70&gt;T43,1,0))</f>
        <v>0</v>
      </c>
      <c r="V43" s="7">
        <f>$D$7</f>
        <v>1</v>
      </c>
      <c r="W43" s="7">
        <f>$E$7</f>
        <v>1</v>
      </c>
      <c r="X43" s="7">
        <f>$F$7</f>
        <v>1</v>
      </c>
      <c r="Y43" s="1"/>
      <c r="Z43" s="1"/>
    </row>
    <row r="44" ht="15.75" customHeight="1">
      <c r="A44" s="1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7"/>
      <c r="C50" s="1"/>
      <c r="D50" s="1"/>
      <c r="E50" s="1"/>
      <c r="F50" s="1"/>
      <c r="G50" s="1"/>
      <c r="H50" s="1"/>
      <c r="I50" s="1"/>
      <c r="J50" s="1"/>
      <c r="K50" s="1"/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4</v>
      </c>
      <c r="S50" s="4" t="s">
        <v>4</v>
      </c>
      <c r="T50" s="4" t="s">
        <v>4</v>
      </c>
      <c r="U50" s="4" t="s">
        <v>4</v>
      </c>
      <c r="V50" s="4" t="s">
        <v>4</v>
      </c>
      <c r="W50" s="4" t="s">
        <v>4</v>
      </c>
      <c r="X50" s="1"/>
      <c r="Y50" s="1"/>
      <c r="Z50" s="1"/>
    </row>
    <row r="51" ht="15.75" customHeight="1">
      <c r="A51" s="1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7:K7"/>
  </mergeCells>
  <conditionalFormatting sqref="H9">
    <cfRule type="cellIs" dxfId="1" priority="1" operator="equal">
      <formula>0</formula>
    </cfRule>
  </conditionalFormatting>
  <conditionalFormatting sqref="H9">
    <cfRule type="cellIs" dxfId="0" priority="2" operator="notBetween">
      <formula>0</formula>
      <formula>0</formula>
    </cfRule>
  </conditionalFormatting>
  <conditionalFormatting sqref="H11:H85 U11:U43">
    <cfRule type="cellIs" dxfId="1" priority="3" operator="equal">
      <formula>0</formula>
    </cfRule>
  </conditionalFormatting>
  <conditionalFormatting sqref="H11:H85 U11:U43">
    <cfRule type="cellIs" dxfId="0" priority="4" operator="notBetween">
      <formula>0</formula>
      <formula>0</formula>
    </cfRule>
  </conditionalFormatting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0" width="8.63"/>
    <col customWidth="1" min="11" max="11" width="15.13"/>
    <col customWidth="1" min="12" max="12" width="10.5"/>
    <col customWidth="1" min="13" max="24" width="8.63"/>
    <col customWidth="1" min="25" max="25" width="15.5"/>
    <col customWidth="1" min="26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15" t="s">
        <v>14</v>
      </c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2" t="s">
        <v>1</v>
      </c>
      <c r="R2" s="2" t="s">
        <v>2</v>
      </c>
      <c r="S2" s="2" t="s">
        <v>3</v>
      </c>
      <c r="T2" s="15" t="s">
        <v>14</v>
      </c>
      <c r="U2" s="1"/>
      <c r="V2" s="1"/>
      <c r="W2" s="1"/>
      <c r="X2" s="1"/>
      <c r="Y2" s="1"/>
      <c r="Z2" s="1"/>
    </row>
    <row r="3" ht="12.75" customHeight="1">
      <c r="A3" s="1"/>
      <c r="B3" s="2">
        <v>1.0</v>
      </c>
      <c r="C3" s="3">
        <v>0.0</v>
      </c>
      <c r="D3" s="3">
        <v>0.0</v>
      </c>
      <c r="E3" s="3">
        <v>0.0</v>
      </c>
      <c r="F3" s="16">
        <v>-0.1</v>
      </c>
      <c r="G3" s="1"/>
      <c r="H3" s="1"/>
      <c r="I3" s="1"/>
      <c r="J3" s="1"/>
      <c r="K3" s="1"/>
      <c r="L3" s="1"/>
      <c r="M3" s="1"/>
      <c r="N3" s="1"/>
      <c r="O3" s="1"/>
      <c r="P3" s="2">
        <v>1.0</v>
      </c>
      <c r="Q3" s="5">
        <v>1.0</v>
      </c>
      <c r="R3" s="5">
        <v>1.0</v>
      </c>
      <c r="S3" s="5">
        <v>1.0</v>
      </c>
      <c r="T3" s="16">
        <f>F3</f>
        <v>-0.1</v>
      </c>
      <c r="U3" s="1"/>
      <c r="V3" s="1"/>
      <c r="W3" s="4" t="s">
        <v>4</v>
      </c>
      <c r="X3" s="1"/>
      <c r="Y3" s="4" t="s">
        <v>13</v>
      </c>
      <c r="Z3" s="1"/>
    </row>
    <row r="4" ht="12.75" customHeight="1">
      <c r="A4" s="1"/>
      <c r="B4" s="2">
        <v>2.0</v>
      </c>
      <c r="C4" s="3">
        <v>0.0</v>
      </c>
      <c r="D4" s="3">
        <v>1.0</v>
      </c>
      <c r="E4" s="3">
        <v>1.0</v>
      </c>
      <c r="F4" s="13"/>
      <c r="H4" s="1"/>
      <c r="I4" s="1"/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17">
        <v>2.0</v>
      </c>
      <c r="Q4" s="5">
        <v>1.0</v>
      </c>
      <c r="R4" s="5">
        <v>0.0</v>
      </c>
      <c r="S4" s="5">
        <v>0.0</v>
      </c>
      <c r="T4" s="16" t="s">
        <v>4</v>
      </c>
      <c r="U4" s="4" t="s">
        <v>4</v>
      </c>
      <c r="V4" s="1"/>
      <c r="W4" s="1"/>
      <c r="X4" s="1"/>
      <c r="Y4" s="1"/>
      <c r="Z4" s="1"/>
    </row>
    <row r="5" ht="12.75" customHeight="1">
      <c r="A5" s="1"/>
      <c r="B5" s="2">
        <v>3.0</v>
      </c>
      <c r="C5" s="3">
        <v>1.0</v>
      </c>
      <c r="D5" s="3">
        <v>0.0</v>
      </c>
      <c r="E5" s="3">
        <v>1.0</v>
      </c>
      <c r="F5" s="13"/>
      <c r="H5" s="1"/>
      <c r="I5" s="1"/>
      <c r="J5" s="4" t="s">
        <v>4</v>
      </c>
      <c r="K5" s="1"/>
      <c r="L5" s="1"/>
      <c r="M5" s="4" t="s">
        <v>4</v>
      </c>
      <c r="N5" s="4" t="s">
        <v>4</v>
      </c>
      <c r="O5" s="1"/>
      <c r="P5" s="2">
        <v>3.0</v>
      </c>
      <c r="Q5" s="5">
        <v>0.0</v>
      </c>
      <c r="R5" s="5">
        <v>1.0</v>
      </c>
      <c r="S5" s="5">
        <v>0.0</v>
      </c>
      <c r="T5" s="13"/>
      <c r="U5" s="1"/>
      <c r="V5" s="1"/>
      <c r="W5" s="1"/>
      <c r="X5" s="1"/>
      <c r="Y5" s="1"/>
      <c r="Z5" s="1"/>
    </row>
    <row r="6" ht="12.75" customHeight="1">
      <c r="A6" s="1"/>
      <c r="B6" s="2">
        <v>4.0</v>
      </c>
      <c r="C6" s="3">
        <v>1.0</v>
      </c>
      <c r="D6" s="3">
        <v>1.0</v>
      </c>
      <c r="E6" s="3">
        <v>1.0</v>
      </c>
      <c r="F6" s="13"/>
      <c r="G6" s="1"/>
      <c r="H6" s="1"/>
      <c r="I6" s="1"/>
      <c r="J6" s="1"/>
      <c r="K6" s="1"/>
      <c r="L6" s="1"/>
      <c r="M6" s="4" t="s">
        <v>4</v>
      </c>
      <c r="N6" s="1"/>
      <c r="O6" s="4" t="s">
        <v>13</v>
      </c>
      <c r="P6" s="17" t="s">
        <v>4</v>
      </c>
      <c r="Q6" s="5" t="s">
        <v>4</v>
      </c>
      <c r="R6" s="5" t="s">
        <v>4</v>
      </c>
      <c r="S6" s="5">
        <v>0.0</v>
      </c>
      <c r="T6" s="16" t="s">
        <v>13</v>
      </c>
      <c r="U6" s="4" t="s">
        <v>4</v>
      </c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4" t="s">
        <v>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4</v>
      </c>
      <c r="T8" s="4" t="s">
        <v>4</v>
      </c>
      <c r="U8" s="4" t="s">
        <v>4</v>
      </c>
      <c r="V8" s="4" t="s">
        <v>4</v>
      </c>
      <c r="W8" s="4" t="s">
        <v>4</v>
      </c>
      <c r="X8" s="4" t="s">
        <v>4</v>
      </c>
      <c r="Y8" s="4" t="s">
        <v>4</v>
      </c>
      <c r="Z8" s="1"/>
    </row>
    <row r="9" ht="12.75" customHeight="1">
      <c r="A9" s="1"/>
      <c r="B9" s="7" t="s">
        <v>5</v>
      </c>
      <c r="C9" s="7" t="s">
        <v>6</v>
      </c>
      <c r="D9" s="7" t="s">
        <v>7</v>
      </c>
      <c r="E9" s="7" t="s">
        <v>8</v>
      </c>
      <c r="F9" s="1" t="s">
        <v>9</v>
      </c>
      <c r="G9" s="4" t="s">
        <v>10</v>
      </c>
      <c r="H9" s="1" t="s">
        <v>1</v>
      </c>
      <c r="I9" s="1" t="s">
        <v>2</v>
      </c>
      <c r="J9" s="1" t="s">
        <v>3</v>
      </c>
      <c r="K9" s="4" t="s">
        <v>11</v>
      </c>
      <c r="L9" s="4" t="s">
        <v>12</v>
      </c>
      <c r="O9" s="1"/>
      <c r="P9" s="18" t="s">
        <v>5</v>
      </c>
      <c r="Q9" s="18" t="s">
        <v>6</v>
      </c>
      <c r="R9" s="18" t="s">
        <v>7</v>
      </c>
      <c r="S9" s="18" t="s">
        <v>8</v>
      </c>
      <c r="T9" s="18" t="s">
        <v>9</v>
      </c>
      <c r="U9" s="19" t="s">
        <v>10</v>
      </c>
      <c r="V9" s="18" t="s">
        <v>1</v>
      </c>
      <c r="W9" s="18" t="s">
        <v>2</v>
      </c>
      <c r="X9" s="18" t="s">
        <v>3</v>
      </c>
      <c r="Y9" s="18" t="s">
        <v>11</v>
      </c>
      <c r="Z9" s="18" t="s">
        <v>12</v>
      </c>
    </row>
    <row r="10" ht="12.75" customHeight="1">
      <c r="A10" s="1"/>
      <c r="B10" s="20">
        <f t="shared" ref="B10:D10" si="1">RAND()-0.5</f>
        <v>-0.4658148516</v>
      </c>
      <c r="C10" s="20">
        <f t="shared" si="1"/>
        <v>-0.3307010862</v>
      </c>
      <c r="D10" s="20">
        <f t="shared" si="1"/>
        <v>-0.2081811541</v>
      </c>
      <c r="E10" s="20">
        <f t="shared" ref="E10:E62" si="3">B10*H10+C10*I10+D10</f>
        <v>-0.2081811541</v>
      </c>
      <c r="F10" s="1">
        <f>IF(E10&gt;=0,1,1)</f>
        <v>1</v>
      </c>
      <c r="G10" s="1">
        <f>J10-F10</f>
        <v>-1</v>
      </c>
      <c r="H10" s="7">
        <f>$C$3</f>
        <v>0</v>
      </c>
      <c r="I10" s="7">
        <f>$D$3</f>
        <v>0</v>
      </c>
      <c r="J10" s="7">
        <f>$E$3</f>
        <v>0</v>
      </c>
      <c r="K10" s="1" t="b">
        <f t="shared" ref="K10:K59" si="4">AND(IF(G10=0,TRUE,FALSE),IF(G11=0,TRUE,FALSE),IF(G12=0,TRUE,FALSE),IF(G13=0,TRUE,FALSE))</f>
        <v>0</v>
      </c>
      <c r="L10" s="1" t="str">
        <f>MATCH(TRUE,K10:K153,0)</f>
        <v>#N/A</v>
      </c>
      <c r="M10" s="10" t="s">
        <v>4</v>
      </c>
      <c r="N10" s="10" t="s">
        <v>4</v>
      </c>
      <c r="O10" s="4" t="s">
        <v>4</v>
      </c>
      <c r="P10" s="21">
        <f t="shared" ref="P10:R10" si="2">RAND()-0.5</f>
        <v>0.02403265333</v>
      </c>
      <c r="Q10" s="21">
        <f t="shared" si="2"/>
        <v>0.3120994276</v>
      </c>
      <c r="R10" s="21">
        <f t="shared" si="2"/>
        <v>-0.02821870726</v>
      </c>
      <c r="S10" s="21">
        <f t="shared" ref="S10:S62" si="5">P10*V10+Q10*W10+R10</f>
        <v>0.3079133736</v>
      </c>
      <c r="T10" s="22">
        <f>IF(S10&gt;=0,1,1)</f>
        <v>1</v>
      </c>
      <c r="U10" s="1">
        <f t="shared" ref="U10:U62" si="6">X10-T10</f>
        <v>0</v>
      </c>
      <c r="V10" s="9">
        <v>1.0</v>
      </c>
      <c r="W10" s="9">
        <v>1.0</v>
      </c>
      <c r="X10" s="9">
        <v>1.0</v>
      </c>
      <c r="Y10" s="18" t="b">
        <f t="shared" ref="Y10:Y59" si="7">AND(IF(U10=0,TRUE,FALSE),IF(U11=0,TRUE,FALSE),IF(U12=0,TRUE,FALSE),IF(U13=0,TRUE,FALSE))</f>
        <v>0</v>
      </c>
      <c r="Z10" s="18" t="str">
        <f>MATCH(TRUE,Y10:Y153,0)</f>
        <v>#N/A</v>
      </c>
    </row>
    <row r="11" ht="12.75" customHeight="1">
      <c r="A11" s="1"/>
      <c r="B11" s="20">
        <f t="shared" ref="B11:B62" si="8">B10+$F$3*H10*F10</f>
        <v>-0.4658148516</v>
      </c>
      <c r="C11" s="20">
        <f t="shared" ref="C11:C62" si="9">C10+$F$3*I10*F10</f>
        <v>-0.3307010862</v>
      </c>
      <c r="D11" s="20">
        <f t="shared" ref="D11:D62" si="10">D10 + $F$3 * 1 * E10
</f>
        <v>-0.1873630387</v>
      </c>
      <c r="E11" s="20">
        <f t="shared" si="3"/>
        <v>-0.5180641249</v>
      </c>
      <c r="F11" s="1">
        <f t="shared" ref="F11:F62" si="11">IF(E11&gt;=0,1,0)</f>
        <v>0</v>
      </c>
      <c r="G11" s="1">
        <f t="shared" ref="G11:G20" si="12">IF(F11&gt;J12,-1,IF(J12&gt;F11,1,0))</f>
        <v>1</v>
      </c>
      <c r="H11" s="7">
        <f>$C$4</f>
        <v>0</v>
      </c>
      <c r="I11" s="7">
        <f>$D$4</f>
        <v>1</v>
      </c>
      <c r="J11" s="7">
        <f>$E$4</f>
        <v>1</v>
      </c>
      <c r="K11" s="1" t="b">
        <f t="shared" si="4"/>
        <v>0</v>
      </c>
      <c r="L11" s="1"/>
      <c r="N11" s="1"/>
      <c r="O11" s="1"/>
      <c r="P11" s="21">
        <f t="shared" ref="P11:P62" si="13">P10+$F$3*V10*T10</f>
        <v>-0.07596734667</v>
      </c>
      <c r="Q11" s="21">
        <f t="shared" ref="Q11:Q62" si="14">Q10+$F$3*W10*T10</f>
        <v>0.2120994276</v>
      </c>
      <c r="R11" s="21">
        <f t="shared" ref="R11:R62" si="15">R10 + $F$3 * 1 * S10
</f>
        <v>-0.05901004462</v>
      </c>
      <c r="S11" s="21">
        <f t="shared" si="5"/>
        <v>-0.1349773913</v>
      </c>
      <c r="T11" s="18">
        <f t="shared" ref="T11:T62" si="16">IF(S11&gt;=0,1,0)</f>
        <v>0</v>
      </c>
      <c r="U11" s="1">
        <f t="shared" si="6"/>
        <v>0</v>
      </c>
      <c r="V11" s="9">
        <v>1.0</v>
      </c>
      <c r="W11" s="9">
        <v>0.0</v>
      </c>
      <c r="X11" s="9">
        <v>0.0</v>
      </c>
      <c r="Y11" s="18" t="b">
        <f t="shared" si="7"/>
        <v>0</v>
      </c>
      <c r="Z11" s="23"/>
    </row>
    <row r="12" ht="12.75" customHeight="1">
      <c r="A12" s="1"/>
      <c r="B12" s="20">
        <f t="shared" si="8"/>
        <v>-0.4658148516</v>
      </c>
      <c r="C12" s="20">
        <f t="shared" si="9"/>
        <v>-0.3307010862</v>
      </c>
      <c r="D12" s="20">
        <f t="shared" si="10"/>
        <v>-0.1355566262</v>
      </c>
      <c r="E12" s="20">
        <f t="shared" si="3"/>
        <v>-0.6013714778</v>
      </c>
      <c r="F12" s="1">
        <f t="shared" si="11"/>
        <v>0</v>
      </c>
      <c r="G12" s="1">
        <f t="shared" si="12"/>
        <v>1</v>
      </c>
      <c r="H12" s="7">
        <f>$C$5</f>
        <v>1</v>
      </c>
      <c r="I12" s="7">
        <f>$D$5</f>
        <v>0</v>
      </c>
      <c r="J12" s="7">
        <f>$E$5</f>
        <v>1</v>
      </c>
      <c r="K12" s="1" t="b">
        <f t="shared" si="4"/>
        <v>0</v>
      </c>
      <c r="L12" s="1"/>
      <c r="N12" s="1"/>
      <c r="O12" s="1"/>
      <c r="P12" s="21">
        <f t="shared" si="13"/>
        <v>-0.07596734667</v>
      </c>
      <c r="Q12" s="21">
        <f t="shared" si="14"/>
        <v>0.2120994276</v>
      </c>
      <c r="R12" s="21">
        <f t="shared" si="15"/>
        <v>-0.04551230549</v>
      </c>
      <c r="S12" s="21">
        <f t="shared" si="5"/>
        <v>0.1665871221</v>
      </c>
      <c r="T12" s="18">
        <f t="shared" si="16"/>
        <v>1</v>
      </c>
      <c r="U12" s="1">
        <f t="shared" si="6"/>
        <v>-1</v>
      </c>
      <c r="V12" s="9">
        <v>0.0</v>
      </c>
      <c r="W12" s="9">
        <v>1.0</v>
      </c>
      <c r="X12" s="9">
        <v>0.0</v>
      </c>
      <c r="Y12" s="18" t="b">
        <f t="shared" si="7"/>
        <v>0</v>
      </c>
      <c r="Z12" s="23"/>
    </row>
    <row r="13" ht="12.75" customHeight="1">
      <c r="A13" s="1"/>
      <c r="B13" s="20">
        <f t="shared" si="8"/>
        <v>-0.4658148516</v>
      </c>
      <c r="C13" s="20">
        <f t="shared" si="9"/>
        <v>-0.3307010862</v>
      </c>
      <c r="D13" s="20">
        <f t="shared" si="10"/>
        <v>-0.07541947843</v>
      </c>
      <c r="E13" s="20">
        <f t="shared" si="3"/>
        <v>-0.8719354162</v>
      </c>
      <c r="F13" s="1">
        <f t="shared" si="11"/>
        <v>0</v>
      </c>
      <c r="G13" s="1">
        <f t="shared" si="12"/>
        <v>0</v>
      </c>
      <c r="H13" s="7">
        <f>$C$6</f>
        <v>1</v>
      </c>
      <c r="I13" s="7">
        <f>$D$6</f>
        <v>1</v>
      </c>
      <c r="J13" s="7">
        <f>$E$6</f>
        <v>1</v>
      </c>
      <c r="K13" s="1" t="b">
        <f t="shared" si="4"/>
        <v>0</v>
      </c>
      <c r="L13" s="1"/>
      <c r="N13" s="1"/>
      <c r="O13" s="1"/>
      <c r="P13" s="21">
        <f t="shared" si="13"/>
        <v>-0.07596734667</v>
      </c>
      <c r="Q13" s="21">
        <f t="shared" si="14"/>
        <v>0.1120994276</v>
      </c>
      <c r="R13" s="21">
        <f t="shared" si="15"/>
        <v>-0.06217101769</v>
      </c>
      <c r="S13" s="21">
        <f t="shared" si="5"/>
        <v>-0.06217101769</v>
      </c>
      <c r="T13" s="18">
        <f t="shared" si="16"/>
        <v>0</v>
      </c>
      <c r="U13" s="1">
        <f t="shared" si="6"/>
        <v>0</v>
      </c>
      <c r="V13" s="9">
        <v>0.0</v>
      </c>
      <c r="W13" s="9">
        <v>0.0</v>
      </c>
      <c r="X13" s="9">
        <v>0.0</v>
      </c>
      <c r="Y13" s="18" t="b">
        <f t="shared" si="7"/>
        <v>0</v>
      </c>
      <c r="Z13" s="23"/>
    </row>
    <row r="14" ht="12.75" customHeight="1">
      <c r="A14" s="1"/>
      <c r="B14" s="20">
        <f t="shared" si="8"/>
        <v>-0.4658148516</v>
      </c>
      <c r="C14" s="20">
        <f t="shared" si="9"/>
        <v>-0.3307010862</v>
      </c>
      <c r="D14" s="20">
        <f t="shared" si="10"/>
        <v>0.0117740632</v>
      </c>
      <c r="E14" s="20">
        <f t="shared" si="3"/>
        <v>0.0117740632</v>
      </c>
      <c r="F14" s="1">
        <f t="shared" si="11"/>
        <v>1</v>
      </c>
      <c r="G14" s="1">
        <f t="shared" si="12"/>
        <v>0</v>
      </c>
      <c r="H14" s="7">
        <f>$C$3</f>
        <v>0</v>
      </c>
      <c r="I14" s="7">
        <v>0.0</v>
      </c>
      <c r="J14" s="7">
        <f>$E$3</f>
        <v>0</v>
      </c>
      <c r="K14" s="1" t="b">
        <f t="shared" si="4"/>
        <v>0</v>
      </c>
      <c r="L14" s="1"/>
      <c r="N14" s="1"/>
      <c r="O14" s="1"/>
      <c r="P14" s="21">
        <f t="shared" si="13"/>
        <v>-0.07596734667</v>
      </c>
      <c r="Q14" s="21">
        <f t="shared" si="14"/>
        <v>0.1120994276</v>
      </c>
      <c r="R14" s="21">
        <f t="shared" si="15"/>
        <v>-0.05595391593</v>
      </c>
      <c r="S14" s="21">
        <f t="shared" si="5"/>
        <v>-0.01982183505</v>
      </c>
      <c r="T14" s="18">
        <f t="shared" si="16"/>
        <v>0</v>
      </c>
      <c r="U14" s="1">
        <f t="shared" si="6"/>
        <v>1</v>
      </c>
      <c r="V14" s="9">
        <v>1.0</v>
      </c>
      <c r="W14" s="9">
        <v>1.0</v>
      </c>
      <c r="X14" s="9">
        <v>1.0</v>
      </c>
      <c r="Y14" s="18" t="b">
        <f t="shared" si="7"/>
        <v>0</v>
      </c>
      <c r="Z14" s="23"/>
    </row>
    <row r="15" ht="12.75" customHeight="1">
      <c r="A15" s="1"/>
      <c r="B15" s="20">
        <f t="shared" si="8"/>
        <v>-0.4658148516</v>
      </c>
      <c r="C15" s="20">
        <f t="shared" si="9"/>
        <v>-0.3307010862</v>
      </c>
      <c r="D15" s="20">
        <f t="shared" si="10"/>
        <v>0.01059665688</v>
      </c>
      <c r="E15" s="20">
        <f t="shared" si="3"/>
        <v>-0.3201044293</v>
      </c>
      <c r="F15" s="1">
        <f t="shared" si="11"/>
        <v>0</v>
      </c>
      <c r="G15" s="1">
        <f t="shared" si="12"/>
        <v>1</v>
      </c>
      <c r="H15" s="7">
        <f>$C$4</f>
        <v>0</v>
      </c>
      <c r="I15" s="7">
        <v>1.0</v>
      </c>
      <c r="J15" s="7">
        <f>$E$4</f>
        <v>1</v>
      </c>
      <c r="K15" s="1" t="b">
        <f t="shared" si="4"/>
        <v>0</v>
      </c>
      <c r="L15" s="1"/>
      <c r="N15" s="1"/>
      <c r="O15" s="1"/>
      <c r="P15" s="21">
        <f t="shared" si="13"/>
        <v>-0.07596734667</v>
      </c>
      <c r="Q15" s="21">
        <f t="shared" si="14"/>
        <v>0.1120994276</v>
      </c>
      <c r="R15" s="21">
        <f t="shared" si="15"/>
        <v>-0.05397173242</v>
      </c>
      <c r="S15" s="21">
        <f t="shared" si="5"/>
        <v>-0.1299390791</v>
      </c>
      <c r="T15" s="18">
        <f t="shared" si="16"/>
        <v>0</v>
      </c>
      <c r="U15" s="1">
        <f t="shared" si="6"/>
        <v>0</v>
      </c>
      <c r="V15" s="9">
        <v>1.0</v>
      </c>
      <c r="W15" s="9">
        <v>0.0</v>
      </c>
      <c r="X15" s="9">
        <v>0.0</v>
      </c>
      <c r="Y15" s="18" t="b">
        <f t="shared" si="7"/>
        <v>0</v>
      </c>
      <c r="Z15" s="23"/>
    </row>
    <row r="16" ht="12.75" customHeight="1">
      <c r="A16" s="1"/>
      <c r="B16" s="20">
        <f t="shared" si="8"/>
        <v>-0.4658148516</v>
      </c>
      <c r="C16" s="20">
        <f t="shared" si="9"/>
        <v>-0.3307010862</v>
      </c>
      <c r="D16" s="20">
        <f t="shared" si="10"/>
        <v>0.04260709981</v>
      </c>
      <c r="E16" s="20">
        <f t="shared" si="3"/>
        <v>-0.4232077518</v>
      </c>
      <c r="F16" s="1">
        <f t="shared" si="11"/>
        <v>0</v>
      </c>
      <c r="G16" s="1">
        <f t="shared" si="12"/>
        <v>1</v>
      </c>
      <c r="H16" s="7">
        <f>$C$5</f>
        <v>1</v>
      </c>
      <c r="I16" s="7">
        <v>0.0</v>
      </c>
      <c r="J16" s="7">
        <f>$E$5</f>
        <v>1</v>
      </c>
      <c r="K16" s="1" t="b">
        <f t="shared" si="4"/>
        <v>0</v>
      </c>
      <c r="L16" s="1"/>
      <c r="N16" s="1"/>
      <c r="O16" s="4" t="s">
        <v>4</v>
      </c>
      <c r="P16" s="21">
        <f t="shared" si="13"/>
        <v>-0.07596734667</v>
      </c>
      <c r="Q16" s="21">
        <f t="shared" si="14"/>
        <v>0.1120994276</v>
      </c>
      <c r="R16" s="21">
        <f t="shared" si="15"/>
        <v>-0.04097782451</v>
      </c>
      <c r="S16" s="21">
        <f t="shared" si="5"/>
        <v>0.07112160304</v>
      </c>
      <c r="T16" s="18">
        <f t="shared" si="16"/>
        <v>1</v>
      </c>
      <c r="U16" s="1">
        <f t="shared" si="6"/>
        <v>-1</v>
      </c>
      <c r="V16" s="9">
        <v>0.0</v>
      </c>
      <c r="W16" s="9">
        <v>1.0</v>
      </c>
      <c r="X16" s="9">
        <v>0.0</v>
      </c>
      <c r="Y16" s="18" t="b">
        <f t="shared" si="7"/>
        <v>0</v>
      </c>
      <c r="Z16" s="23"/>
    </row>
    <row r="17" ht="12.75" customHeight="1">
      <c r="A17" s="1"/>
      <c r="B17" s="20">
        <f t="shared" si="8"/>
        <v>-0.4658148516</v>
      </c>
      <c r="C17" s="20">
        <f t="shared" si="9"/>
        <v>-0.3307010862</v>
      </c>
      <c r="D17" s="20">
        <f t="shared" si="10"/>
        <v>0.08492787499</v>
      </c>
      <c r="E17" s="20">
        <f t="shared" si="3"/>
        <v>-0.7115880628</v>
      </c>
      <c r="F17" s="1">
        <f t="shared" si="11"/>
        <v>0</v>
      </c>
      <c r="G17" s="1">
        <f t="shared" si="12"/>
        <v>0</v>
      </c>
      <c r="H17" s="7">
        <f>$C$6</f>
        <v>1</v>
      </c>
      <c r="I17" s="7">
        <v>1.0</v>
      </c>
      <c r="J17" s="7">
        <f>$E$6</f>
        <v>1</v>
      </c>
      <c r="K17" s="1" t="b">
        <f t="shared" si="4"/>
        <v>0</v>
      </c>
      <c r="L17" s="1"/>
      <c r="N17" s="1"/>
      <c r="O17" s="1"/>
      <c r="P17" s="21">
        <f t="shared" si="13"/>
        <v>-0.07596734667</v>
      </c>
      <c r="Q17" s="21">
        <f t="shared" si="14"/>
        <v>0.01209942755</v>
      </c>
      <c r="R17" s="21">
        <f t="shared" si="15"/>
        <v>-0.04808998481</v>
      </c>
      <c r="S17" s="21">
        <f t="shared" si="5"/>
        <v>-0.04808998481</v>
      </c>
      <c r="T17" s="22">
        <f t="shared" si="16"/>
        <v>0</v>
      </c>
      <c r="U17" s="1">
        <f t="shared" si="6"/>
        <v>0</v>
      </c>
      <c r="V17" s="9">
        <v>0.0</v>
      </c>
      <c r="W17" s="9">
        <v>0.0</v>
      </c>
      <c r="X17" s="9">
        <v>0.0</v>
      </c>
      <c r="Y17" s="22" t="b">
        <f t="shared" si="7"/>
        <v>0</v>
      </c>
      <c r="Z17" s="24"/>
    </row>
    <row r="18" ht="12.75" customHeight="1">
      <c r="A18" s="1"/>
      <c r="B18" s="20">
        <f t="shared" si="8"/>
        <v>-0.4658148516</v>
      </c>
      <c r="C18" s="20">
        <f t="shared" si="9"/>
        <v>-0.3307010862</v>
      </c>
      <c r="D18" s="20">
        <f t="shared" si="10"/>
        <v>0.1560866813</v>
      </c>
      <c r="E18" s="20">
        <f t="shared" si="3"/>
        <v>0.1560866813</v>
      </c>
      <c r="F18" s="1">
        <f t="shared" si="11"/>
        <v>1</v>
      </c>
      <c r="G18" s="1">
        <f t="shared" si="12"/>
        <v>0</v>
      </c>
      <c r="H18" s="7">
        <f>$C$3</f>
        <v>0</v>
      </c>
      <c r="I18" s="7">
        <v>0.0</v>
      </c>
      <c r="J18" s="7">
        <f>$E$3</f>
        <v>0</v>
      </c>
      <c r="K18" s="1" t="b">
        <f t="shared" si="4"/>
        <v>0</v>
      </c>
      <c r="L18" s="1"/>
      <c r="N18" s="1"/>
      <c r="O18" s="1"/>
      <c r="P18" s="21">
        <f t="shared" si="13"/>
        <v>-0.07596734667</v>
      </c>
      <c r="Q18" s="21">
        <f t="shared" si="14"/>
        <v>0.01209942755</v>
      </c>
      <c r="R18" s="21">
        <f t="shared" si="15"/>
        <v>-0.04328098633</v>
      </c>
      <c r="S18" s="21">
        <f t="shared" si="5"/>
        <v>-0.1071489055</v>
      </c>
      <c r="T18" s="22">
        <f t="shared" si="16"/>
        <v>0</v>
      </c>
      <c r="U18" s="1">
        <f t="shared" si="6"/>
        <v>1</v>
      </c>
      <c r="V18" s="9">
        <v>1.0</v>
      </c>
      <c r="W18" s="9">
        <v>1.0</v>
      </c>
      <c r="X18" s="9">
        <v>1.0</v>
      </c>
      <c r="Y18" s="22" t="b">
        <f t="shared" si="7"/>
        <v>0</v>
      </c>
      <c r="Z18" s="24"/>
    </row>
    <row r="19" ht="12.75" customHeight="1">
      <c r="A19" s="1"/>
      <c r="B19" s="20">
        <f t="shared" si="8"/>
        <v>-0.4658148516</v>
      </c>
      <c r="C19" s="20">
        <f t="shared" si="9"/>
        <v>-0.3307010862</v>
      </c>
      <c r="D19" s="20">
        <f t="shared" si="10"/>
        <v>0.1404780131</v>
      </c>
      <c r="E19" s="20">
        <f t="shared" si="3"/>
        <v>-0.190223073</v>
      </c>
      <c r="F19" s="1">
        <f t="shared" si="11"/>
        <v>0</v>
      </c>
      <c r="G19" s="1">
        <f t="shared" si="12"/>
        <v>1</v>
      </c>
      <c r="H19" s="7">
        <f>$C$4</f>
        <v>0</v>
      </c>
      <c r="I19" s="7">
        <v>1.0</v>
      </c>
      <c r="J19" s="7">
        <f>$E$4</f>
        <v>1</v>
      </c>
      <c r="K19" s="1" t="b">
        <f t="shared" si="4"/>
        <v>0</v>
      </c>
      <c r="L19" s="4" t="s">
        <v>4</v>
      </c>
      <c r="M19" s="10" t="s">
        <v>4</v>
      </c>
      <c r="N19" s="4" t="s">
        <v>4</v>
      </c>
      <c r="O19" s="1"/>
      <c r="P19" s="21">
        <f t="shared" si="13"/>
        <v>-0.07596734667</v>
      </c>
      <c r="Q19" s="21">
        <f t="shared" si="14"/>
        <v>0.01209942755</v>
      </c>
      <c r="R19" s="21">
        <f t="shared" si="15"/>
        <v>-0.03256609579</v>
      </c>
      <c r="S19" s="21">
        <f t="shared" si="5"/>
        <v>-0.1085334425</v>
      </c>
      <c r="T19" s="18">
        <f t="shared" si="16"/>
        <v>0</v>
      </c>
      <c r="U19" s="1">
        <f t="shared" si="6"/>
        <v>0</v>
      </c>
      <c r="V19" s="9">
        <v>1.0</v>
      </c>
      <c r="W19" s="9">
        <v>0.0</v>
      </c>
      <c r="X19" s="9">
        <v>0.0</v>
      </c>
      <c r="Y19" s="18" t="b">
        <f t="shared" si="7"/>
        <v>0</v>
      </c>
      <c r="Z19" s="23"/>
    </row>
    <row r="20" ht="12.75" customHeight="1">
      <c r="A20" s="1"/>
      <c r="B20" s="20">
        <f t="shared" si="8"/>
        <v>-0.4658148516</v>
      </c>
      <c r="C20" s="20">
        <f t="shared" si="9"/>
        <v>-0.3307010862</v>
      </c>
      <c r="D20" s="20">
        <f t="shared" si="10"/>
        <v>0.1595003204</v>
      </c>
      <c r="E20" s="20">
        <f t="shared" si="3"/>
        <v>-0.3063145312</v>
      </c>
      <c r="F20" s="1">
        <f t="shared" si="11"/>
        <v>0</v>
      </c>
      <c r="G20" s="1">
        <f t="shared" si="12"/>
        <v>0</v>
      </c>
      <c r="H20" s="7">
        <f>$C$5</f>
        <v>1</v>
      </c>
      <c r="I20" s="7">
        <v>0.0</v>
      </c>
      <c r="J20" s="7">
        <f>$E$5</f>
        <v>1</v>
      </c>
      <c r="K20" s="1" t="b">
        <f t="shared" si="4"/>
        <v>0</v>
      </c>
      <c r="L20" s="1"/>
      <c r="N20" s="1"/>
      <c r="O20" s="1"/>
      <c r="P20" s="21">
        <f t="shared" si="13"/>
        <v>-0.07596734667</v>
      </c>
      <c r="Q20" s="21">
        <f t="shared" si="14"/>
        <v>0.01209942755</v>
      </c>
      <c r="R20" s="21">
        <f t="shared" si="15"/>
        <v>-0.02171275154</v>
      </c>
      <c r="S20" s="21">
        <f t="shared" si="5"/>
        <v>-0.00961332399</v>
      </c>
      <c r="T20" s="18">
        <f t="shared" si="16"/>
        <v>0</v>
      </c>
      <c r="U20" s="1">
        <f t="shared" si="6"/>
        <v>0</v>
      </c>
      <c r="V20" s="9">
        <v>0.0</v>
      </c>
      <c r="W20" s="9">
        <v>1.0</v>
      </c>
      <c r="X20" s="9">
        <v>0.0</v>
      </c>
      <c r="Y20" s="18" t="b">
        <f t="shared" si="7"/>
        <v>0</v>
      </c>
      <c r="Z20" s="23"/>
    </row>
    <row r="21" ht="12.75" customHeight="1">
      <c r="A21" s="1"/>
      <c r="B21" s="20">
        <f t="shared" si="8"/>
        <v>-0.4658148516</v>
      </c>
      <c r="C21" s="20">
        <f t="shared" si="9"/>
        <v>-0.3307010862</v>
      </c>
      <c r="D21" s="20">
        <f t="shared" si="10"/>
        <v>0.1901317736</v>
      </c>
      <c r="E21" s="20">
        <f t="shared" si="3"/>
        <v>0.1901317736</v>
      </c>
      <c r="F21" s="1">
        <f t="shared" si="11"/>
        <v>1</v>
      </c>
      <c r="G21" s="1">
        <f t="shared" ref="G21:G62" si="17">IF(F21&gt;L27,-1,IF(L27&gt;F21,1,0))</f>
        <v>-1</v>
      </c>
      <c r="H21" s="7">
        <f>$C$3</f>
        <v>0</v>
      </c>
      <c r="I21" s="7">
        <f>$D$3</f>
        <v>0</v>
      </c>
      <c r="J21" s="7">
        <f>$E$3</f>
        <v>0</v>
      </c>
      <c r="K21" s="1" t="b">
        <f t="shared" si="4"/>
        <v>0</v>
      </c>
      <c r="L21" s="1"/>
      <c r="N21" s="1"/>
      <c r="O21" s="1"/>
      <c r="P21" s="21">
        <f t="shared" si="13"/>
        <v>-0.07596734667</v>
      </c>
      <c r="Q21" s="21">
        <f t="shared" si="14"/>
        <v>0.01209942755</v>
      </c>
      <c r="R21" s="21">
        <f t="shared" si="15"/>
        <v>-0.02075141914</v>
      </c>
      <c r="S21" s="21">
        <f t="shared" si="5"/>
        <v>-0.02075141914</v>
      </c>
      <c r="T21" s="18">
        <f t="shared" si="16"/>
        <v>0</v>
      </c>
      <c r="U21" s="1">
        <f t="shared" si="6"/>
        <v>0</v>
      </c>
      <c r="V21" s="9">
        <v>0.0</v>
      </c>
      <c r="W21" s="9">
        <v>0.0</v>
      </c>
      <c r="X21" s="9">
        <v>0.0</v>
      </c>
      <c r="Y21" s="18" t="b">
        <f t="shared" si="7"/>
        <v>0</v>
      </c>
      <c r="Z21" s="23"/>
    </row>
    <row r="22" ht="12.75" customHeight="1">
      <c r="A22" s="1"/>
      <c r="B22" s="20">
        <f t="shared" si="8"/>
        <v>-0.4658148516</v>
      </c>
      <c r="C22" s="20">
        <f t="shared" si="9"/>
        <v>-0.3307010862</v>
      </c>
      <c r="D22" s="20">
        <f t="shared" si="10"/>
        <v>0.1711185962</v>
      </c>
      <c r="E22" s="20">
        <f t="shared" si="3"/>
        <v>-0.15958249</v>
      </c>
      <c r="F22" s="1">
        <f t="shared" si="11"/>
        <v>0</v>
      </c>
      <c r="G22" s="1">
        <f t="shared" si="17"/>
        <v>0</v>
      </c>
      <c r="H22" s="7">
        <f>$C$4</f>
        <v>0</v>
      </c>
      <c r="I22" s="7">
        <f>$D$4</f>
        <v>1</v>
      </c>
      <c r="J22" s="7">
        <f>$E$4</f>
        <v>1</v>
      </c>
      <c r="K22" s="1" t="b">
        <f t="shared" si="4"/>
        <v>0</v>
      </c>
      <c r="L22" s="1"/>
      <c r="M22" s="1"/>
      <c r="N22" s="1"/>
      <c r="O22" s="1"/>
      <c r="P22" s="21">
        <f t="shared" si="13"/>
        <v>-0.07596734667</v>
      </c>
      <c r="Q22" s="21">
        <f t="shared" si="14"/>
        <v>0.01209942755</v>
      </c>
      <c r="R22" s="21">
        <f t="shared" si="15"/>
        <v>-0.01867627723</v>
      </c>
      <c r="S22" s="21">
        <f t="shared" si="5"/>
        <v>-0.08254419635</v>
      </c>
      <c r="T22" s="18">
        <f t="shared" si="16"/>
        <v>0</v>
      </c>
      <c r="U22" s="1">
        <f t="shared" si="6"/>
        <v>1</v>
      </c>
      <c r="V22" s="9">
        <v>1.0</v>
      </c>
      <c r="W22" s="9">
        <v>1.0</v>
      </c>
      <c r="X22" s="9">
        <v>1.0</v>
      </c>
      <c r="Y22" s="18" t="b">
        <f t="shared" si="7"/>
        <v>0</v>
      </c>
      <c r="Z22" s="23"/>
    </row>
    <row r="23" ht="12.75" customHeight="1">
      <c r="A23" s="1"/>
      <c r="B23" s="20">
        <f t="shared" si="8"/>
        <v>-0.4658148516</v>
      </c>
      <c r="C23" s="20">
        <f t="shared" si="9"/>
        <v>-0.3307010862</v>
      </c>
      <c r="D23" s="20">
        <f t="shared" si="10"/>
        <v>0.1870768452</v>
      </c>
      <c r="E23" s="20">
        <f t="shared" si="3"/>
        <v>-0.2787380064</v>
      </c>
      <c r="F23" s="1">
        <f t="shared" si="11"/>
        <v>0</v>
      </c>
      <c r="G23" s="1">
        <f t="shared" si="17"/>
        <v>0</v>
      </c>
      <c r="H23" s="7">
        <f>$C$5</f>
        <v>1</v>
      </c>
      <c r="I23" s="7">
        <f>$D$5</f>
        <v>0</v>
      </c>
      <c r="J23" s="7">
        <f>$E$5</f>
        <v>1</v>
      </c>
      <c r="K23" s="1" t="b">
        <f t="shared" si="4"/>
        <v>0</v>
      </c>
      <c r="L23" s="1"/>
      <c r="M23" s="1"/>
      <c r="N23" s="1"/>
      <c r="O23" s="1"/>
      <c r="P23" s="21">
        <f t="shared" si="13"/>
        <v>-0.07596734667</v>
      </c>
      <c r="Q23" s="21">
        <f t="shared" si="14"/>
        <v>0.01209942755</v>
      </c>
      <c r="R23" s="21">
        <f t="shared" si="15"/>
        <v>-0.01042185759</v>
      </c>
      <c r="S23" s="21">
        <f t="shared" si="5"/>
        <v>-0.08638920427</v>
      </c>
      <c r="T23" s="18">
        <f t="shared" si="16"/>
        <v>0</v>
      </c>
      <c r="U23" s="1">
        <f t="shared" si="6"/>
        <v>0</v>
      </c>
      <c r="V23" s="9">
        <v>1.0</v>
      </c>
      <c r="W23" s="9">
        <v>0.0</v>
      </c>
      <c r="X23" s="9">
        <v>0.0</v>
      </c>
      <c r="Y23" s="18" t="b">
        <f t="shared" si="7"/>
        <v>0</v>
      </c>
      <c r="Z23" s="23"/>
    </row>
    <row r="24" ht="12.75" customHeight="1">
      <c r="A24" s="1"/>
      <c r="B24" s="20">
        <f t="shared" si="8"/>
        <v>-0.4658148516</v>
      </c>
      <c r="C24" s="20">
        <f t="shared" si="9"/>
        <v>-0.3307010862</v>
      </c>
      <c r="D24" s="20">
        <f t="shared" si="10"/>
        <v>0.2149506458</v>
      </c>
      <c r="E24" s="20">
        <f t="shared" si="3"/>
        <v>-0.581565292</v>
      </c>
      <c r="F24" s="1">
        <f t="shared" si="11"/>
        <v>0</v>
      </c>
      <c r="G24" s="1">
        <f t="shared" si="17"/>
        <v>0</v>
      </c>
      <c r="H24" s="7">
        <f>$C$6</f>
        <v>1</v>
      </c>
      <c r="I24" s="7">
        <f>$D$6</f>
        <v>1</v>
      </c>
      <c r="J24" s="7">
        <f>$E$6</f>
        <v>1</v>
      </c>
      <c r="K24" s="1" t="b">
        <f t="shared" si="4"/>
        <v>0</v>
      </c>
      <c r="L24" s="1"/>
      <c r="M24" s="1"/>
      <c r="N24" s="1"/>
      <c r="O24" s="1"/>
      <c r="P24" s="21">
        <f t="shared" si="13"/>
        <v>-0.07596734667</v>
      </c>
      <c r="Q24" s="21">
        <f t="shared" si="14"/>
        <v>0.01209942755</v>
      </c>
      <c r="R24" s="21">
        <f t="shared" si="15"/>
        <v>-0.001782937166</v>
      </c>
      <c r="S24" s="21">
        <f t="shared" si="5"/>
        <v>0.01031649038</v>
      </c>
      <c r="T24" s="18">
        <f t="shared" si="16"/>
        <v>1</v>
      </c>
      <c r="U24" s="1">
        <f t="shared" si="6"/>
        <v>-1</v>
      </c>
      <c r="V24" s="9">
        <v>0.0</v>
      </c>
      <c r="W24" s="9">
        <v>1.0</v>
      </c>
      <c r="X24" s="9">
        <v>0.0</v>
      </c>
      <c r="Y24" s="18" t="b">
        <f t="shared" si="7"/>
        <v>0</v>
      </c>
      <c r="Z24" s="23"/>
    </row>
    <row r="25" ht="12.75" customHeight="1">
      <c r="A25" s="1"/>
      <c r="B25" s="20">
        <f t="shared" si="8"/>
        <v>-0.4658148516</v>
      </c>
      <c r="C25" s="20">
        <f t="shared" si="9"/>
        <v>-0.3307010862</v>
      </c>
      <c r="D25" s="20">
        <f t="shared" si="10"/>
        <v>0.273107175</v>
      </c>
      <c r="E25" s="20">
        <f t="shared" si="3"/>
        <v>0.273107175</v>
      </c>
      <c r="F25" s="1">
        <f t="shared" si="11"/>
        <v>1</v>
      </c>
      <c r="G25" s="1">
        <f t="shared" si="17"/>
        <v>-1</v>
      </c>
      <c r="H25" s="7">
        <f>$C$3</f>
        <v>0</v>
      </c>
      <c r="I25" s="7">
        <f>$D$3</f>
        <v>0</v>
      </c>
      <c r="J25" s="7">
        <f>$E$3</f>
        <v>0</v>
      </c>
      <c r="K25" s="1" t="b">
        <f t="shared" si="4"/>
        <v>0</v>
      </c>
      <c r="L25" s="1"/>
      <c r="M25" s="1"/>
      <c r="N25" s="1"/>
      <c r="O25" s="1"/>
      <c r="P25" s="21">
        <f t="shared" si="13"/>
        <v>-0.07596734667</v>
      </c>
      <c r="Q25" s="21">
        <f t="shared" si="14"/>
        <v>-0.08790057245</v>
      </c>
      <c r="R25" s="21">
        <f t="shared" si="15"/>
        <v>-0.002814586205</v>
      </c>
      <c r="S25" s="21">
        <f t="shared" si="5"/>
        <v>-0.002814586205</v>
      </c>
      <c r="T25" s="22">
        <f t="shared" si="16"/>
        <v>0</v>
      </c>
      <c r="U25" s="1">
        <f t="shared" si="6"/>
        <v>0</v>
      </c>
      <c r="V25" s="9">
        <v>0.0</v>
      </c>
      <c r="W25" s="9">
        <v>0.0</v>
      </c>
      <c r="X25" s="9">
        <v>0.0</v>
      </c>
      <c r="Y25" s="22" t="b">
        <f t="shared" si="7"/>
        <v>0</v>
      </c>
      <c r="Z25" s="24"/>
    </row>
    <row r="26" ht="12.75" customHeight="1">
      <c r="A26" s="1"/>
      <c r="B26" s="20">
        <f t="shared" si="8"/>
        <v>-0.4658148516</v>
      </c>
      <c r="C26" s="20">
        <f t="shared" si="9"/>
        <v>-0.3307010862</v>
      </c>
      <c r="D26" s="20">
        <f t="shared" si="10"/>
        <v>0.2457964575</v>
      </c>
      <c r="E26" s="20">
        <f t="shared" si="3"/>
        <v>-0.08490462864</v>
      </c>
      <c r="F26" s="1">
        <f t="shared" si="11"/>
        <v>0</v>
      </c>
      <c r="G26" s="1">
        <f t="shared" si="17"/>
        <v>0</v>
      </c>
      <c r="H26" s="7">
        <f>$C$4</f>
        <v>0</v>
      </c>
      <c r="I26" s="7">
        <f>$D$4</f>
        <v>1</v>
      </c>
      <c r="J26" s="7">
        <f>$E$4</f>
        <v>1</v>
      </c>
      <c r="K26" s="1" t="b">
        <f t="shared" si="4"/>
        <v>0</v>
      </c>
      <c r="L26" s="1"/>
      <c r="M26" s="4" t="s">
        <v>4</v>
      </c>
      <c r="N26" s="4" t="s">
        <v>4</v>
      </c>
      <c r="O26" s="1"/>
      <c r="P26" s="21">
        <f t="shared" si="13"/>
        <v>-0.07596734667</v>
      </c>
      <c r="Q26" s="21">
        <f t="shared" si="14"/>
        <v>-0.08790057245</v>
      </c>
      <c r="R26" s="21">
        <f t="shared" si="15"/>
        <v>-0.002533127584</v>
      </c>
      <c r="S26" s="21">
        <f t="shared" si="5"/>
        <v>-0.1664010467</v>
      </c>
      <c r="T26" s="18">
        <f t="shared" si="16"/>
        <v>0</v>
      </c>
      <c r="U26" s="1">
        <f t="shared" si="6"/>
        <v>1</v>
      </c>
      <c r="V26" s="9">
        <v>1.0</v>
      </c>
      <c r="W26" s="9">
        <v>1.0</v>
      </c>
      <c r="X26" s="9">
        <v>1.0</v>
      </c>
      <c r="Y26" s="18" t="b">
        <f t="shared" si="7"/>
        <v>0</v>
      </c>
      <c r="Z26" s="23"/>
    </row>
    <row r="27" ht="12.75" customHeight="1">
      <c r="A27" s="1"/>
      <c r="B27" s="20">
        <f t="shared" si="8"/>
        <v>-0.4658148516</v>
      </c>
      <c r="C27" s="20">
        <f t="shared" si="9"/>
        <v>-0.3307010862</v>
      </c>
      <c r="D27" s="20">
        <f t="shared" si="10"/>
        <v>0.2542869204</v>
      </c>
      <c r="E27" s="20">
        <f t="shared" si="3"/>
        <v>-0.2115279312</v>
      </c>
      <c r="F27" s="1">
        <f t="shared" si="11"/>
        <v>0</v>
      </c>
      <c r="G27" s="1">
        <f t="shared" si="17"/>
        <v>0</v>
      </c>
      <c r="H27" s="7">
        <f>$C$5</f>
        <v>1</v>
      </c>
      <c r="I27" s="7">
        <f>$D$5</f>
        <v>0</v>
      </c>
      <c r="J27" s="7">
        <f>$E$5</f>
        <v>1</v>
      </c>
      <c r="K27" s="1" t="b">
        <f t="shared" si="4"/>
        <v>0</v>
      </c>
      <c r="L27" s="7"/>
      <c r="M27" s="1"/>
      <c r="N27" s="1"/>
      <c r="O27" s="1"/>
      <c r="P27" s="21">
        <f t="shared" si="13"/>
        <v>-0.07596734667</v>
      </c>
      <c r="Q27" s="21">
        <f t="shared" si="14"/>
        <v>-0.08790057245</v>
      </c>
      <c r="R27" s="21">
        <f t="shared" si="15"/>
        <v>0.01410697709</v>
      </c>
      <c r="S27" s="21">
        <f t="shared" si="5"/>
        <v>-0.06186036959</v>
      </c>
      <c r="T27" s="18">
        <f t="shared" si="16"/>
        <v>0</v>
      </c>
      <c r="U27" s="1">
        <f t="shared" si="6"/>
        <v>0</v>
      </c>
      <c r="V27" s="9">
        <v>1.0</v>
      </c>
      <c r="W27" s="9">
        <v>0.0</v>
      </c>
      <c r="X27" s="9">
        <v>0.0</v>
      </c>
      <c r="Y27" s="18" t="b">
        <f t="shared" si="7"/>
        <v>0</v>
      </c>
      <c r="Z27" s="23"/>
    </row>
    <row r="28" ht="12.75" customHeight="1">
      <c r="A28" s="1"/>
      <c r="B28" s="20">
        <f t="shared" si="8"/>
        <v>-0.4658148516</v>
      </c>
      <c r="C28" s="20">
        <f t="shared" si="9"/>
        <v>-0.3307010862</v>
      </c>
      <c r="D28" s="20">
        <f t="shared" si="10"/>
        <v>0.2754397135</v>
      </c>
      <c r="E28" s="20">
        <f t="shared" si="3"/>
        <v>-0.5210762243</v>
      </c>
      <c r="F28" s="1">
        <f t="shared" si="11"/>
        <v>0</v>
      </c>
      <c r="G28" s="1">
        <f t="shared" si="17"/>
        <v>0</v>
      </c>
      <c r="H28" s="7">
        <f>$C$6</f>
        <v>1</v>
      </c>
      <c r="I28" s="7">
        <f>$D$6</f>
        <v>1</v>
      </c>
      <c r="J28" s="7">
        <f>$E$6</f>
        <v>1</v>
      </c>
      <c r="K28" s="1" t="b">
        <f t="shared" si="4"/>
        <v>0</v>
      </c>
      <c r="L28" s="7"/>
      <c r="M28" s="1"/>
      <c r="N28" s="1"/>
      <c r="O28" s="1"/>
      <c r="P28" s="21">
        <f t="shared" si="13"/>
        <v>-0.07596734667</v>
      </c>
      <c r="Q28" s="21">
        <f t="shared" si="14"/>
        <v>-0.08790057245</v>
      </c>
      <c r="R28" s="21">
        <f t="shared" si="15"/>
        <v>0.02029301405</v>
      </c>
      <c r="S28" s="21">
        <f t="shared" si="5"/>
        <v>-0.0676075584</v>
      </c>
      <c r="T28" s="18">
        <f t="shared" si="16"/>
        <v>0</v>
      </c>
      <c r="U28" s="1">
        <f t="shared" si="6"/>
        <v>0</v>
      </c>
      <c r="V28" s="9">
        <v>0.0</v>
      </c>
      <c r="W28" s="9">
        <v>1.0</v>
      </c>
      <c r="X28" s="9">
        <v>0.0</v>
      </c>
      <c r="Y28" s="18" t="b">
        <f t="shared" si="7"/>
        <v>0</v>
      </c>
      <c r="Z28" s="23"/>
    </row>
    <row r="29" ht="12.75" customHeight="1">
      <c r="A29" s="1"/>
      <c r="B29" s="20">
        <f t="shared" si="8"/>
        <v>-0.4658148516</v>
      </c>
      <c r="C29" s="20">
        <f t="shared" si="9"/>
        <v>-0.3307010862</v>
      </c>
      <c r="D29" s="20">
        <f t="shared" si="10"/>
        <v>0.327547336</v>
      </c>
      <c r="E29" s="20">
        <f t="shared" si="3"/>
        <v>0.327547336</v>
      </c>
      <c r="F29" s="1">
        <f t="shared" si="11"/>
        <v>1</v>
      </c>
      <c r="G29" s="1">
        <f t="shared" si="17"/>
        <v>-1</v>
      </c>
      <c r="H29" s="7">
        <f>$C$3</f>
        <v>0</v>
      </c>
      <c r="I29" s="7">
        <f>$D$3</f>
        <v>0</v>
      </c>
      <c r="J29" s="7">
        <f>$E$3</f>
        <v>0</v>
      </c>
      <c r="K29" s="1" t="b">
        <f t="shared" si="4"/>
        <v>0</v>
      </c>
      <c r="L29" s="7"/>
      <c r="M29" s="4" t="s">
        <v>4</v>
      </c>
      <c r="N29" s="1"/>
      <c r="O29" s="1"/>
      <c r="P29" s="21">
        <f t="shared" si="13"/>
        <v>-0.07596734667</v>
      </c>
      <c r="Q29" s="21">
        <f t="shared" si="14"/>
        <v>-0.08790057245</v>
      </c>
      <c r="R29" s="21">
        <f t="shared" si="15"/>
        <v>0.02705376989</v>
      </c>
      <c r="S29" s="21">
        <f t="shared" si="5"/>
        <v>0.02705376989</v>
      </c>
      <c r="T29" s="18">
        <f t="shared" si="16"/>
        <v>1</v>
      </c>
      <c r="U29" s="1">
        <f t="shared" si="6"/>
        <v>-1</v>
      </c>
      <c r="V29" s="9">
        <v>0.0</v>
      </c>
      <c r="W29" s="9">
        <v>0.0</v>
      </c>
      <c r="X29" s="9">
        <v>0.0</v>
      </c>
      <c r="Y29" s="18" t="b">
        <f t="shared" si="7"/>
        <v>0</v>
      </c>
      <c r="Z29" s="23"/>
    </row>
    <row r="30" ht="12.75" customHeight="1">
      <c r="A30" s="1"/>
      <c r="B30" s="20">
        <f t="shared" si="8"/>
        <v>-0.4658148516</v>
      </c>
      <c r="C30" s="20">
        <f t="shared" si="9"/>
        <v>-0.3307010862</v>
      </c>
      <c r="D30" s="20">
        <f t="shared" si="10"/>
        <v>0.2947926024</v>
      </c>
      <c r="E30" s="20">
        <f t="shared" si="3"/>
        <v>-0.03590848382</v>
      </c>
      <c r="F30" s="1">
        <f t="shared" si="11"/>
        <v>0</v>
      </c>
      <c r="G30" s="1">
        <f t="shared" si="17"/>
        <v>0</v>
      </c>
      <c r="H30" s="7">
        <f>$C$4</f>
        <v>0</v>
      </c>
      <c r="I30" s="7">
        <f>$D$4</f>
        <v>1</v>
      </c>
      <c r="J30" s="7">
        <f>$E$4</f>
        <v>1</v>
      </c>
      <c r="K30" s="1" t="b">
        <f t="shared" si="4"/>
        <v>0</v>
      </c>
      <c r="L30" s="7"/>
      <c r="M30" s="1"/>
      <c r="N30" s="1"/>
      <c r="O30" s="1"/>
      <c r="P30" s="21">
        <f t="shared" si="13"/>
        <v>-0.07596734667</v>
      </c>
      <c r="Q30" s="21">
        <f t="shared" si="14"/>
        <v>-0.08790057245</v>
      </c>
      <c r="R30" s="21">
        <f t="shared" si="15"/>
        <v>0.0243483929</v>
      </c>
      <c r="S30" s="21">
        <f t="shared" si="5"/>
        <v>-0.1395195262</v>
      </c>
      <c r="T30" s="18">
        <f t="shared" si="16"/>
        <v>0</v>
      </c>
      <c r="U30" s="1">
        <f t="shared" si="6"/>
        <v>1</v>
      </c>
      <c r="V30" s="9">
        <v>1.0</v>
      </c>
      <c r="W30" s="9">
        <v>1.0</v>
      </c>
      <c r="X30" s="9">
        <v>1.0</v>
      </c>
      <c r="Y30" s="18" t="b">
        <f t="shared" si="7"/>
        <v>0</v>
      </c>
      <c r="Z30" s="23"/>
    </row>
    <row r="31" ht="12.75" customHeight="1">
      <c r="A31" s="1"/>
      <c r="B31" s="20">
        <f t="shared" si="8"/>
        <v>-0.4658148516</v>
      </c>
      <c r="C31" s="20">
        <f t="shared" si="9"/>
        <v>-0.3307010862</v>
      </c>
      <c r="D31" s="20">
        <f t="shared" si="10"/>
        <v>0.2983834507</v>
      </c>
      <c r="E31" s="20">
        <f t="shared" si="3"/>
        <v>-0.1674314009</v>
      </c>
      <c r="F31" s="1">
        <f t="shared" si="11"/>
        <v>0</v>
      </c>
      <c r="G31" s="1">
        <f t="shared" si="17"/>
        <v>0</v>
      </c>
      <c r="H31" s="7">
        <f>$C$5</f>
        <v>1</v>
      </c>
      <c r="I31" s="7">
        <f>$D$5</f>
        <v>0</v>
      </c>
      <c r="J31" s="7">
        <f>$E$5</f>
        <v>1</v>
      </c>
      <c r="K31" s="1" t="b">
        <f t="shared" si="4"/>
        <v>0</v>
      </c>
      <c r="L31" s="7"/>
      <c r="M31" s="1"/>
      <c r="N31" s="1"/>
      <c r="O31" s="1"/>
      <c r="P31" s="21">
        <f t="shared" si="13"/>
        <v>-0.07596734667</v>
      </c>
      <c r="Q31" s="21">
        <f t="shared" si="14"/>
        <v>-0.08790057245</v>
      </c>
      <c r="R31" s="21">
        <f t="shared" si="15"/>
        <v>0.03830034552</v>
      </c>
      <c r="S31" s="21">
        <f t="shared" si="5"/>
        <v>-0.03766700115</v>
      </c>
      <c r="T31" s="22">
        <f t="shared" si="16"/>
        <v>0</v>
      </c>
      <c r="U31" s="1">
        <f t="shared" si="6"/>
        <v>0</v>
      </c>
      <c r="V31" s="9">
        <v>1.0</v>
      </c>
      <c r="W31" s="9">
        <v>0.0</v>
      </c>
      <c r="X31" s="9">
        <v>0.0</v>
      </c>
      <c r="Y31" s="22" t="b">
        <f t="shared" si="7"/>
        <v>0</v>
      </c>
      <c r="Z31" s="24"/>
    </row>
    <row r="32" ht="12.75" customHeight="1">
      <c r="A32" s="1"/>
      <c r="B32" s="20">
        <f t="shared" si="8"/>
        <v>-0.4658148516</v>
      </c>
      <c r="C32" s="20">
        <f t="shared" si="9"/>
        <v>-0.3307010862</v>
      </c>
      <c r="D32" s="20">
        <f t="shared" si="10"/>
        <v>0.3151265908</v>
      </c>
      <c r="E32" s="20">
        <f t="shared" si="3"/>
        <v>-0.481389347</v>
      </c>
      <c r="F32" s="1">
        <f t="shared" si="11"/>
        <v>0</v>
      </c>
      <c r="G32" s="1">
        <f t="shared" si="17"/>
        <v>0</v>
      </c>
      <c r="H32" s="7">
        <f>$C$6</f>
        <v>1</v>
      </c>
      <c r="I32" s="7">
        <f>$D$6</f>
        <v>1</v>
      </c>
      <c r="J32" s="7">
        <f>$E$6</f>
        <v>1</v>
      </c>
      <c r="K32" s="1" t="b">
        <f t="shared" si="4"/>
        <v>0</v>
      </c>
      <c r="L32" s="1"/>
      <c r="M32" s="1"/>
      <c r="N32" s="1"/>
      <c r="O32" s="1"/>
      <c r="P32" s="21">
        <f t="shared" si="13"/>
        <v>-0.07596734667</v>
      </c>
      <c r="Q32" s="21">
        <f t="shared" si="14"/>
        <v>-0.08790057245</v>
      </c>
      <c r="R32" s="21">
        <f t="shared" si="15"/>
        <v>0.04206704563</v>
      </c>
      <c r="S32" s="21">
        <f t="shared" si="5"/>
        <v>-0.04583352681</v>
      </c>
      <c r="T32" s="18">
        <f t="shared" si="16"/>
        <v>0</v>
      </c>
      <c r="U32" s="1">
        <f t="shared" si="6"/>
        <v>0</v>
      </c>
      <c r="V32" s="9">
        <v>0.0</v>
      </c>
      <c r="W32" s="9">
        <v>1.0</v>
      </c>
      <c r="X32" s="9">
        <v>0.0</v>
      </c>
      <c r="Y32" s="18" t="b">
        <f t="shared" si="7"/>
        <v>0</v>
      </c>
      <c r="Z32" s="23"/>
    </row>
    <row r="33" ht="12.75" customHeight="1">
      <c r="A33" s="1"/>
      <c r="B33" s="20">
        <f t="shared" si="8"/>
        <v>-0.4658148516</v>
      </c>
      <c r="C33" s="20">
        <f t="shared" si="9"/>
        <v>-0.3307010862</v>
      </c>
      <c r="D33" s="20">
        <f t="shared" si="10"/>
        <v>0.3632655255</v>
      </c>
      <c r="E33" s="20">
        <f t="shared" si="3"/>
        <v>0.3632655255</v>
      </c>
      <c r="F33" s="1">
        <f t="shared" si="11"/>
        <v>1</v>
      </c>
      <c r="G33" s="1">
        <f t="shared" si="17"/>
        <v>-1</v>
      </c>
      <c r="H33" s="7">
        <f>$C$3</f>
        <v>0</v>
      </c>
      <c r="I33" s="7">
        <f>$D$3</f>
        <v>0</v>
      </c>
      <c r="J33" s="7">
        <f>$E$3</f>
        <v>0</v>
      </c>
      <c r="K33" s="1" t="b">
        <f t="shared" si="4"/>
        <v>0</v>
      </c>
      <c r="L33" s="1"/>
      <c r="M33" s="1"/>
      <c r="N33" s="1"/>
      <c r="O33" s="1"/>
      <c r="P33" s="21">
        <f t="shared" si="13"/>
        <v>-0.07596734667</v>
      </c>
      <c r="Q33" s="21">
        <f t="shared" si="14"/>
        <v>-0.08790057245</v>
      </c>
      <c r="R33" s="21">
        <f t="shared" si="15"/>
        <v>0.04665039832</v>
      </c>
      <c r="S33" s="21">
        <f t="shared" si="5"/>
        <v>0.04665039832</v>
      </c>
      <c r="T33" s="18">
        <f t="shared" si="16"/>
        <v>1</v>
      </c>
      <c r="U33" s="1">
        <f t="shared" si="6"/>
        <v>-1</v>
      </c>
      <c r="V33" s="9">
        <v>0.0</v>
      </c>
      <c r="W33" s="9">
        <v>0.0</v>
      </c>
      <c r="X33" s="9">
        <v>0.0</v>
      </c>
      <c r="Y33" s="18" t="b">
        <f t="shared" si="7"/>
        <v>0</v>
      </c>
      <c r="Z33" s="23"/>
    </row>
    <row r="34" ht="12.75" customHeight="1">
      <c r="A34" s="1"/>
      <c r="B34" s="20">
        <f t="shared" si="8"/>
        <v>-0.4658148516</v>
      </c>
      <c r="C34" s="20">
        <f t="shared" si="9"/>
        <v>-0.3307010862</v>
      </c>
      <c r="D34" s="20">
        <f t="shared" si="10"/>
        <v>0.326938973</v>
      </c>
      <c r="E34" s="20">
        <f t="shared" si="3"/>
        <v>-0.003762113208</v>
      </c>
      <c r="F34" s="1">
        <f t="shared" si="11"/>
        <v>0</v>
      </c>
      <c r="G34" s="1">
        <f t="shared" si="17"/>
        <v>0</v>
      </c>
      <c r="H34" s="7">
        <f>$C$4</f>
        <v>0</v>
      </c>
      <c r="I34" s="7">
        <f>$D$4</f>
        <v>1</v>
      </c>
      <c r="J34" s="7">
        <f>$E$4</f>
        <v>1</v>
      </c>
      <c r="K34" s="1" t="b">
        <f t="shared" si="4"/>
        <v>0</v>
      </c>
      <c r="L34" s="1"/>
      <c r="M34" s="1"/>
      <c r="N34" s="1"/>
      <c r="O34" s="1"/>
      <c r="P34" s="21">
        <f t="shared" si="13"/>
        <v>-0.07596734667</v>
      </c>
      <c r="Q34" s="21">
        <f t="shared" si="14"/>
        <v>-0.08790057245</v>
      </c>
      <c r="R34" s="21">
        <f t="shared" si="15"/>
        <v>0.04198535848</v>
      </c>
      <c r="S34" s="21">
        <f t="shared" si="5"/>
        <v>-0.1218825606</v>
      </c>
      <c r="T34" s="18">
        <f t="shared" si="16"/>
        <v>0</v>
      </c>
      <c r="U34" s="1">
        <f t="shared" si="6"/>
        <v>1</v>
      </c>
      <c r="V34" s="9">
        <v>1.0</v>
      </c>
      <c r="W34" s="9">
        <v>1.0</v>
      </c>
      <c r="X34" s="9">
        <v>1.0</v>
      </c>
      <c r="Y34" s="18" t="b">
        <f t="shared" si="7"/>
        <v>0</v>
      </c>
      <c r="Z34" s="23"/>
    </row>
    <row r="35" ht="12.75" customHeight="1">
      <c r="A35" s="1"/>
      <c r="B35" s="20">
        <f t="shared" si="8"/>
        <v>-0.4658148516</v>
      </c>
      <c r="C35" s="20">
        <f t="shared" si="9"/>
        <v>-0.3307010862</v>
      </c>
      <c r="D35" s="20">
        <f t="shared" si="10"/>
        <v>0.3273151843</v>
      </c>
      <c r="E35" s="20">
        <f t="shared" si="3"/>
        <v>-0.1384996673</v>
      </c>
      <c r="F35" s="1">
        <f t="shared" si="11"/>
        <v>0</v>
      </c>
      <c r="G35" s="1">
        <f t="shared" si="17"/>
        <v>0</v>
      </c>
      <c r="H35" s="7">
        <f>$C$5</f>
        <v>1</v>
      </c>
      <c r="I35" s="7">
        <f>$D$5</f>
        <v>0</v>
      </c>
      <c r="J35" s="7">
        <f>$E$5</f>
        <v>1</v>
      </c>
      <c r="K35" s="1" t="b">
        <f t="shared" si="4"/>
        <v>0</v>
      </c>
      <c r="L35" s="1"/>
      <c r="M35" s="1"/>
      <c r="N35" s="1"/>
      <c r="O35" s="1"/>
      <c r="P35" s="21">
        <f t="shared" si="13"/>
        <v>-0.07596734667</v>
      </c>
      <c r="Q35" s="21">
        <f t="shared" si="14"/>
        <v>-0.08790057245</v>
      </c>
      <c r="R35" s="21">
        <f t="shared" si="15"/>
        <v>0.05417361455</v>
      </c>
      <c r="S35" s="21">
        <f t="shared" si="5"/>
        <v>-0.02179373213</v>
      </c>
      <c r="T35" s="22">
        <f t="shared" si="16"/>
        <v>0</v>
      </c>
      <c r="U35" s="1">
        <f t="shared" si="6"/>
        <v>0</v>
      </c>
      <c r="V35" s="9">
        <v>1.0</v>
      </c>
      <c r="W35" s="9">
        <v>0.0</v>
      </c>
      <c r="X35" s="9">
        <v>0.0</v>
      </c>
      <c r="Y35" s="18" t="b">
        <f t="shared" si="7"/>
        <v>0</v>
      </c>
      <c r="Z35" s="23"/>
    </row>
    <row r="36" ht="12.75" customHeight="1">
      <c r="A36" s="1"/>
      <c r="B36" s="20">
        <f t="shared" si="8"/>
        <v>-0.4658148516</v>
      </c>
      <c r="C36" s="20">
        <f t="shared" si="9"/>
        <v>-0.3307010862</v>
      </c>
      <c r="D36" s="20">
        <f t="shared" si="10"/>
        <v>0.341165151</v>
      </c>
      <c r="E36" s="20">
        <f t="shared" si="3"/>
        <v>-0.4553507868</v>
      </c>
      <c r="F36" s="1">
        <f t="shared" si="11"/>
        <v>0</v>
      </c>
      <c r="G36" s="1">
        <f t="shared" si="17"/>
        <v>0</v>
      </c>
      <c r="H36" s="7">
        <f>$C$6</f>
        <v>1</v>
      </c>
      <c r="I36" s="7">
        <f>$D$6</f>
        <v>1</v>
      </c>
      <c r="J36" s="7">
        <f>$E$6</f>
        <v>1</v>
      </c>
      <c r="K36" s="1" t="b">
        <f t="shared" si="4"/>
        <v>0</v>
      </c>
      <c r="L36" s="1"/>
      <c r="M36" s="1"/>
      <c r="N36" s="1"/>
      <c r="O36" s="1"/>
      <c r="P36" s="21">
        <f t="shared" si="13"/>
        <v>-0.07596734667</v>
      </c>
      <c r="Q36" s="21">
        <f t="shared" si="14"/>
        <v>-0.08790057245</v>
      </c>
      <c r="R36" s="21">
        <f t="shared" si="15"/>
        <v>0.05635298776</v>
      </c>
      <c r="S36" s="21">
        <f t="shared" si="5"/>
        <v>-0.03154758469</v>
      </c>
      <c r="T36" s="18">
        <f t="shared" si="16"/>
        <v>0</v>
      </c>
      <c r="U36" s="1">
        <f t="shared" si="6"/>
        <v>0</v>
      </c>
      <c r="V36" s="9">
        <v>0.0</v>
      </c>
      <c r="W36" s="9">
        <v>1.0</v>
      </c>
      <c r="X36" s="9">
        <v>0.0</v>
      </c>
      <c r="Y36" s="18" t="b">
        <f t="shared" si="7"/>
        <v>0</v>
      </c>
      <c r="Z36" s="23"/>
    </row>
    <row r="37" ht="12.75" customHeight="1">
      <c r="A37" s="1"/>
      <c r="B37" s="20">
        <f t="shared" si="8"/>
        <v>-0.4658148516</v>
      </c>
      <c r="C37" s="20">
        <f t="shared" si="9"/>
        <v>-0.3307010862</v>
      </c>
      <c r="D37" s="20">
        <f t="shared" si="10"/>
        <v>0.3867002297</v>
      </c>
      <c r="E37" s="20">
        <f t="shared" si="3"/>
        <v>0.3867002297</v>
      </c>
      <c r="F37" s="1">
        <f t="shared" si="11"/>
        <v>1</v>
      </c>
      <c r="G37" s="1">
        <f t="shared" si="17"/>
        <v>-1</v>
      </c>
      <c r="H37" s="7">
        <f>$C$3</f>
        <v>0</v>
      </c>
      <c r="I37" s="7">
        <f>$D$3</f>
        <v>0</v>
      </c>
      <c r="J37" s="7">
        <f>$E$3</f>
        <v>0</v>
      </c>
      <c r="K37" s="1" t="b">
        <f t="shared" si="4"/>
        <v>0</v>
      </c>
      <c r="L37" s="1"/>
      <c r="M37" s="4" t="s">
        <v>4</v>
      </c>
      <c r="N37" s="4" t="s">
        <v>4</v>
      </c>
      <c r="O37" s="1"/>
      <c r="P37" s="21">
        <f t="shared" si="13"/>
        <v>-0.07596734667</v>
      </c>
      <c r="Q37" s="21">
        <f t="shared" si="14"/>
        <v>-0.08790057245</v>
      </c>
      <c r="R37" s="21">
        <f t="shared" si="15"/>
        <v>0.05950774623</v>
      </c>
      <c r="S37" s="21">
        <f t="shared" si="5"/>
        <v>0.05950774623</v>
      </c>
      <c r="T37" s="18">
        <f t="shared" si="16"/>
        <v>1</v>
      </c>
      <c r="U37" s="1">
        <f t="shared" si="6"/>
        <v>-1</v>
      </c>
      <c r="V37" s="9">
        <v>0.0</v>
      </c>
      <c r="W37" s="9">
        <v>0.0</v>
      </c>
      <c r="X37" s="9">
        <v>0.0</v>
      </c>
      <c r="Y37" s="18" t="b">
        <f t="shared" si="7"/>
        <v>0</v>
      </c>
      <c r="Z37" s="23"/>
    </row>
    <row r="38" ht="12.75" customHeight="1">
      <c r="A38" s="1"/>
      <c r="B38" s="20">
        <f t="shared" si="8"/>
        <v>-0.4658148516</v>
      </c>
      <c r="C38" s="20">
        <f t="shared" si="9"/>
        <v>-0.3307010862</v>
      </c>
      <c r="D38" s="20">
        <f t="shared" si="10"/>
        <v>0.3480302067</v>
      </c>
      <c r="E38" s="20">
        <f t="shared" si="3"/>
        <v>0.01732912055</v>
      </c>
      <c r="F38" s="1">
        <f t="shared" si="11"/>
        <v>1</v>
      </c>
      <c r="G38" s="1">
        <f t="shared" si="17"/>
        <v>-1</v>
      </c>
      <c r="H38" s="7">
        <f>$C$4</f>
        <v>0</v>
      </c>
      <c r="I38" s="7">
        <f>$D$4</f>
        <v>1</v>
      </c>
      <c r="J38" s="7">
        <f>$E$4</f>
        <v>1</v>
      </c>
      <c r="K38" s="1" t="b">
        <f t="shared" si="4"/>
        <v>0</v>
      </c>
      <c r="L38" s="1"/>
      <c r="M38" s="1"/>
      <c r="N38" s="1"/>
      <c r="O38" s="1"/>
      <c r="P38" s="21">
        <f t="shared" si="13"/>
        <v>-0.07596734667</v>
      </c>
      <c r="Q38" s="21">
        <f t="shared" si="14"/>
        <v>-0.08790057245</v>
      </c>
      <c r="R38" s="21">
        <f t="shared" si="15"/>
        <v>0.05355697161</v>
      </c>
      <c r="S38" s="21">
        <f t="shared" si="5"/>
        <v>-0.1103109475</v>
      </c>
      <c r="T38" s="18">
        <f t="shared" si="16"/>
        <v>0</v>
      </c>
      <c r="U38" s="1">
        <f t="shared" si="6"/>
        <v>1</v>
      </c>
      <c r="V38" s="9">
        <v>1.0</v>
      </c>
      <c r="W38" s="9">
        <v>1.0</v>
      </c>
      <c r="X38" s="9">
        <v>1.0</v>
      </c>
      <c r="Y38" s="18" t="b">
        <f t="shared" si="7"/>
        <v>0</v>
      </c>
      <c r="Z38" s="23"/>
    </row>
    <row r="39" ht="12.75" customHeight="1">
      <c r="A39" s="1"/>
      <c r="B39" s="20">
        <f t="shared" si="8"/>
        <v>-0.4658148516</v>
      </c>
      <c r="C39" s="20">
        <f t="shared" si="9"/>
        <v>-0.4307010862</v>
      </c>
      <c r="D39" s="20">
        <f t="shared" si="10"/>
        <v>0.3462972947</v>
      </c>
      <c r="E39" s="20">
        <f t="shared" si="3"/>
        <v>-0.1195175569</v>
      </c>
      <c r="F39" s="1">
        <f t="shared" si="11"/>
        <v>0</v>
      </c>
      <c r="G39" s="1">
        <f t="shared" si="17"/>
        <v>0</v>
      </c>
      <c r="H39" s="7">
        <f>$C$5</f>
        <v>1</v>
      </c>
      <c r="I39" s="7">
        <f>$D$5</f>
        <v>0</v>
      </c>
      <c r="J39" s="7">
        <f>$E$5</f>
        <v>1</v>
      </c>
      <c r="K39" s="1" t="b">
        <f t="shared" si="4"/>
        <v>0</v>
      </c>
      <c r="L39" s="1"/>
      <c r="M39" s="1"/>
      <c r="N39" s="1"/>
      <c r="O39" s="1"/>
      <c r="P39" s="21">
        <f t="shared" si="13"/>
        <v>-0.07596734667</v>
      </c>
      <c r="Q39" s="21">
        <f t="shared" si="14"/>
        <v>-0.08790057245</v>
      </c>
      <c r="R39" s="21">
        <f t="shared" si="15"/>
        <v>0.06458806636</v>
      </c>
      <c r="S39" s="21">
        <f t="shared" si="5"/>
        <v>-0.01137928032</v>
      </c>
      <c r="T39" s="18">
        <f t="shared" si="16"/>
        <v>0</v>
      </c>
      <c r="U39" s="1">
        <f t="shared" si="6"/>
        <v>0</v>
      </c>
      <c r="V39" s="9">
        <v>1.0</v>
      </c>
      <c r="W39" s="9">
        <v>0.0</v>
      </c>
      <c r="X39" s="9">
        <v>0.0</v>
      </c>
      <c r="Y39" s="18" t="b">
        <f t="shared" si="7"/>
        <v>0</v>
      </c>
      <c r="Z39" s="23"/>
    </row>
    <row r="40" ht="12.75" customHeight="1">
      <c r="A40" s="1"/>
      <c r="B40" s="20">
        <f t="shared" si="8"/>
        <v>-0.4658148516</v>
      </c>
      <c r="C40" s="20">
        <f t="shared" si="9"/>
        <v>-0.4307010862</v>
      </c>
      <c r="D40" s="20">
        <f t="shared" si="10"/>
        <v>0.3582490504</v>
      </c>
      <c r="E40" s="20">
        <f t="shared" si="3"/>
        <v>-0.5382668874</v>
      </c>
      <c r="F40" s="1">
        <f t="shared" si="11"/>
        <v>0</v>
      </c>
      <c r="G40" s="1">
        <f t="shared" si="17"/>
        <v>0</v>
      </c>
      <c r="H40" s="7">
        <f>$C$6</f>
        <v>1</v>
      </c>
      <c r="I40" s="7">
        <f>$D$6</f>
        <v>1</v>
      </c>
      <c r="J40" s="7">
        <f>$E$6</f>
        <v>1</v>
      </c>
      <c r="K40" s="1" t="b">
        <f t="shared" si="4"/>
        <v>0</v>
      </c>
      <c r="L40" s="1"/>
      <c r="M40" s="1"/>
      <c r="N40" s="1"/>
      <c r="O40" s="1"/>
      <c r="P40" s="21">
        <f t="shared" si="13"/>
        <v>-0.07596734667</v>
      </c>
      <c r="Q40" s="21">
        <f t="shared" si="14"/>
        <v>-0.08790057245</v>
      </c>
      <c r="R40" s="21">
        <f t="shared" si="15"/>
        <v>0.06572599439</v>
      </c>
      <c r="S40" s="21">
        <f t="shared" si="5"/>
        <v>-0.02217457806</v>
      </c>
      <c r="T40" s="18">
        <f t="shared" si="16"/>
        <v>0</v>
      </c>
      <c r="U40" s="1">
        <f t="shared" si="6"/>
        <v>0</v>
      </c>
      <c r="V40" s="9">
        <v>0.0</v>
      </c>
      <c r="W40" s="9">
        <v>1.0</v>
      </c>
      <c r="X40" s="9">
        <v>0.0</v>
      </c>
      <c r="Y40" s="18" t="b">
        <f t="shared" si="7"/>
        <v>0</v>
      </c>
      <c r="Z40" s="23"/>
    </row>
    <row r="41" ht="12.75" customHeight="1">
      <c r="A41" s="1"/>
      <c r="B41" s="20">
        <f t="shared" si="8"/>
        <v>-0.4658148516</v>
      </c>
      <c r="C41" s="20">
        <f t="shared" si="9"/>
        <v>-0.4307010862</v>
      </c>
      <c r="D41" s="20">
        <f t="shared" si="10"/>
        <v>0.4120757391</v>
      </c>
      <c r="E41" s="20">
        <f t="shared" si="3"/>
        <v>0.4120757391</v>
      </c>
      <c r="F41" s="1">
        <f t="shared" si="11"/>
        <v>1</v>
      </c>
      <c r="G41" s="1">
        <f t="shared" si="17"/>
        <v>-1</v>
      </c>
      <c r="H41" s="18">
        <f>$C$3</f>
        <v>0</v>
      </c>
      <c r="I41" s="18">
        <f>$D$3</f>
        <v>0</v>
      </c>
      <c r="J41" s="18">
        <f>$E$3</f>
        <v>0</v>
      </c>
      <c r="K41" s="1" t="b">
        <f t="shared" si="4"/>
        <v>0</v>
      </c>
      <c r="L41" s="1"/>
      <c r="M41" s="1"/>
      <c r="N41" s="1"/>
      <c r="O41" s="1"/>
      <c r="P41" s="21">
        <f t="shared" si="13"/>
        <v>-0.07596734667</v>
      </c>
      <c r="Q41" s="21">
        <f t="shared" si="14"/>
        <v>-0.08790057245</v>
      </c>
      <c r="R41" s="21">
        <f t="shared" si="15"/>
        <v>0.0679434522</v>
      </c>
      <c r="S41" s="21">
        <f t="shared" si="5"/>
        <v>0.0679434522</v>
      </c>
      <c r="T41" s="18">
        <f t="shared" si="16"/>
        <v>1</v>
      </c>
      <c r="U41" s="1">
        <f t="shared" si="6"/>
        <v>-1</v>
      </c>
      <c r="V41" s="9">
        <v>0.0</v>
      </c>
      <c r="W41" s="9">
        <v>0.0</v>
      </c>
      <c r="X41" s="9">
        <v>0.0</v>
      </c>
      <c r="Y41" s="18" t="b">
        <f t="shared" si="7"/>
        <v>0</v>
      </c>
      <c r="Z41" s="23"/>
    </row>
    <row r="42" ht="12.75" customHeight="1">
      <c r="A42" s="1"/>
      <c r="B42" s="20">
        <f t="shared" si="8"/>
        <v>-0.4658148516</v>
      </c>
      <c r="C42" s="20">
        <f t="shared" si="9"/>
        <v>-0.4307010862</v>
      </c>
      <c r="D42" s="20">
        <f t="shared" si="10"/>
        <v>0.3708681652</v>
      </c>
      <c r="E42" s="20">
        <f t="shared" si="3"/>
        <v>-0.05983292098</v>
      </c>
      <c r="F42" s="1">
        <f t="shared" si="11"/>
        <v>0</v>
      </c>
      <c r="G42" s="1">
        <f t="shared" si="17"/>
        <v>0</v>
      </c>
      <c r="H42" s="18">
        <f>$C$4</f>
        <v>0</v>
      </c>
      <c r="I42" s="18">
        <f>$D$4</f>
        <v>1</v>
      </c>
      <c r="J42" s="18">
        <f>$E$4</f>
        <v>1</v>
      </c>
      <c r="K42" s="1" t="b">
        <f t="shared" si="4"/>
        <v>0</v>
      </c>
      <c r="L42" s="1"/>
      <c r="M42" s="1"/>
      <c r="N42" s="1"/>
      <c r="O42" s="1"/>
      <c r="P42" s="21">
        <f t="shared" si="13"/>
        <v>-0.07596734667</v>
      </c>
      <c r="Q42" s="21">
        <f t="shared" si="14"/>
        <v>-0.08790057245</v>
      </c>
      <c r="R42" s="21">
        <f t="shared" si="15"/>
        <v>0.06114910698</v>
      </c>
      <c r="S42" s="21">
        <f t="shared" si="5"/>
        <v>-0.1027188121</v>
      </c>
      <c r="T42" s="18">
        <f t="shared" si="16"/>
        <v>0</v>
      </c>
      <c r="U42" s="1">
        <f t="shared" si="6"/>
        <v>1</v>
      </c>
      <c r="V42" s="9">
        <v>1.0</v>
      </c>
      <c r="W42" s="9">
        <v>1.0</v>
      </c>
      <c r="X42" s="9">
        <v>1.0</v>
      </c>
      <c r="Y42" s="18" t="b">
        <f t="shared" si="7"/>
        <v>0</v>
      </c>
      <c r="Z42" s="23"/>
    </row>
    <row r="43" ht="12.75" customHeight="1">
      <c r="A43" s="1"/>
      <c r="B43" s="20">
        <f t="shared" si="8"/>
        <v>-0.4658148516</v>
      </c>
      <c r="C43" s="20">
        <f t="shared" si="9"/>
        <v>-0.4307010862</v>
      </c>
      <c r="D43" s="20">
        <f t="shared" si="10"/>
        <v>0.3768514573</v>
      </c>
      <c r="E43" s="20">
        <f t="shared" si="3"/>
        <v>-0.08896339432</v>
      </c>
      <c r="F43" s="1">
        <f t="shared" si="11"/>
        <v>0</v>
      </c>
      <c r="G43" s="1">
        <f t="shared" si="17"/>
        <v>0</v>
      </c>
      <c r="H43" s="18">
        <f>$C$5</f>
        <v>1</v>
      </c>
      <c r="I43" s="18">
        <f>$D$5</f>
        <v>0</v>
      </c>
      <c r="J43" s="18">
        <f>$E$5</f>
        <v>1</v>
      </c>
      <c r="K43" s="1" t="b">
        <f t="shared" si="4"/>
        <v>0</v>
      </c>
      <c r="L43" s="1"/>
      <c r="M43" s="1"/>
      <c r="N43" s="1"/>
      <c r="O43" s="1"/>
      <c r="P43" s="21">
        <f t="shared" si="13"/>
        <v>-0.07596734667</v>
      </c>
      <c r="Q43" s="21">
        <f t="shared" si="14"/>
        <v>-0.08790057245</v>
      </c>
      <c r="R43" s="21">
        <f t="shared" si="15"/>
        <v>0.07142098819</v>
      </c>
      <c r="S43" s="21">
        <f t="shared" si="5"/>
        <v>-0.004546358483</v>
      </c>
      <c r="T43" s="18">
        <f t="shared" si="16"/>
        <v>0</v>
      </c>
      <c r="U43" s="1">
        <f t="shared" si="6"/>
        <v>0</v>
      </c>
      <c r="V43" s="9">
        <v>1.0</v>
      </c>
      <c r="W43" s="9">
        <v>0.0</v>
      </c>
      <c r="X43" s="9">
        <v>0.0</v>
      </c>
      <c r="Y43" s="18" t="b">
        <f t="shared" si="7"/>
        <v>0</v>
      </c>
      <c r="Z43" s="23"/>
    </row>
    <row r="44" ht="12.75" customHeight="1">
      <c r="A44" s="1"/>
      <c r="B44" s="20">
        <f t="shared" si="8"/>
        <v>-0.4658148516</v>
      </c>
      <c r="C44" s="20">
        <f t="shared" si="9"/>
        <v>-0.4307010862</v>
      </c>
      <c r="D44" s="20">
        <f t="shared" si="10"/>
        <v>0.3857477967</v>
      </c>
      <c r="E44" s="20">
        <f t="shared" si="3"/>
        <v>-0.5107681411</v>
      </c>
      <c r="F44" s="1">
        <f t="shared" si="11"/>
        <v>0</v>
      </c>
      <c r="G44" s="1">
        <f t="shared" si="17"/>
        <v>0</v>
      </c>
      <c r="H44" s="18">
        <f>$C$6</f>
        <v>1</v>
      </c>
      <c r="I44" s="18">
        <f>$D$6</f>
        <v>1</v>
      </c>
      <c r="J44" s="18">
        <f>$E$6</f>
        <v>1</v>
      </c>
      <c r="K44" s="1" t="b">
        <f t="shared" si="4"/>
        <v>0</v>
      </c>
      <c r="L44" s="1"/>
      <c r="M44" s="1"/>
      <c r="N44" s="1"/>
      <c r="O44" s="1"/>
      <c r="P44" s="21">
        <f t="shared" si="13"/>
        <v>-0.07596734667</v>
      </c>
      <c r="Q44" s="21">
        <f t="shared" si="14"/>
        <v>-0.08790057245</v>
      </c>
      <c r="R44" s="21">
        <f t="shared" si="15"/>
        <v>0.07187562404</v>
      </c>
      <c r="S44" s="21">
        <f t="shared" si="5"/>
        <v>-0.01602494841</v>
      </c>
      <c r="T44" s="18">
        <f t="shared" si="16"/>
        <v>0</v>
      </c>
      <c r="U44" s="1">
        <f t="shared" si="6"/>
        <v>0</v>
      </c>
      <c r="V44" s="9">
        <v>0.0</v>
      </c>
      <c r="W44" s="9">
        <v>1.0</v>
      </c>
      <c r="X44" s="9">
        <v>0.0</v>
      </c>
      <c r="Y44" s="18" t="b">
        <f t="shared" si="7"/>
        <v>0</v>
      </c>
      <c r="Z44" s="23"/>
    </row>
    <row r="45" ht="12.75" customHeight="1">
      <c r="A45" s="1"/>
      <c r="B45" s="20">
        <f t="shared" si="8"/>
        <v>-0.4658148516</v>
      </c>
      <c r="C45" s="20">
        <f t="shared" si="9"/>
        <v>-0.4307010862</v>
      </c>
      <c r="D45" s="20">
        <f t="shared" si="10"/>
        <v>0.4368246108</v>
      </c>
      <c r="E45" s="20">
        <f t="shared" si="3"/>
        <v>0.4368246108</v>
      </c>
      <c r="F45" s="1">
        <f t="shared" si="11"/>
        <v>1</v>
      </c>
      <c r="G45" s="1">
        <f t="shared" si="17"/>
        <v>-1</v>
      </c>
      <c r="H45" s="18">
        <f>$C$3</f>
        <v>0</v>
      </c>
      <c r="I45" s="18">
        <f>$D$3</f>
        <v>0</v>
      </c>
      <c r="J45" s="18">
        <f>$E$3</f>
        <v>0</v>
      </c>
      <c r="K45" s="1" t="b">
        <f t="shared" si="4"/>
        <v>0</v>
      </c>
      <c r="L45" s="1"/>
      <c r="M45" s="1"/>
      <c r="N45" s="1"/>
      <c r="O45" s="1"/>
      <c r="P45" s="21">
        <f t="shared" si="13"/>
        <v>-0.07596734667</v>
      </c>
      <c r="Q45" s="21">
        <f t="shared" si="14"/>
        <v>-0.08790057245</v>
      </c>
      <c r="R45" s="21">
        <f t="shared" si="15"/>
        <v>0.07347811888</v>
      </c>
      <c r="S45" s="21">
        <f t="shared" si="5"/>
        <v>0.07347811888</v>
      </c>
      <c r="T45" s="18">
        <f t="shared" si="16"/>
        <v>1</v>
      </c>
      <c r="U45" s="1">
        <f t="shared" si="6"/>
        <v>-1</v>
      </c>
      <c r="V45" s="9">
        <v>0.0</v>
      </c>
      <c r="W45" s="9">
        <v>0.0</v>
      </c>
      <c r="X45" s="9">
        <v>0.0</v>
      </c>
      <c r="Y45" s="18" t="b">
        <f t="shared" si="7"/>
        <v>0</v>
      </c>
      <c r="Z45" s="23"/>
    </row>
    <row r="46" ht="12.75" customHeight="1">
      <c r="A46" s="1"/>
      <c r="B46" s="20">
        <f t="shared" si="8"/>
        <v>-0.4658148516</v>
      </c>
      <c r="C46" s="20">
        <f t="shared" si="9"/>
        <v>-0.4307010862</v>
      </c>
      <c r="D46" s="20">
        <f t="shared" si="10"/>
        <v>0.3931421498</v>
      </c>
      <c r="E46" s="20">
        <f t="shared" si="3"/>
        <v>-0.03755893642</v>
      </c>
      <c r="F46" s="1">
        <f t="shared" si="11"/>
        <v>0</v>
      </c>
      <c r="G46" s="1">
        <f t="shared" si="17"/>
        <v>1</v>
      </c>
      <c r="H46" s="18">
        <f>$C$4</f>
        <v>0</v>
      </c>
      <c r="I46" s="18">
        <f>$D$4</f>
        <v>1</v>
      </c>
      <c r="J46" s="18">
        <f>$E$4</f>
        <v>1</v>
      </c>
      <c r="K46" s="1" t="b">
        <f t="shared" si="4"/>
        <v>0</v>
      </c>
      <c r="L46" s="1"/>
      <c r="M46" s="1"/>
      <c r="N46" s="1"/>
      <c r="O46" s="1"/>
      <c r="P46" s="21">
        <f t="shared" si="13"/>
        <v>-0.07596734667</v>
      </c>
      <c r="Q46" s="21">
        <f t="shared" si="14"/>
        <v>-0.08790057245</v>
      </c>
      <c r="R46" s="21">
        <f t="shared" si="15"/>
        <v>0.06613030699</v>
      </c>
      <c r="S46" s="21">
        <f t="shared" si="5"/>
        <v>-0.09773761213</v>
      </c>
      <c r="T46" s="18">
        <f t="shared" si="16"/>
        <v>0</v>
      </c>
      <c r="U46" s="1">
        <f t="shared" si="6"/>
        <v>1</v>
      </c>
      <c r="V46" s="9">
        <v>1.0</v>
      </c>
      <c r="W46" s="9">
        <v>1.0</v>
      </c>
      <c r="X46" s="9">
        <v>1.0</v>
      </c>
      <c r="Y46" s="18" t="b">
        <f t="shared" si="7"/>
        <v>0</v>
      </c>
      <c r="Z46" s="23"/>
    </row>
    <row r="47" ht="12.75" customHeight="1">
      <c r="A47" s="1"/>
      <c r="B47" s="20">
        <f t="shared" si="8"/>
        <v>-0.4658148516</v>
      </c>
      <c r="C47" s="20">
        <f t="shared" si="9"/>
        <v>-0.4307010862</v>
      </c>
      <c r="D47" s="20">
        <f t="shared" si="10"/>
        <v>0.3968980434</v>
      </c>
      <c r="E47" s="20">
        <f t="shared" si="3"/>
        <v>-0.06891680822</v>
      </c>
      <c r="F47" s="1">
        <f t="shared" si="11"/>
        <v>0</v>
      </c>
      <c r="G47" s="1">
        <f t="shared" si="17"/>
        <v>0</v>
      </c>
      <c r="H47" s="18">
        <f>$C$5</f>
        <v>1</v>
      </c>
      <c r="I47" s="18">
        <f>$D$5</f>
        <v>0</v>
      </c>
      <c r="J47" s="18">
        <f>$E$5</f>
        <v>1</v>
      </c>
      <c r="K47" s="1" t="b">
        <f t="shared" si="4"/>
        <v>0</v>
      </c>
      <c r="L47" s="1"/>
      <c r="M47" s="1"/>
      <c r="N47" s="1"/>
      <c r="O47" s="1"/>
      <c r="P47" s="21">
        <f t="shared" si="13"/>
        <v>-0.07596734667</v>
      </c>
      <c r="Q47" s="21">
        <f t="shared" si="14"/>
        <v>-0.08790057245</v>
      </c>
      <c r="R47" s="21">
        <f t="shared" si="15"/>
        <v>0.07590406821</v>
      </c>
      <c r="S47" s="21">
        <f t="shared" si="5"/>
        <v>-0.00006327846905</v>
      </c>
      <c r="T47" s="18">
        <f t="shared" si="16"/>
        <v>0</v>
      </c>
      <c r="U47" s="1">
        <f t="shared" si="6"/>
        <v>0</v>
      </c>
      <c r="V47" s="9">
        <v>1.0</v>
      </c>
      <c r="W47" s="9">
        <v>0.0</v>
      </c>
      <c r="X47" s="9">
        <v>0.0</v>
      </c>
      <c r="Y47" s="18" t="b">
        <f t="shared" si="7"/>
        <v>0</v>
      </c>
      <c r="Z47" s="23"/>
    </row>
    <row r="48" ht="12.75" customHeight="1">
      <c r="A48" s="1"/>
      <c r="B48" s="20">
        <f t="shared" si="8"/>
        <v>-0.4658148516</v>
      </c>
      <c r="C48" s="20">
        <f t="shared" si="9"/>
        <v>-0.4307010862</v>
      </c>
      <c r="D48" s="20">
        <f t="shared" si="10"/>
        <v>0.4037897242</v>
      </c>
      <c r="E48" s="20">
        <f t="shared" si="3"/>
        <v>-0.4927262136</v>
      </c>
      <c r="F48" s="1">
        <f t="shared" si="11"/>
        <v>0</v>
      </c>
      <c r="G48" s="1">
        <f t="shared" si="17"/>
        <v>0</v>
      </c>
      <c r="H48" s="18">
        <f>$C$6</f>
        <v>1</v>
      </c>
      <c r="I48" s="18">
        <f>$D$6</f>
        <v>1</v>
      </c>
      <c r="J48" s="18">
        <f>$E$6</f>
        <v>1</v>
      </c>
      <c r="K48" s="1" t="b">
        <f t="shared" si="4"/>
        <v>0</v>
      </c>
      <c r="L48" s="1"/>
      <c r="M48" s="1"/>
      <c r="N48" s="1"/>
      <c r="O48" s="1"/>
      <c r="P48" s="21">
        <f t="shared" si="13"/>
        <v>-0.07596734667</v>
      </c>
      <c r="Q48" s="21">
        <f t="shared" si="14"/>
        <v>-0.08790057245</v>
      </c>
      <c r="R48" s="21">
        <f t="shared" si="15"/>
        <v>0.07591039605</v>
      </c>
      <c r="S48" s="21">
        <f t="shared" si="5"/>
        <v>-0.0119901764</v>
      </c>
      <c r="T48" s="18">
        <f t="shared" si="16"/>
        <v>0</v>
      </c>
      <c r="U48" s="1">
        <f t="shared" si="6"/>
        <v>0</v>
      </c>
      <c r="V48" s="9">
        <v>0.0</v>
      </c>
      <c r="W48" s="9">
        <v>1.0</v>
      </c>
      <c r="X48" s="9">
        <v>0.0</v>
      </c>
      <c r="Y48" s="18" t="b">
        <f t="shared" si="7"/>
        <v>0</v>
      </c>
      <c r="Z48" s="23"/>
    </row>
    <row r="49" ht="12.75" customHeight="1">
      <c r="A49" s="1"/>
      <c r="B49" s="20">
        <f t="shared" si="8"/>
        <v>-0.4658148516</v>
      </c>
      <c r="C49" s="20">
        <f t="shared" si="9"/>
        <v>-0.4307010862</v>
      </c>
      <c r="D49" s="20">
        <f t="shared" si="10"/>
        <v>0.4530623456</v>
      </c>
      <c r="E49" s="20">
        <f t="shared" si="3"/>
        <v>0.4530623456</v>
      </c>
      <c r="F49" s="1">
        <f t="shared" si="11"/>
        <v>1</v>
      </c>
      <c r="G49" s="1">
        <f t="shared" si="17"/>
        <v>-1</v>
      </c>
      <c r="H49" s="18">
        <f>$C$3</f>
        <v>0</v>
      </c>
      <c r="I49" s="18">
        <f>$D$3</f>
        <v>0</v>
      </c>
      <c r="J49" s="18">
        <f>$E$3</f>
        <v>0</v>
      </c>
      <c r="K49" s="1" t="b">
        <f t="shared" si="4"/>
        <v>0</v>
      </c>
      <c r="L49" s="1"/>
      <c r="M49" s="1"/>
      <c r="N49" s="1"/>
      <c r="O49" s="1"/>
      <c r="P49" s="21">
        <f t="shared" si="13"/>
        <v>-0.07596734667</v>
      </c>
      <c r="Q49" s="21">
        <f t="shared" si="14"/>
        <v>-0.08790057245</v>
      </c>
      <c r="R49" s="21">
        <f t="shared" si="15"/>
        <v>0.07710941369</v>
      </c>
      <c r="S49" s="21">
        <f t="shared" si="5"/>
        <v>0.07710941369</v>
      </c>
      <c r="T49" s="18">
        <f t="shared" si="16"/>
        <v>1</v>
      </c>
      <c r="U49" s="1">
        <f t="shared" si="6"/>
        <v>-1</v>
      </c>
      <c r="V49" s="9">
        <v>0.0</v>
      </c>
      <c r="W49" s="9">
        <v>0.0</v>
      </c>
      <c r="X49" s="9">
        <v>0.0</v>
      </c>
      <c r="Y49" s="18" t="b">
        <f t="shared" si="7"/>
        <v>0</v>
      </c>
      <c r="Z49" s="23"/>
    </row>
    <row r="50" ht="12.75" customHeight="1">
      <c r="A50" s="1"/>
      <c r="B50" s="20">
        <f t="shared" si="8"/>
        <v>-0.4658148516</v>
      </c>
      <c r="C50" s="20">
        <f t="shared" si="9"/>
        <v>-0.4307010862</v>
      </c>
      <c r="D50" s="20">
        <f t="shared" si="10"/>
        <v>0.407756111</v>
      </c>
      <c r="E50" s="20">
        <f t="shared" si="3"/>
        <v>-0.02294497516</v>
      </c>
      <c r="F50" s="1">
        <f t="shared" si="11"/>
        <v>0</v>
      </c>
      <c r="G50" s="1">
        <f t="shared" si="17"/>
        <v>0</v>
      </c>
      <c r="H50" s="18">
        <f>$C$4</f>
        <v>0</v>
      </c>
      <c r="I50" s="25">
        <f>$D$4</f>
        <v>1</v>
      </c>
      <c r="J50" s="25">
        <f>$E$4</f>
        <v>1</v>
      </c>
      <c r="K50" s="1" t="b">
        <f t="shared" si="4"/>
        <v>0</v>
      </c>
      <c r="L50" s="1"/>
      <c r="M50" s="1"/>
      <c r="N50" s="1"/>
      <c r="O50" s="1"/>
      <c r="P50" s="21">
        <f t="shared" si="13"/>
        <v>-0.07596734667</v>
      </c>
      <c r="Q50" s="21">
        <f t="shared" si="14"/>
        <v>-0.08790057245</v>
      </c>
      <c r="R50" s="21">
        <f t="shared" si="15"/>
        <v>0.06939847232</v>
      </c>
      <c r="S50" s="21">
        <f t="shared" si="5"/>
        <v>-0.0944694468</v>
      </c>
      <c r="T50" s="18">
        <f t="shared" si="16"/>
        <v>0</v>
      </c>
      <c r="U50" s="1">
        <f t="shared" si="6"/>
        <v>1</v>
      </c>
      <c r="V50" s="9">
        <v>1.0</v>
      </c>
      <c r="W50" s="9">
        <v>1.0</v>
      </c>
      <c r="X50" s="9">
        <v>1.0</v>
      </c>
      <c r="Y50" s="18" t="b">
        <f t="shared" si="7"/>
        <v>0</v>
      </c>
      <c r="Z50" s="23"/>
    </row>
    <row r="51" ht="12.75" customHeight="1">
      <c r="A51" s="1"/>
      <c r="B51" s="20">
        <f t="shared" si="8"/>
        <v>-0.4658148516</v>
      </c>
      <c r="C51" s="20">
        <f t="shared" si="9"/>
        <v>-0.4307010862</v>
      </c>
      <c r="D51" s="20">
        <f t="shared" si="10"/>
        <v>0.4100506085</v>
      </c>
      <c r="E51" s="20">
        <f t="shared" si="3"/>
        <v>-0.05576424309</v>
      </c>
      <c r="F51" s="1">
        <f t="shared" si="11"/>
        <v>0</v>
      </c>
      <c r="G51" s="1">
        <f t="shared" si="17"/>
        <v>0</v>
      </c>
      <c r="H51" s="18">
        <f>$C$5</f>
        <v>1</v>
      </c>
      <c r="I51" s="18">
        <f>$D$5</f>
        <v>0</v>
      </c>
      <c r="J51" s="18">
        <f>$E$5</f>
        <v>1</v>
      </c>
      <c r="K51" s="1" t="b">
        <f t="shared" si="4"/>
        <v>0</v>
      </c>
      <c r="L51" s="1"/>
      <c r="M51" s="1"/>
      <c r="N51" s="1"/>
      <c r="O51" s="1"/>
      <c r="P51" s="21">
        <f t="shared" si="13"/>
        <v>-0.07596734667</v>
      </c>
      <c r="Q51" s="21">
        <f t="shared" si="14"/>
        <v>-0.08790057245</v>
      </c>
      <c r="R51" s="21">
        <f t="shared" si="15"/>
        <v>0.078845417</v>
      </c>
      <c r="S51" s="21">
        <f t="shared" si="5"/>
        <v>0.002878070328</v>
      </c>
      <c r="T51" s="18">
        <f t="shared" si="16"/>
        <v>1</v>
      </c>
      <c r="U51" s="1">
        <f t="shared" si="6"/>
        <v>-1</v>
      </c>
      <c r="V51" s="9">
        <v>1.0</v>
      </c>
      <c r="W51" s="9">
        <v>0.0</v>
      </c>
      <c r="X51" s="9">
        <v>0.0</v>
      </c>
      <c r="Y51" s="18" t="b">
        <f t="shared" si="7"/>
        <v>0</v>
      </c>
      <c r="Z51" s="23"/>
    </row>
    <row r="52" ht="12.75" customHeight="1">
      <c r="A52" s="1"/>
      <c r="B52" s="20">
        <f t="shared" si="8"/>
        <v>-0.4658148516</v>
      </c>
      <c r="C52" s="20">
        <f t="shared" si="9"/>
        <v>-0.4307010862</v>
      </c>
      <c r="D52" s="20">
        <f t="shared" si="10"/>
        <v>0.4156270328</v>
      </c>
      <c r="E52" s="20">
        <f t="shared" si="3"/>
        <v>-0.480888905</v>
      </c>
      <c r="F52" s="1">
        <f t="shared" si="11"/>
        <v>0</v>
      </c>
      <c r="G52" s="1">
        <f t="shared" si="17"/>
        <v>0</v>
      </c>
      <c r="H52" s="22">
        <f>$C$6</f>
        <v>1</v>
      </c>
      <c r="I52" s="22">
        <f>$D$6</f>
        <v>1</v>
      </c>
      <c r="J52" s="22">
        <f>$E$6</f>
        <v>1</v>
      </c>
      <c r="K52" s="1" t="b">
        <f t="shared" si="4"/>
        <v>0</v>
      </c>
      <c r="L52" s="4" t="s">
        <v>4</v>
      </c>
      <c r="M52" s="4" t="s">
        <v>4</v>
      </c>
      <c r="N52" s="4" t="s">
        <v>4</v>
      </c>
      <c r="O52" s="4" t="s">
        <v>4</v>
      </c>
      <c r="P52" s="21">
        <f t="shared" si="13"/>
        <v>-0.1759673467</v>
      </c>
      <c r="Q52" s="21">
        <f t="shared" si="14"/>
        <v>-0.08790057245</v>
      </c>
      <c r="R52" s="21">
        <f t="shared" si="15"/>
        <v>0.07855760997</v>
      </c>
      <c r="S52" s="21">
        <f t="shared" si="5"/>
        <v>-0.009342962479</v>
      </c>
      <c r="T52" s="22">
        <f t="shared" si="16"/>
        <v>0</v>
      </c>
      <c r="U52" s="1">
        <f t="shared" si="6"/>
        <v>0</v>
      </c>
      <c r="V52" s="9">
        <v>0.0</v>
      </c>
      <c r="W52" s="9">
        <v>1.0</v>
      </c>
      <c r="X52" s="9">
        <v>0.0</v>
      </c>
      <c r="Y52" s="22" t="b">
        <f t="shared" si="7"/>
        <v>0</v>
      </c>
      <c r="Z52" s="18" t="s">
        <v>4</v>
      </c>
    </row>
    <row r="53" ht="12.75" customHeight="1">
      <c r="A53" s="1"/>
      <c r="B53" s="20">
        <f t="shared" si="8"/>
        <v>-0.4658148516</v>
      </c>
      <c r="C53" s="20">
        <f t="shared" si="9"/>
        <v>-0.4307010862</v>
      </c>
      <c r="D53" s="20">
        <f t="shared" si="10"/>
        <v>0.4637159233</v>
      </c>
      <c r="E53" s="20">
        <f t="shared" si="3"/>
        <v>0.4637159233</v>
      </c>
      <c r="F53" s="1">
        <f t="shared" si="11"/>
        <v>1</v>
      </c>
      <c r="G53" s="1">
        <f t="shared" si="17"/>
        <v>-1</v>
      </c>
      <c r="H53" s="18">
        <f>$C$3</f>
        <v>0</v>
      </c>
      <c r="I53" s="18">
        <f>$D$3</f>
        <v>0</v>
      </c>
      <c r="J53" s="18">
        <f>$E$3</f>
        <v>0</v>
      </c>
      <c r="K53" s="1" t="b">
        <f t="shared" si="4"/>
        <v>0</v>
      </c>
      <c r="L53" s="1"/>
      <c r="M53" s="1"/>
      <c r="N53" s="1"/>
      <c r="O53" s="1"/>
      <c r="P53" s="21">
        <f t="shared" si="13"/>
        <v>-0.1759673467</v>
      </c>
      <c r="Q53" s="21">
        <f t="shared" si="14"/>
        <v>-0.08790057245</v>
      </c>
      <c r="R53" s="21">
        <f t="shared" si="15"/>
        <v>0.07949190622</v>
      </c>
      <c r="S53" s="21">
        <f t="shared" si="5"/>
        <v>0.07949190622</v>
      </c>
      <c r="T53" s="18">
        <f t="shared" si="16"/>
        <v>1</v>
      </c>
      <c r="U53" s="1">
        <f t="shared" si="6"/>
        <v>-1</v>
      </c>
      <c r="V53" s="9">
        <v>0.0</v>
      </c>
      <c r="W53" s="9">
        <v>0.0</v>
      </c>
      <c r="X53" s="9">
        <v>0.0</v>
      </c>
      <c r="Y53" s="18" t="b">
        <f t="shared" si="7"/>
        <v>0</v>
      </c>
      <c r="Z53" s="23"/>
    </row>
    <row r="54" ht="12.75" customHeight="1">
      <c r="A54" s="1"/>
      <c r="B54" s="20">
        <f t="shared" si="8"/>
        <v>-0.4658148516</v>
      </c>
      <c r="C54" s="20">
        <f t="shared" si="9"/>
        <v>-0.4307010862</v>
      </c>
      <c r="D54" s="20">
        <f t="shared" si="10"/>
        <v>0.417344331</v>
      </c>
      <c r="E54" s="20">
        <f t="shared" si="3"/>
        <v>-0.01335675517</v>
      </c>
      <c r="F54" s="1">
        <f t="shared" si="11"/>
        <v>0</v>
      </c>
      <c r="G54" s="1">
        <f t="shared" si="17"/>
        <v>0</v>
      </c>
      <c r="H54" s="18">
        <f>$C$4</f>
        <v>0</v>
      </c>
      <c r="I54" s="18">
        <f>$D$4</f>
        <v>1</v>
      </c>
      <c r="J54" s="18">
        <f>$E$4</f>
        <v>1</v>
      </c>
      <c r="K54" s="1" t="b">
        <f t="shared" si="4"/>
        <v>0</v>
      </c>
      <c r="L54" s="1"/>
      <c r="M54" s="1"/>
      <c r="N54" s="1"/>
      <c r="O54" s="4" t="s">
        <v>4</v>
      </c>
      <c r="P54" s="21">
        <f t="shared" si="13"/>
        <v>-0.1759673467</v>
      </c>
      <c r="Q54" s="21">
        <f t="shared" si="14"/>
        <v>-0.08790057245</v>
      </c>
      <c r="R54" s="21">
        <f t="shared" si="15"/>
        <v>0.0715427156</v>
      </c>
      <c r="S54" s="21">
        <f t="shared" si="5"/>
        <v>-0.1923252035</v>
      </c>
      <c r="T54" s="18">
        <f t="shared" si="16"/>
        <v>0</v>
      </c>
      <c r="U54" s="1">
        <f t="shared" si="6"/>
        <v>1</v>
      </c>
      <c r="V54" s="9">
        <v>1.0</v>
      </c>
      <c r="W54" s="9">
        <v>1.0</v>
      </c>
      <c r="X54" s="9">
        <v>1.0</v>
      </c>
      <c r="Y54" s="18" t="b">
        <f t="shared" si="7"/>
        <v>0</v>
      </c>
      <c r="Z54" s="23"/>
    </row>
    <row r="55" ht="12.75" customHeight="1">
      <c r="A55" s="1"/>
      <c r="B55" s="20">
        <f t="shared" si="8"/>
        <v>-0.4658148516</v>
      </c>
      <c r="C55" s="20">
        <f t="shared" si="9"/>
        <v>-0.4307010862</v>
      </c>
      <c r="D55" s="20">
        <f t="shared" si="10"/>
        <v>0.4186800065</v>
      </c>
      <c r="E55" s="20">
        <f t="shared" si="3"/>
        <v>-0.0471348451</v>
      </c>
      <c r="F55" s="1">
        <f t="shared" si="11"/>
        <v>0</v>
      </c>
      <c r="G55" s="1">
        <f t="shared" si="17"/>
        <v>0</v>
      </c>
      <c r="H55" s="18">
        <f>$C$5</f>
        <v>1</v>
      </c>
      <c r="I55" s="18">
        <f>$D$5</f>
        <v>0</v>
      </c>
      <c r="J55" s="18">
        <f>$E$5</f>
        <v>1</v>
      </c>
      <c r="K55" s="1" t="b">
        <f t="shared" si="4"/>
        <v>0</v>
      </c>
      <c r="L55" s="1"/>
      <c r="M55" s="1"/>
      <c r="N55" s="1"/>
      <c r="O55" s="1"/>
      <c r="P55" s="21">
        <f t="shared" si="13"/>
        <v>-0.1759673467</v>
      </c>
      <c r="Q55" s="21">
        <f t="shared" si="14"/>
        <v>-0.08790057245</v>
      </c>
      <c r="R55" s="21">
        <f t="shared" si="15"/>
        <v>0.09077523595</v>
      </c>
      <c r="S55" s="21">
        <f t="shared" si="5"/>
        <v>-0.08519211073</v>
      </c>
      <c r="T55" s="18">
        <f t="shared" si="16"/>
        <v>0</v>
      </c>
      <c r="U55" s="1">
        <f t="shared" si="6"/>
        <v>0</v>
      </c>
      <c r="V55" s="9">
        <v>1.0</v>
      </c>
      <c r="W55" s="9">
        <v>0.0</v>
      </c>
      <c r="X55" s="9">
        <v>0.0</v>
      </c>
      <c r="Y55" s="18" t="b">
        <f t="shared" si="7"/>
        <v>0</v>
      </c>
      <c r="Z55" s="23"/>
    </row>
    <row r="56" ht="12.75" customHeight="1">
      <c r="A56" s="1"/>
      <c r="B56" s="20">
        <f t="shared" si="8"/>
        <v>-0.4658148516</v>
      </c>
      <c r="C56" s="20">
        <f t="shared" si="9"/>
        <v>-0.4307010862</v>
      </c>
      <c r="D56" s="20">
        <f t="shared" si="10"/>
        <v>0.423393491</v>
      </c>
      <c r="E56" s="20">
        <f t="shared" si="3"/>
        <v>-0.4731224468</v>
      </c>
      <c r="F56" s="1">
        <f t="shared" si="11"/>
        <v>0</v>
      </c>
      <c r="G56" s="1">
        <f t="shared" si="17"/>
        <v>0</v>
      </c>
      <c r="H56" s="18">
        <f>$C$6</f>
        <v>1</v>
      </c>
      <c r="I56" s="18">
        <f>$D$6</f>
        <v>1</v>
      </c>
      <c r="J56" s="18">
        <f>$E$6</f>
        <v>1</v>
      </c>
      <c r="K56" s="1" t="b">
        <f t="shared" si="4"/>
        <v>0</v>
      </c>
      <c r="L56" s="1"/>
      <c r="M56" s="1"/>
      <c r="N56" s="1"/>
      <c r="O56" s="1"/>
      <c r="P56" s="21">
        <f t="shared" si="13"/>
        <v>-0.1759673467</v>
      </c>
      <c r="Q56" s="21">
        <f t="shared" si="14"/>
        <v>-0.08790057245</v>
      </c>
      <c r="R56" s="21">
        <f t="shared" si="15"/>
        <v>0.09929444702</v>
      </c>
      <c r="S56" s="21">
        <f t="shared" si="5"/>
        <v>0.01139387457</v>
      </c>
      <c r="T56" s="18">
        <f t="shared" si="16"/>
        <v>1</v>
      </c>
      <c r="U56" s="1">
        <f t="shared" si="6"/>
        <v>-1</v>
      </c>
      <c r="V56" s="9">
        <v>0.0</v>
      </c>
      <c r="W56" s="9">
        <v>1.0</v>
      </c>
      <c r="X56" s="9">
        <v>0.0</v>
      </c>
      <c r="Y56" s="18" t="b">
        <f t="shared" si="7"/>
        <v>0</v>
      </c>
      <c r="Z56" s="23"/>
    </row>
    <row r="57" ht="12.75" customHeight="1">
      <c r="A57" s="1"/>
      <c r="B57" s="20">
        <f t="shared" si="8"/>
        <v>-0.4658148516</v>
      </c>
      <c r="C57" s="20">
        <f t="shared" si="9"/>
        <v>-0.4307010862</v>
      </c>
      <c r="D57" s="20">
        <f t="shared" si="10"/>
        <v>0.4707057357</v>
      </c>
      <c r="E57" s="20">
        <f t="shared" si="3"/>
        <v>0.4707057357</v>
      </c>
      <c r="F57" s="1">
        <f t="shared" si="11"/>
        <v>1</v>
      </c>
      <c r="G57" s="1">
        <f t="shared" si="17"/>
        <v>-1</v>
      </c>
      <c r="H57" s="18">
        <f>$C$3</f>
        <v>0</v>
      </c>
      <c r="I57" s="18">
        <f>$D$3</f>
        <v>0</v>
      </c>
      <c r="J57" s="18">
        <f>$E$3</f>
        <v>0</v>
      </c>
      <c r="K57" s="1" t="b">
        <f t="shared" si="4"/>
        <v>0</v>
      </c>
      <c r="L57" s="1"/>
      <c r="M57" s="1"/>
      <c r="N57" s="1"/>
      <c r="O57" s="1"/>
      <c r="P57" s="21">
        <f t="shared" si="13"/>
        <v>-0.1759673467</v>
      </c>
      <c r="Q57" s="21">
        <f t="shared" si="14"/>
        <v>-0.1879005724</v>
      </c>
      <c r="R57" s="21">
        <f t="shared" si="15"/>
        <v>0.09815505956</v>
      </c>
      <c r="S57" s="21">
        <f t="shared" si="5"/>
        <v>0.09815505956</v>
      </c>
      <c r="T57" s="18">
        <f t="shared" si="16"/>
        <v>1</v>
      </c>
      <c r="U57" s="1">
        <f t="shared" si="6"/>
        <v>-1</v>
      </c>
      <c r="V57" s="9">
        <v>0.0</v>
      </c>
      <c r="W57" s="9">
        <v>0.0</v>
      </c>
      <c r="X57" s="9">
        <v>0.0</v>
      </c>
      <c r="Y57" s="18" t="b">
        <f t="shared" si="7"/>
        <v>0</v>
      </c>
      <c r="Z57" s="23"/>
    </row>
    <row r="58" ht="12.75" customHeight="1">
      <c r="A58" s="1"/>
      <c r="B58" s="20">
        <f t="shared" si="8"/>
        <v>-0.4658148516</v>
      </c>
      <c r="C58" s="20">
        <f t="shared" si="9"/>
        <v>-0.4307010862</v>
      </c>
      <c r="D58" s="20">
        <f t="shared" si="10"/>
        <v>0.4236351621</v>
      </c>
      <c r="E58" s="20">
        <f t="shared" si="3"/>
        <v>-0.00706592404</v>
      </c>
      <c r="F58" s="1">
        <f t="shared" si="11"/>
        <v>0</v>
      </c>
      <c r="G58" s="1">
        <f t="shared" si="17"/>
        <v>0</v>
      </c>
      <c r="H58" s="18">
        <f>$C$4</f>
        <v>0</v>
      </c>
      <c r="I58" s="18">
        <f>$D$4</f>
        <v>1</v>
      </c>
      <c r="J58" s="18">
        <f>$E$4</f>
        <v>1</v>
      </c>
      <c r="K58" s="1" t="b">
        <f t="shared" si="4"/>
        <v>0</v>
      </c>
      <c r="L58" s="1"/>
      <c r="M58" s="1"/>
      <c r="N58" s="1"/>
      <c r="O58" s="1"/>
      <c r="P58" s="21">
        <f t="shared" si="13"/>
        <v>-0.1759673467</v>
      </c>
      <c r="Q58" s="21">
        <f t="shared" si="14"/>
        <v>-0.1879005724</v>
      </c>
      <c r="R58" s="21">
        <f t="shared" si="15"/>
        <v>0.08833955361</v>
      </c>
      <c r="S58" s="21">
        <f t="shared" si="5"/>
        <v>-0.2755283655</v>
      </c>
      <c r="T58" s="18">
        <f t="shared" si="16"/>
        <v>0</v>
      </c>
      <c r="U58" s="1">
        <f t="shared" si="6"/>
        <v>1</v>
      </c>
      <c r="V58" s="9">
        <v>1.0</v>
      </c>
      <c r="W58" s="9">
        <v>1.0</v>
      </c>
      <c r="X58" s="9">
        <v>1.0</v>
      </c>
      <c r="Y58" s="18" t="b">
        <f t="shared" si="7"/>
        <v>0</v>
      </c>
      <c r="Z58" s="23"/>
    </row>
    <row r="59" ht="12.75" customHeight="1">
      <c r="A59" s="1"/>
      <c r="B59" s="20">
        <f t="shared" si="8"/>
        <v>-0.4658148516</v>
      </c>
      <c r="C59" s="20">
        <f t="shared" si="9"/>
        <v>-0.4307010862</v>
      </c>
      <c r="D59" s="20">
        <f t="shared" si="10"/>
        <v>0.4243417545</v>
      </c>
      <c r="E59" s="20">
        <f t="shared" si="3"/>
        <v>-0.04147309708</v>
      </c>
      <c r="F59" s="1">
        <f t="shared" si="11"/>
        <v>0</v>
      </c>
      <c r="G59" s="1">
        <f t="shared" si="17"/>
        <v>0</v>
      </c>
      <c r="H59" s="18">
        <f>$C$5</f>
        <v>1</v>
      </c>
      <c r="I59" s="18">
        <f>$D$5</f>
        <v>0</v>
      </c>
      <c r="J59" s="18">
        <f>$E$5</f>
        <v>1</v>
      </c>
      <c r="K59" s="1" t="b">
        <f t="shared" si="4"/>
        <v>0</v>
      </c>
      <c r="L59" s="1"/>
      <c r="M59" s="1"/>
      <c r="N59" s="1"/>
      <c r="O59" s="1"/>
      <c r="P59" s="21">
        <f t="shared" si="13"/>
        <v>-0.1759673467</v>
      </c>
      <c r="Q59" s="21">
        <f t="shared" si="14"/>
        <v>-0.1879005724</v>
      </c>
      <c r="R59" s="21">
        <f t="shared" si="15"/>
        <v>0.1158923902</v>
      </c>
      <c r="S59" s="21">
        <f t="shared" si="5"/>
        <v>-0.06007495652</v>
      </c>
      <c r="T59" s="18">
        <f t="shared" si="16"/>
        <v>0</v>
      </c>
      <c r="U59" s="1">
        <f t="shared" si="6"/>
        <v>0</v>
      </c>
      <c r="V59" s="9">
        <v>1.0</v>
      </c>
      <c r="W59" s="9">
        <v>0.0</v>
      </c>
      <c r="X59" s="9">
        <v>0.0</v>
      </c>
      <c r="Y59" s="18" t="b">
        <f t="shared" si="7"/>
        <v>0</v>
      </c>
      <c r="Z59" s="23"/>
    </row>
    <row r="60" ht="12.75" customHeight="1">
      <c r="A60" s="1"/>
      <c r="B60" s="20">
        <f t="shared" si="8"/>
        <v>-0.4658148516</v>
      </c>
      <c r="C60" s="20">
        <f t="shared" si="9"/>
        <v>-0.4307010862</v>
      </c>
      <c r="D60" s="20">
        <f t="shared" si="10"/>
        <v>0.4284890643</v>
      </c>
      <c r="E60" s="20">
        <f t="shared" si="3"/>
        <v>-0.4680268736</v>
      </c>
      <c r="F60" s="1">
        <f t="shared" si="11"/>
        <v>0</v>
      </c>
      <c r="G60" s="1">
        <f t="shared" si="17"/>
        <v>0</v>
      </c>
      <c r="H60" s="18">
        <f>$C$6</f>
        <v>1</v>
      </c>
      <c r="I60" s="18">
        <f>$D$6</f>
        <v>1</v>
      </c>
      <c r="J60" s="18">
        <f>$E$6</f>
        <v>1</v>
      </c>
      <c r="K60" s="1"/>
      <c r="L60" s="1"/>
      <c r="M60" s="1"/>
      <c r="N60" s="1"/>
      <c r="O60" s="1"/>
      <c r="P60" s="21">
        <f t="shared" si="13"/>
        <v>-0.1759673467</v>
      </c>
      <c r="Q60" s="21">
        <f t="shared" si="14"/>
        <v>-0.1879005724</v>
      </c>
      <c r="R60" s="21">
        <f t="shared" si="15"/>
        <v>0.1218998858</v>
      </c>
      <c r="S60" s="21">
        <f t="shared" si="5"/>
        <v>-0.06600068664</v>
      </c>
      <c r="T60" s="18">
        <f t="shared" si="16"/>
        <v>0</v>
      </c>
      <c r="U60" s="1">
        <f t="shared" si="6"/>
        <v>0</v>
      </c>
      <c r="V60" s="9">
        <v>0.0</v>
      </c>
      <c r="W60" s="9">
        <v>1.0</v>
      </c>
      <c r="X60" s="9">
        <v>0.0</v>
      </c>
      <c r="Y60" s="23"/>
      <c r="Z60" s="23"/>
    </row>
    <row r="61" ht="12.75" customHeight="1">
      <c r="A61" s="1"/>
      <c r="B61" s="20">
        <f t="shared" si="8"/>
        <v>-0.4658148516</v>
      </c>
      <c r="C61" s="20">
        <f t="shared" si="9"/>
        <v>-0.4307010862</v>
      </c>
      <c r="D61" s="20">
        <f t="shared" si="10"/>
        <v>0.4752917516</v>
      </c>
      <c r="E61" s="20">
        <f t="shared" si="3"/>
        <v>0.4752917516</v>
      </c>
      <c r="F61" s="1">
        <f t="shared" si="11"/>
        <v>1</v>
      </c>
      <c r="G61" s="1">
        <f t="shared" si="17"/>
        <v>-1</v>
      </c>
      <c r="H61" s="18">
        <f>$C$3</f>
        <v>0</v>
      </c>
      <c r="I61" s="18">
        <f>$D$3</f>
        <v>0</v>
      </c>
      <c r="J61" s="18">
        <f>$E$3</f>
        <v>0</v>
      </c>
      <c r="K61" s="1"/>
      <c r="L61" s="1"/>
      <c r="M61" s="1"/>
      <c r="N61" s="1"/>
      <c r="O61" s="1"/>
      <c r="P61" s="21">
        <f t="shared" si="13"/>
        <v>-0.1759673467</v>
      </c>
      <c r="Q61" s="21">
        <f t="shared" si="14"/>
        <v>-0.1879005724</v>
      </c>
      <c r="R61" s="21">
        <f t="shared" si="15"/>
        <v>0.1284999545</v>
      </c>
      <c r="S61" s="21">
        <f t="shared" si="5"/>
        <v>0.1284999545</v>
      </c>
      <c r="T61" s="18">
        <f t="shared" si="16"/>
        <v>1</v>
      </c>
      <c r="U61" s="1">
        <f t="shared" si="6"/>
        <v>-1</v>
      </c>
      <c r="V61" s="9">
        <v>0.0</v>
      </c>
      <c r="W61" s="9">
        <v>0.0</v>
      </c>
      <c r="X61" s="9">
        <v>0.0</v>
      </c>
      <c r="Y61" s="23"/>
      <c r="Z61" s="23"/>
    </row>
    <row r="62" ht="12.75" customHeight="1">
      <c r="A62" s="1"/>
      <c r="B62" s="20">
        <f t="shared" si="8"/>
        <v>-0.4658148516</v>
      </c>
      <c r="C62" s="20">
        <f t="shared" si="9"/>
        <v>-0.4307010862</v>
      </c>
      <c r="D62" s="20">
        <f t="shared" si="10"/>
        <v>0.4277625764</v>
      </c>
      <c r="E62" s="20">
        <f t="shared" si="3"/>
        <v>-0.002938509734</v>
      </c>
      <c r="F62" s="1">
        <f t="shared" si="11"/>
        <v>0</v>
      </c>
      <c r="G62" s="1">
        <f t="shared" si="17"/>
        <v>0</v>
      </c>
      <c r="H62" s="18">
        <f>$C$4</f>
        <v>0</v>
      </c>
      <c r="I62" s="18">
        <f>$D$4</f>
        <v>1</v>
      </c>
      <c r="J62" s="18">
        <f>$E$4</f>
        <v>1</v>
      </c>
      <c r="K62" s="1"/>
      <c r="L62" s="1"/>
      <c r="M62" s="1"/>
      <c r="N62" s="1"/>
      <c r="O62" s="1"/>
      <c r="P62" s="21">
        <f t="shared" si="13"/>
        <v>-0.1759673467</v>
      </c>
      <c r="Q62" s="21">
        <f t="shared" si="14"/>
        <v>-0.1879005724</v>
      </c>
      <c r="R62" s="21">
        <f t="shared" si="15"/>
        <v>0.115649959</v>
      </c>
      <c r="S62" s="21">
        <f t="shared" si="5"/>
        <v>-0.2482179601</v>
      </c>
      <c r="T62" s="18">
        <f t="shared" si="16"/>
        <v>0</v>
      </c>
      <c r="U62" s="1">
        <f t="shared" si="6"/>
        <v>1</v>
      </c>
      <c r="V62" s="9">
        <v>1.0</v>
      </c>
      <c r="W62" s="9">
        <v>1.0</v>
      </c>
      <c r="X62" s="9">
        <v>1.0</v>
      </c>
      <c r="Y62" s="23"/>
      <c r="Z62" s="23"/>
    </row>
    <row r="63" ht="12.75" customHeight="1">
      <c r="A63" s="1"/>
      <c r="B63" s="1"/>
      <c r="C63" s="1"/>
      <c r="D63" s="1"/>
      <c r="E63" s="1"/>
      <c r="F63" s="1"/>
      <c r="G63" s="1"/>
      <c r="H63" s="18"/>
      <c r="I63" s="1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9"/>
      <c r="W63" s="9"/>
      <c r="X63" s="9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8"/>
      <c r="I64" s="1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9"/>
      <c r="W64" s="9"/>
      <c r="X64" s="9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9"/>
      <c r="W65" s="9"/>
      <c r="X65" s="9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9"/>
      <c r="W66" s="9"/>
      <c r="X66" s="9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9"/>
      <c r="W67" s="9"/>
      <c r="X67" s="9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9"/>
      <c r="W68" s="9"/>
      <c r="X68" s="9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9"/>
      <c r="W69" s="9"/>
      <c r="X69" s="9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 t="s">
        <v>4</v>
      </c>
      <c r="N70" s="4" t="s">
        <v>4</v>
      </c>
      <c r="O70" s="1"/>
      <c r="P70" s="1"/>
      <c r="Q70" s="1"/>
      <c r="R70" s="1"/>
      <c r="S70" s="1"/>
      <c r="T70" s="1"/>
      <c r="U70" s="1"/>
      <c r="V70" s="9"/>
      <c r="W70" s="9"/>
      <c r="X70" s="9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9"/>
      <c r="W71" s="9"/>
      <c r="X71" s="9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9"/>
      <c r="W72" s="9"/>
      <c r="X72" s="9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9"/>
      <c r="W73" s="9"/>
      <c r="X73" s="9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 t="s">
        <v>4</v>
      </c>
      <c r="M75" s="4" t="s">
        <v>4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G9:G62 U10:U62">
    <cfRule type="cellIs" dxfId="1" priority="1" operator="equal">
      <formula>0</formula>
    </cfRule>
  </conditionalFormatting>
  <conditionalFormatting sqref="G9:G62 U10:U62">
    <cfRule type="cellIs" dxfId="0" priority="2" operator="notBetween">
      <formula>0</formula>
      <formula>0</formula>
    </cfRule>
  </conditionalFormatting>
  <printOptions/>
  <pageMargins bottom="0.75" footer="0.0" header="0.0" left="0.7" right="0.7" top="0.75"/>
  <pageSetup orientation="landscape"/>
  <drawing r:id="rId1"/>
</worksheet>
</file>