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piotr\OneDrive\Pulpit\GitHub_modele\"/>
    </mc:Choice>
  </mc:AlternateContent>
  <xr:revisionPtr revIDLastSave="0" documentId="13_ncr:1_{4F7D3296-C190-4B7D-9AFD-BA657573F8B3}" xr6:coauthVersionLast="47" xr6:coauthVersionMax="47" xr10:uidLastSave="{00000000-0000-0000-0000-000000000000}"/>
  <bookViews>
    <workbookView xWindow="0" yWindow="0" windowWidth="15972" windowHeight="12360" tabRatio="901" activeTab="4" xr2:uid="{00000000-000D-0000-FFFF-FFFF00000000}"/>
  </bookViews>
  <sheets>
    <sheet name="BALANCE" sheetId="142" r:id="rId1"/>
    <sheet name="SEC_Comm" sheetId="112" r:id="rId2"/>
    <sheet name="SEC_Processes" sheetId="140" r:id="rId3"/>
    <sheet name="FINAL_DEMAD_PRC" sheetId="139" r:id="rId4"/>
    <sheet name="DEMAND" sheetId="128" r:id="rId5"/>
  </sheets>
  <externalReferences>
    <externalReference r:id="rId6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39" l="1"/>
  <c r="E9" i="139"/>
  <c r="E11" i="139"/>
  <c r="D9" i="128"/>
  <c r="E9" i="128"/>
  <c r="F9" i="128" s="1"/>
  <c r="G9" i="128" s="1"/>
  <c r="H9" i="128" s="1"/>
  <c r="I9" i="128" s="1"/>
  <c r="J9" i="128" s="1"/>
  <c r="D10" i="128"/>
  <c r="E10" i="128"/>
  <c r="F10" i="128" s="1"/>
  <c r="G10" i="128" s="1"/>
  <c r="H10" i="128" s="1"/>
  <c r="I10" i="128" s="1"/>
  <c r="J10" i="128" s="1"/>
  <c r="D11" i="128"/>
  <c r="E11" i="128"/>
  <c r="F11" i="128" s="1"/>
  <c r="G11" i="128" s="1"/>
  <c r="H11" i="128" s="1"/>
  <c r="I11" i="128" s="1"/>
  <c r="J11" i="128" s="1"/>
  <c r="C9" i="128"/>
  <c r="C10" i="128"/>
  <c r="C11" i="128"/>
  <c r="B10" i="128"/>
  <c r="B11" i="128"/>
  <c r="B9" i="128"/>
  <c r="D11" i="139"/>
  <c r="D9" i="139"/>
  <c r="D10" i="139"/>
  <c r="C9" i="139"/>
  <c r="C10" i="139"/>
  <c r="C11" i="139"/>
  <c r="B10" i="139"/>
  <c r="B11" i="139"/>
  <c r="B9" i="139"/>
  <c r="E44" i="142"/>
  <c r="E46" i="142"/>
  <c r="B12" i="128"/>
  <c r="E48" i="142" l="1"/>
  <c r="C12" i="128" s="1"/>
  <c r="C8" i="128"/>
  <c r="D8" i="128" s="1"/>
  <c r="F16" i="142"/>
  <c r="E16" i="142"/>
  <c r="D12" i="128" l="1"/>
  <c r="E12" i="128"/>
  <c r="F12" i="128" s="1"/>
  <c r="G12" i="128" s="1"/>
  <c r="H12" i="128" s="1"/>
  <c r="I12" i="128" s="1"/>
  <c r="J12" i="128" s="1"/>
  <c r="E8" i="128"/>
  <c r="F8" i="128" s="1"/>
  <c r="G8" i="128" s="1"/>
  <c r="H8" i="128" s="1"/>
  <c r="I8" i="128" s="1"/>
  <c r="J8" i="128" s="1"/>
  <c r="B12" i="139"/>
  <c r="C12" i="139"/>
  <c r="C8" i="139"/>
  <c r="B8" i="139"/>
  <c r="B17" i="128" l="1"/>
  <c r="E12" i="139"/>
  <c r="E8" i="139"/>
  <c r="D12" i="139"/>
  <c r="D8" i="139"/>
  <c r="B8" i="128" l="1"/>
  <c r="B16" i="1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<sst xmlns="http://schemas.openxmlformats.org/spreadsheetml/2006/main" count="279" uniqueCount="194">
  <si>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</si>
  <si>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</si>
  <si>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</si>
  <si>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</si>
  <si>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</si>
  <si>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</si>
  <si>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</si>
  <si>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</si>
  <si>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</si>
  <si>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</si>
  <si>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</si>
  <si>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</si>
  <si>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</si>
  <si>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</si>
  <si>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</si>
  <si>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</si>
  <si>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</si>
  <si>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</si>
  <si>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</si>
  <si>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</si>
  <si>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</si>
  <si>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</si>
  <si>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</si>
  <si>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</si>
  <si>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</si>
  <si>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</si>
  <si>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</si>
  <si>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</si>
  <si>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</si>
  <si>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</si>
  <si>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</si>
  <si>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</si>
  <si>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</si>
  <si>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</si>
  <si>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</si>
  <si>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</si>
  <si>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</si>
  <si>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</si>
  <si>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</si>
  <si>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</si>
  <si>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</si>
  <si>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ANNUAL</t>
  </si>
  <si>
    <t>ELC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</si>
  <si>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</si>
  <si>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</si>
  <si>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</si>
  <si>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</si>
  <si>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</si>
  <si>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</si>
  <si>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</si>
  <si>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</si>
  <si>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</si>
  <si>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</si>
  <si>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</si>
  <si>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DMD</t>
  </si>
  <si>
    <t>PL</t>
  </si>
  <si>
    <t>NO</t>
  </si>
  <si>
    <t>~FI_T</t>
  </si>
  <si>
    <t>*TechDesc</t>
  </si>
  <si>
    <t>Comm-IN</t>
  </si>
  <si>
    <t>Comm-OUT</t>
  </si>
  <si>
    <t>EFF</t>
  </si>
  <si>
    <t>CAP2ACT</t>
  </si>
  <si>
    <t>~FI_T:DEMAND</t>
  </si>
  <si>
    <t>Demand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</si>
  <si>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</si>
  <si>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</si>
  <si>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</si>
  <si>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</si>
  <si>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</si>
  <si>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</si>
  <si>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</si>
  <si>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</si>
  <si>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</si>
  <si>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</si>
  <si>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</si>
  <si>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</si>
  <si>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</si>
  <si>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</si>
  <si>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</si>
  <si>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HEAT_LT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</si>
  <si>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</si>
  <si>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</si>
  <si>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</si>
  <si>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</si>
  <si>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</si>
  <si>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</si>
  <si>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</si>
  <si>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</si>
  <si>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</si>
  <si>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</si>
  <si>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</si>
  <si>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</si>
  <si>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</si>
  <si>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</si>
  <si>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</si>
  <si>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</si>
  <si>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</si>
  <si>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</si>
  <si>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</si>
  <si>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</si>
  <si>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Low Voltage Electricity (&lt; 1kV)</t>
  </si>
  <si>
    <t>Low Temperature Heat</t>
  </si>
  <si>
    <t>HEAT_FIN_DEM</t>
  </si>
  <si>
    <t>Electricity - Final Energy Demand</t>
  </si>
  <si>
    <t>Heat - Final Energy Demand</t>
  </si>
  <si>
    <t>\I: Technology Name</t>
  </si>
  <si>
    <t>Commodity Input</t>
  </si>
  <si>
    <t>Commodity Output</t>
  </si>
  <si>
    <t>Efficiency</t>
  </si>
  <si>
    <t>Capacity to Activity Factor</t>
  </si>
  <si>
    <t>\I: Commodity Name</t>
  </si>
  <si>
    <t>Final Energy Consumption Technologies</t>
  </si>
  <si>
    <t>Define Commodities</t>
  </si>
  <si>
    <t>Define Processes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</si>
  <si>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</si>
  <si>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</si>
  <si>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</si>
  <si>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</si>
  <si>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</si>
  <si>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</si>
  <si>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-</t>
  </si>
  <si>
    <t>PJa</t>
  </si>
  <si>
    <t>Poziom podokresów roku - równanie bilansu</t>
  </si>
  <si>
    <t>\I: Predefiniowany zbiór dóbr</t>
  </si>
  <si>
    <t>Nazwa dobra</t>
  </si>
  <si>
    <t>Opis sobra</t>
  </si>
  <si>
    <t>Jednostka dobra</t>
  </si>
  <si>
    <t>Oznaczenie dobra "energia elektryczna" dla CHP</t>
  </si>
  <si>
    <t>Dobro na wejściu</t>
  </si>
  <si>
    <t>Dobro na wyjściu</t>
  </si>
  <si>
    <t>Przelicz</t>
  </si>
  <si>
    <t>Annual Demand Value [PJ]</t>
  </si>
  <si>
    <t>\I: Nazwa procesu</t>
  </si>
  <si>
    <t>\I: Nazwa dobra (popytowego)</t>
  </si>
  <si>
    <t>Roczna wartość popytu</t>
  </si>
  <si>
    <t>Should have a Commodity of type DEM at its output</t>
  </si>
  <si>
    <t>ELEC_LV</t>
  </si>
  <si>
    <t>ELEC_FIN</t>
  </si>
  <si>
    <t>Electricity - Final Energy</t>
  </si>
  <si>
    <t>HEAT_FIN</t>
  </si>
  <si>
    <t>Heat - Final Energy</t>
  </si>
  <si>
    <t>Net Electric Power</t>
  </si>
  <si>
    <t>Net electricity generation</t>
  </si>
  <si>
    <t>Net heat generation</t>
  </si>
  <si>
    <t>Fuel used</t>
  </si>
  <si>
    <t>Average lower heating valuee</t>
  </si>
  <si>
    <t>kt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</si>
  <si>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</si>
  <si>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</si>
  <si>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</si>
  <si>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</si>
  <si>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</si>
  <si>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</si>
  <si>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</si>
  <si>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</si>
  <si>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Typ jednostki wytwórczej</t>
  </si>
  <si>
    <t>Generation unit type</t>
  </si>
  <si>
    <t>Energy carrier</t>
  </si>
  <si>
    <t>Transmission and distribution</t>
  </si>
  <si>
    <t>SN-nn | MV-LV</t>
  </si>
  <si>
    <t>WT-NT | HT-LT</t>
  </si>
  <si>
    <t>Electricity</t>
  </si>
  <si>
    <t>District Heat</t>
  </si>
  <si>
    <t>Final energy demand</t>
  </si>
  <si>
    <t>Source / Źródło:</t>
  </si>
  <si>
    <t>Tabela 1: Uproszczony bilans energii dla polskiego systemu elektroenergetycznego w 2020 r.</t>
  </si>
  <si>
    <t>Table 1: Simple energy balance of Polish energy system in 2020</t>
  </si>
  <si>
    <t>Tabela 2: Efficiency of Transmission and distribution of energy carriers in 2020</t>
  </si>
  <si>
    <t>Tabela 2: Sprawności przesyłu i transformacji nośników energii w sieci w 2020 r.</t>
  </si>
  <si>
    <t>Table 3: Final energy demand in 2020</t>
  </si>
  <si>
    <t>Tabela 3: Zapotrzebowanie na energię końcową w 2020 r.</t>
  </si>
  <si>
    <t>ELEC_FIN_DEM</t>
  </si>
  <si>
    <t>* Energy Balance / Bilans energii</t>
  </si>
  <si>
    <t>2) opracowanie własne na podstawie "Energetyka Cieplna w Liczbach 2021" - Urząd Regulacji Energetyki, Warszawa 2022.</t>
  </si>
  <si>
    <t>3) EUROSTAT NRG_BAL, NRG_BAL_PEH.</t>
  </si>
  <si>
    <t>* Transmission &amp; Distribution Losses / Straty przesyłu i dystrybucji</t>
  </si>
  <si>
    <t>WN-WN | HV-HV</t>
  </si>
  <si>
    <t>WN-SN | HV-MV</t>
  </si>
  <si>
    <t>* Final Energy Demand / Popyt na energię finalną</t>
  </si>
  <si>
    <t>5-year change (demand forecast)</t>
  </si>
  <si>
    <t>ELEC_HV</t>
  </si>
  <si>
    <t>ELEC_MV</t>
  </si>
  <si>
    <t>Medium Voltage Electricity</t>
  </si>
  <si>
    <t>High Voltage Electricity</t>
  </si>
  <si>
    <t>Energia elektryczna HV</t>
  </si>
  <si>
    <t>Energia elektryczna MV</t>
  </si>
  <si>
    <t>Energia elektryczna LV</t>
  </si>
  <si>
    <t>ELEC_FIN_HV_DEM</t>
  </si>
  <si>
    <t>ELEC_FIN_MV_DEM</t>
  </si>
  <si>
    <t>ELEC_FIN_LV_DEM</t>
  </si>
  <si>
    <t>Electricity - Final HV Energy Demand</t>
  </si>
  <si>
    <t>Electricity - Final MV Energy Demand</t>
  </si>
  <si>
    <t>Electricity - Final LV Energy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</si>
</sst>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#,##0___)"/>
    <numFmt numFmtId="166" formatCode="#,##0.000___)"/>
    <numFmt numFmtId="167" formatCode="0.000"/>
  </numFmts>
  <fonts count="25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2"/>
      <color indexed="9"/>
      <name val="Arial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vertAlign val="superscript"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4"/>
      <name val="Times New Roman"/>
      <family val="1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8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9" fontId="12" fillId="0" borderId="0" applyFont="0" applyFill="0" applyBorder="0" applyAlignment="0" applyProtection="0"/>
    <xf numFmtId="0" fontId="12" fillId="0" borderId="0"/>
    <xf numFmtId="0" fontId="20" fillId="0" borderId="0"/>
    <xf numFmtId="0" fontId="21" fillId="0" borderId="0"/>
  </cellStyleXfs>
  <cellXfs count="98">
    <xf numFmtId="0" fontId="0" fillId="0" borderId="0" xfId="0"/>
    <xf numFmtId="0" fontId="18" fillId="0" borderId="14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/>
    </xf>
    <xf numFmtId="0" fontId="18" fillId="0" borderId="5" xfId="4" applyFont="1" applyBorder="1" applyAlignment="1">
      <alignment horizontal="center" vertical="center"/>
    </xf>
    <xf numFmtId="0" fontId="17" fillId="0" borderId="16" xfId="4" applyFont="1" applyBorder="1"/>
    <xf numFmtId="9" fontId="0" fillId="0" borderId="0" xfId="3" applyFont="1"/>
    <xf numFmtId="0" fontId="17" fillId="0" borderId="15" xfId="4" applyFont="1" applyBorder="1"/>
    <xf numFmtId="0" fontId="18" fillId="0" borderId="14" xfId="4" applyFont="1" applyBorder="1" applyAlignment="1">
      <alignment horizontal="center" vertical="center"/>
    </xf>
    <xf numFmtId="0" fontId="18" fillId="0" borderId="6" xfId="4" applyFont="1" applyBorder="1" applyAlignment="1">
      <alignment horizontal="center" vertical="center"/>
    </xf>
    <xf numFmtId="0" fontId="24" fillId="0" borderId="0" xfId="4" applyFont="1"/>
    <xf numFmtId="0" fontId="13" fillId="0" borderId="0" xfId="4" applyFont="1"/>
    <xf numFmtId="0" fontId="18" fillId="0" borderId="16" xfId="4" applyFont="1" applyBorder="1" applyAlignment="1">
      <alignment horizontal="left"/>
    </xf>
    <xf numFmtId="0" fontId="18" fillId="0" borderId="15" xfId="4" applyFont="1" applyBorder="1" applyAlignment="1">
      <alignment horizontal="left"/>
    </xf>
    <xf numFmtId="0" fontId="18" fillId="0" borderId="7" xfId="4" applyFont="1" applyBorder="1" applyAlignment="1">
      <alignment horizontal="left"/>
    </xf>
    <xf numFmtId="0" fontId="18" fillId="0" borderId="13" xfId="4" applyFont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4" fontId="3" fillId="3" borderId="4" xfId="1" applyNumberFormat="1" applyFill="1" applyBorder="1" applyAlignment="1">
      <alignment horizontal="center" vertical="center" wrapText="1"/>
    </xf>
    <xf numFmtId="0" fontId="12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8" fillId="0" borderId="0" xfId="0" applyFont="1"/>
    <xf numFmtId="0" fontId="3" fillId="0" borderId="0" xfId="2"/>
    <xf numFmtId="0" fontId="5" fillId="0" borderId="0" xfId="2" applyFont="1" applyAlignment="1">
      <alignment horizontal="left"/>
    </xf>
    <xf numFmtId="0" fontId="5" fillId="0" borderId="0" xfId="0" quotePrefix="1" applyFont="1" applyAlignment="1">
      <alignment horizontal="left"/>
    </xf>
    <xf numFmtId="0" fontId="4" fillId="0" borderId="0" xfId="0" applyFont="1"/>
    <xf numFmtId="164" fontId="2" fillId="4" borderId="0" xfId="0" applyNumberFormat="1" applyFont="1" applyFill="1"/>
    <xf numFmtId="164" fontId="3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3" fillId="5" borderId="0" xfId="0" applyFont="1" applyFill="1"/>
    <xf numFmtId="164" fontId="0" fillId="5" borderId="0" xfId="0" applyNumberFormat="1" applyFill="1"/>
    <xf numFmtId="0" fontId="12" fillId="5" borderId="0" xfId="0" applyFont="1" applyFill="1" applyAlignment="1">
      <alignment horizontal="left"/>
    </xf>
    <xf numFmtId="164" fontId="12" fillId="5" borderId="0" xfId="0" applyNumberFormat="1" applyFont="1" applyFill="1"/>
    <xf numFmtId="0" fontId="12" fillId="6" borderId="4" xfId="0" applyFont="1" applyFill="1" applyBorder="1"/>
    <xf numFmtId="0" fontId="3" fillId="6" borderId="4" xfId="0" applyFont="1" applyFill="1" applyBorder="1"/>
    <xf numFmtId="164" fontId="0" fillId="6" borderId="4" xfId="0" applyNumberFormat="1" applyFill="1" applyBorder="1"/>
    <xf numFmtId="164" fontId="12" fillId="6" borderId="4" xfId="0" applyNumberFormat="1" applyFont="1" applyFill="1" applyBorder="1"/>
    <xf numFmtId="164" fontId="0" fillId="6" borderId="0" xfId="0" applyNumberFormat="1" applyFill="1"/>
    <xf numFmtId="164" fontId="12" fillId="6" borderId="0" xfId="0" applyNumberFormat="1" applyFont="1" applyFill="1"/>
    <xf numFmtId="0" fontId="12" fillId="0" borderId="0" xfId="0" applyFont="1" applyAlignment="1" applyProtection="1">
      <alignment vertical="top"/>
      <protection locked="0"/>
    </xf>
    <xf numFmtId="164" fontId="1" fillId="2" borderId="3" xfId="0" applyNumberFormat="1" applyFont="1" applyFill="1" applyBorder="1" applyAlignment="1">
      <alignment horizontal="center" vertical="center"/>
    </xf>
    <xf numFmtId="0" fontId="16" fillId="4" borderId="0" xfId="4" quotePrefix="1" applyFont="1" applyFill="1" applyAlignment="1">
      <alignment horizontal="left"/>
    </xf>
    <xf numFmtId="0" fontId="12" fillId="0" borderId="0" xfId="4"/>
    <xf numFmtId="0" fontId="17" fillId="0" borderId="0" xfId="4" applyFont="1"/>
    <xf numFmtId="0" fontId="18" fillId="0" borderId="5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7" fillId="0" borderId="1" xfId="4" applyFont="1" applyBorder="1" applyAlignment="1">
      <alignment horizontal="center"/>
    </xf>
    <xf numFmtId="0" fontId="17" fillId="0" borderId="8" xfId="4" applyFont="1" applyBorder="1" applyAlignment="1">
      <alignment horizontal="center"/>
    </xf>
    <xf numFmtId="0" fontId="18" fillId="0" borderId="7" xfId="5" applyFont="1" applyBorder="1" applyAlignment="1">
      <alignment horizontal="left" vertical="center"/>
    </xf>
    <xf numFmtId="165" fontId="17" fillId="0" borderId="1" xfId="6" applyNumberFormat="1" applyFont="1" applyBorder="1" applyAlignment="1">
      <alignment horizontal="center" vertical="center"/>
    </xf>
    <xf numFmtId="165" fontId="17" fillId="0" borderId="8" xfId="6" applyNumberFormat="1" applyFont="1" applyBorder="1" applyAlignment="1">
      <alignment horizontal="center" vertical="center"/>
    </xf>
    <xf numFmtId="166" fontId="17" fillId="0" borderId="1" xfId="6" applyNumberFormat="1" applyFont="1" applyBorder="1" applyAlignment="1">
      <alignment horizontal="center" vertical="center"/>
    </xf>
    <xf numFmtId="0" fontId="18" fillId="0" borderId="9" xfId="4" applyFont="1" applyBorder="1" applyAlignment="1">
      <alignment horizontal="left"/>
    </xf>
    <xf numFmtId="165" fontId="17" fillId="0" borderId="2" xfId="6" applyNumberFormat="1" applyFont="1" applyBorder="1" applyAlignment="1">
      <alignment horizontal="center" vertical="center"/>
    </xf>
    <xf numFmtId="165" fontId="18" fillId="0" borderId="2" xfId="6" applyNumberFormat="1" applyFont="1" applyBorder="1" applyAlignment="1">
      <alignment horizontal="center" vertical="center"/>
    </xf>
    <xf numFmtId="165" fontId="17" fillId="0" borderId="10" xfId="6" applyNumberFormat="1" applyFont="1" applyBorder="1" applyAlignment="1">
      <alignment horizontal="center" vertical="center"/>
    </xf>
    <xf numFmtId="0" fontId="17" fillId="0" borderId="7" xfId="4" applyFont="1" applyBorder="1"/>
    <xf numFmtId="167" fontId="17" fillId="0" borderId="8" xfId="4" applyNumberFormat="1" applyFont="1" applyBorder="1" applyAlignment="1">
      <alignment horizontal="center" vertical="center"/>
    </xf>
    <xf numFmtId="0" fontId="17" fillId="0" borderId="9" xfId="4" applyFont="1" applyBorder="1"/>
    <xf numFmtId="0" fontId="17" fillId="0" borderId="2" xfId="4" applyFont="1" applyBorder="1" applyAlignment="1">
      <alignment horizontal="center"/>
    </xf>
    <xf numFmtId="167" fontId="17" fillId="0" borderId="10" xfId="4" applyNumberFormat="1" applyFon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2" fillId="7" borderId="0" xfId="0" applyFont="1" applyFill="1"/>
    <xf numFmtId="0" fontId="12" fillId="8" borderId="0" xfId="0" applyFont="1" applyFill="1"/>
    <xf numFmtId="0" fontId="12" fillId="7" borderId="11" xfId="0" applyFont="1" applyFill="1" applyBorder="1"/>
    <xf numFmtId="167" fontId="3" fillId="5" borderId="0" xfId="0" applyNumberFormat="1" applyFont="1" applyFill="1"/>
    <xf numFmtId="167" fontId="3" fillId="6" borderId="4" xfId="0" applyNumberFormat="1" applyFont="1" applyFill="1" applyBorder="1"/>
    <xf numFmtId="167" fontId="0" fillId="0" borderId="0" xfId="0" applyNumberFormat="1"/>
    <xf numFmtId="167" fontId="0" fillId="6" borderId="4" xfId="0" applyNumberFormat="1" applyFill="1" applyBorder="1"/>
    <xf numFmtId="164" fontId="2" fillId="4" borderId="0" xfId="0" quotePrefix="1" applyNumberFormat="1" applyFont="1" applyFill="1"/>
    <xf numFmtId="0" fontId="2" fillId="4" borderId="0" xfId="0" quotePrefix="1" applyFont="1" applyFill="1"/>
    <xf numFmtId="0" fontId="6" fillId="4" borderId="0" xfId="0" applyFont="1" applyFill="1"/>
    <xf numFmtId="0" fontId="2" fillId="4" borderId="0" xfId="0" applyFont="1" applyFill="1"/>
    <xf numFmtId="0" fontId="3" fillId="3" borderId="3" xfId="1" applyFill="1" applyBorder="1" applyAlignment="1">
      <alignment horizontal="center" vertical="center" wrapText="1"/>
    </xf>
    <xf numFmtId="0" fontId="3" fillId="3" borderId="4" xfId="1" quotePrefix="1" applyFill="1" applyBorder="1" applyAlignment="1">
      <alignment horizontal="center" vertical="center" wrapText="1"/>
    </xf>
    <xf numFmtId="164" fontId="3" fillId="3" borderId="4" xfId="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14" fillId="5" borderId="0" xfId="0" applyNumberFormat="1" applyFont="1" applyFill="1"/>
    <xf numFmtId="2" fontId="12" fillId="5" borderId="0" xfId="0" applyNumberFormat="1" applyFont="1" applyFill="1"/>
    <xf numFmtId="2" fontId="14" fillId="6" borderId="4" xfId="0" applyNumberFormat="1" applyFont="1" applyFill="1" applyBorder="1"/>
    <xf numFmtId="2" fontId="12" fillId="6" borderId="4" xfId="0" applyNumberFormat="1" applyFont="1" applyFill="1" applyBorder="1"/>
    <xf numFmtId="0" fontId="1" fillId="2" borderId="3" xfId="0" applyFont="1" applyFill="1" applyBorder="1" applyAlignment="1">
      <alignment horizontal="center" vertical="center"/>
    </xf>
    <xf numFmtId="0" fontId="18" fillId="0" borderId="15" xfId="5" applyFont="1" applyBorder="1" applyAlignment="1">
      <alignment horizontal="left" vertical="center"/>
    </xf>
    <xf numFmtId="0" fontId="18" fillId="0" borderId="19" xfId="4" applyFont="1" applyBorder="1" applyAlignment="1">
      <alignment horizontal="center" vertical="center" wrapText="1"/>
    </xf>
    <xf numFmtId="0" fontId="18" fillId="0" borderId="20" xfId="4" applyFont="1" applyBorder="1" applyAlignment="1">
      <alignment horizontal="center" vertical="center" wrapText="1"/>
    </xf>
    <xf numFmtId="0" fontId="18" fillId="0" borderId="12" xfId="4" applyFont="1" applyBorder="1" applyAlignment="1">
      <alignment horizontal="center" vertical="center" wrapText="1"/>
    </xf>
    <xf numFmtId="0" fontId="18" fillId="0" borderId="17" xfId="4" applyFont="1" applyBorder="1" applyAlignment="1">
      <alignment horizontal="center" vertical="center" wrapText="1"/>
    </xf>
    <xf numFmtId="0" fontId="18" fillId="0" borderId="18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 wrapText="1"/>
    </xf>
    <xf numFmtId="0" fontId="18" fillId="0" borderId="19" xfId="4" applyFont="1" applyBorder="1" applyAlignment="1">
      <alignment horizontal="center" vertical="center"/>
    </xf>
    <xf numFmtId="0" fontId="18" fillId="0" borderId="12" xfId="4" applyFont="1" applyBorder="1" applyAlignment="1">
      <alignment horizontal="center" vertical="center"/>
    </xf>
    <xf numFmtId="0" fontId="18" fillId="0" borderId="17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0" fontId="23" fillId="9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164" fontId="3" fillId="3" borderId="4" xfId="1" applyNumberFormat="1" applyFill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7" fontId="17" fillId="0" borderId="21" xfId="4" applyNumberFormat="1" applyFont="1" applyBorder="1" applyAlignment="1">
      <alignment horizontal="center" vertical="center"/>
    </xf>
  </cellXfs>
  <cellStyles count="7">
    <cellStyle name="Normal 10" xfId="1" xr:uid="{00000000-0005-0000-0000-000016030000}"/>
    <cellStyle name="Normal 4" xfId="2" xr:uid="{00000000-0005-0000-0000-00001F030000}"/>
    <cellStyle name="Normal 5" xfId="4" xr:uid="{00000000-0005-0000-0000-000021030000}"/>
    <cellStyle name="Normalny" xfId="0" builtinId="0"/>
    <cellStyle name="Normalny_S301-339-05" xfId="6" xr:uid="{00000000-0005-0000-0000-00009D030000}"/>
    <cellStyle name="Normalny_T206" xfId="5" xr:uid="{00000000-0005-0000-0000-00009E030000}"/>
    <cellStyle name="Per cent 2" xfId="3" xr:uid="{DDC5681C-F033-4AC5-9897-895307FDA9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2400300</xdr:colOff>
      <xdr:row>55</xdr:row>
      <xdr:rowOff>68580</xdr:rowOff>
    </xdr:from>
    <xdr:to>
      <xdr:col>4</xdr:col>
      <xdr:colOff>75042</xdr:colOff>
      <xdr:row>72</xdr:row>
      <xdr:rowOff>19441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969BBB97-B6AA-4757-A8CB-FCDF369A1F67}"/>
            </a:ext>
          </a:extLst>
        </xdr:cNvPr>
        <xdr:cNvGrpSpPr/>
      </xdr:nvGrpSpPr>
      <xdr:grpSpPr>
        <a:xfrm>
          <a:off x="2598420" y="11430000"/>
          <a:ext cx="4601322" cy="2800741"/>
          <a:chOff x="906781" y="4617720"/>
          <a:chExt cx="4601322" cy="2800741"/>
        </a:xfrm>
      </xdr:grpSpPr>
      <xdr:pic>
        <xdr:nvPicPr>
          <xdr:cNvPr id="4" name="Obraz 3">
            <a:extLst>
              <a:ext uri="{FF2B5EF4-FFF2-40B4-BE49-F238E27FC236}">
                <a16:creationId xmlns:a16="http://schemas.microsoft.com/office/drawing/2014/main" id="{E17E7DC5-7901-B6B7-4DBF-C0CCFD159E3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28252"/>
          <a:stretch/>
        </xdr:blipFill>
        <xdr:spPr>
          <a:xfrm>
            <a:off x="906781" y="4617720"/>
            <a:ext cx="3848100" cy="2800741"/>
          </a:xfrm>
          <a:prstGeom prst="rect">
            <a:avLst/>
          </a:prstGeom>
        </xdr:spPr>
      </xdr:pic>
      <xdr:pic>
        <xdr:nvPicPr>
          <xdr:cNvPr id="5" name="Obraz 4">
            <a:extLst>
              <a:ext uri="{FF2B5EF4-FFF2-40B4-BE49-F238E27FC236}">
                <a16:creationId xmlns:a16="http://schemas.microsoft.com/office/drawing/2014/main" id="{E366EC0B-4D2E-4219-A515-3E241E26884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85814"/>
          <a:stretch/>
        </xdr:blipFill>
        <xdr:spPr>
          <a:xfrm>
            <a:off x="4747260" y="4617720"/>
            <a:ext cx="760843" cy="280074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1127761</xdr:colOff>
      <xdr:row>14</xdr:row>
      <xdr:rowOff>121920</xdr:rowOff>
    </xdr:from>
    <xdr:to>
      <xdr:col>7</xdr:col>
      <xdr:colOff>966583</xdr:colOff>
      <xdr:row>31</xdr:row>
      <xdr:rowOff>72781</xdr:rowOff>
    </xdr:to>
    <xdr:grpSp>
      <xdr:nvGrpSpPr>
        <xdr:cNvPr id="4" name="Grupa 3">
          <a:extLst>
            <a:ext uri="{FF2B5EF4-FFF2-40B4-BE49-F238E27FC236}">
              <a16:creationId xmlns:a16="http://schemas.microsoft.com/office/drawing/2014/main" id="{AA1C21E0-98B5-D910-58E1-78CDF4873618}"/>
            </a:ext>
          </a:extLst>
        </xdr:cNvPr>
        <xdr:cNvGrpSpPr/>
      </xdr:nvGrpSpPr>
      <xdr:grpSpPr>
        <a:xfrm>
          <a:off x="3238501" y="3832860"/>
          <a:ext cx="4601322" cy="2800741"/>
          <a:chOff x="906781" y="4617720"/>
          <a:chExt cx="4601322" cy="2800741"/>
        </a:xfrm>
      </xdr:grpSpPr>
      <xdr:pic>
        <xdr:nvPicPr>
          <xdr:cNvPr id="2" name="Obraz 1">
            <a:extLst>
              <a:ext uri="{FF2B5EF4-FFF2-40B4-BE49-F238E27FC236}">
                <a16:creationId xmlns:a16="http://schemas.microsoft.com/office/drawing/2014/main" id="{657A08DC-0FF0-8D65-CEA3-E67C585E85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28252"/>
          <a:stretch/>
        </xdr:blipFill>
        <xdr:spPr>
          <a:xfrm>
            <a:off x="906781" y="4617720"/>
            <a:ext cx="3848100" cy="2800741"/>
          </a:xfrm>
          <a:prstGeom prst="rect">
            <a:avLst/>
          </a:prstGeom>
        </xdr:spPr>
      </xdr:pic>
      <xdr:pic>
        <xdr:nvPicPr>
          <xdr:cNvPr id="3" name="Obraz 2">
            <a:extLst>
              <a:ext uri="{FF2B5EF4-FFF2-40B4-BE49-F238E27FC236}">
                <a16:creationId xmlns:a16="http://schemas.microsoft.com/office/drawing/2014/main" id="{068F1830-B41B-C6F0-7CA5-A1292FE6D77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85814"/>
          <a:stretch/>
        </xdr:blipFill>
        <xdr:spPr>
          <a:xfrm>
            <a:off x="4747260" y="4617720"/>
            <a:ext cx="760843" cy="2800741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1508760</xdr:colOff>
      <xdr:row>17</xdr:row>
      <xdr:rowOff>15240</xdr:rowOff>
    </xdr:from>
    <xdr:to>
      <xdr:col>8</xdr:col>
      <xdr:colOff>715122</xdr:colOff>
      <xdr:row>33</xdr:row>
      <xdr:rowOff>126121</xdr:rowOff>
    </xdr:to>
    <xdr:grpSp>
      <xdr:nvGrpSpPr>
        <xdr:cNvPr id="5" name="Grupa 4">
          <a:extLst>
            <a:ext uri="{FF2B5EF4-FFF2-40B4-BE49-F238E27FC236}">
              <a16:creationId xmlns:a16="http://schemas.microsoft.com/office/drawing/2014/main" id="{AE319161-6D09-4D9F-8A49-BB6D4FD88381}"/>
            </a:ext>
          </a:extLst>
        </xdr:cNvPr>
        <xdr:cNvGrpSpPr/>
      </xdr:nvGrpSpPr>
      <xdr:grpSpPr>
        <a:xfrm>
          <a:off x="6256020" y="4038600"/>
          <a:ext cx="4601322" cy="2800741"/>
          <a:chOff x="906781" y="4617720"/>
          <a:chExt cx="4601322" cy="2800741"/>
        </a:xfrm>
      </xdr:grpSpPr>
      <xdr:pic>
        <xdr:nvPicPr>
          <xdr:cNvPr id="6" name="Obraz 5">
            <a:extLst>
              <a:ext uri="{FF2B5EF4-FFF2-40B4-BE49-F238E27FC236}">
                <a16:creationId xmlns:a16="http://schemas.microsoft.com/office/drawing/2014/main" id="{F6F0F7FA-5733-84E2-01AC-F0B0CA0B7CE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28252"/>
          <a:stretch/>
        </xdr:blipFill>
        <xdr:spPr>
          <a:xfrm>
            <a:off x="906781" y="4617720"/>
            <a:ext cx="3848100" cy="2800741"/>
          </a:xfrm>
          <a:prstGeom prst="rect">
            <a:avLst/>
          </a:prstGeom>
        </xdr:spPr>
      </xdr:pic>
      <xdr:pic>
        <xdr:nvPicPr>
          <xdr:cNvPr id="7" name="Obraz 6">
            <a:extLst>
              <a:ext uri="{FF2B5EF4-FFF2-40B4-BE49-F238E27FC236}">
                <a16:creationId xmlns:a16="http://schemas.microsoft.com/office/drawing/2014/main" id="{0C0C5566-906F-4767-1D9C-80FE27DA82D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85814"/>
          <a:stretch/>
        </xdr:blipFill>
        <xdr:spPr>
          <a:xfrm>
            <a:off x="4747260" y="4617720"/>
            <a:ext cx="760843" cy="2800741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13</xdr:row>
      <xdr:rowOff>160020</xdr:rowOff>
    </xdr:from>
    <xdr:to>
      <xdr:col>12</xdr:col>
      <xdr:colOff>196962</xdr:colOff>
      <xdr:row>30</xdr:row>
      <xdr:rowOff>110881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5FE419F1-91D4-4797-A9BC-E854A7D6FAD1}"/>
            </a:ext>
          </a:extLst>
        </xdr:cNvPr>
        <xdr:cNvGrpSpPr/>
      </xdr:nvGrpSpPr>
      <xdr:grpSpPr>
        <a:xfrm>
          <a:off x="3528060" y="3116580"/>
          <a:ext cx="4601322" cy="2800741"/>
          <a:chOff x="906781" y="4617720"/>
          <a:chExt cx="4601322" cy="2800741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A1327DA0-7730-1ED4-B9E7-8EF9CFB6CCE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28252"/>
          <a:stretch/>
        </xdr:blipFill>
        <xdr:spPr>
          <a:xfrm>
            <a:off x="906781" y="4617720"/>
            <a:ext cx="3848100" cy="2800741"/>
          </a:xfrm>
          <a:prstGeom prst="rect">
            <a:avLst/>
          </a:prstGeom>
        </xdr:spPr>
      </xdr:pic>
      <xdr:pic>
        <xdr:nvPicPr>
          <xdr:cNvPr id="4" name="Obraz 3">
            <a:extLst>
              <a:ext uri="{FF2B5EF4-FFF2-40B4-BE49-F238E27FC236}">
                <a16:creationId xmlns:a16="http://schemas.microsoft.com/office/drawing/2014/main" id="{9D5AA22F-C235-D419-FF9B-38D205327B6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85814"/>
          <a:stretch/>
        </xdr:blipFill>
        <xdr:spPr>
          <a:xfrm>
            <a:off x="4747260" y="4617720"/>
            <a:ext cx="760843" cy="2800741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43E0-1E87-45A7-98CA-E678762B7428}">
  <sheetPr codeName="Arkusz1"/>
  <dimension ref="B2:J53"/>
  <sheetViews>
    <sheetView topLeftCell="A34" zoomScaleNormal="100" workbookViewId="0">
      <selection activeCell="E48" sqref="E48"/>
    </sheetView>
  </sheetViews>
  <sheetFormatPr defaultRowHeight="13.2" x14ac:dyDescent="0.25"/>
  <cols>
    <col min="1" max="1" width="2.88671875" style="42" customWidth="1"/>
    <col min="2" max="2" width="36.5546875" style="42" customWidth="1"/>
    <col min="3" max="3" width="49.44140625" style="42" customWidth="1"/>
    <col min="4" max="4" width="15" style="42" customWidth="1"/>
    <col min="5" max="5" width="14.88671875" style="42" customWidth="1"/>
    <col min="6" max="6" width="10.6640625" style="42" customWidth="1"/>
    <col min="7" max="7" width="10" style="42" customWidth="1"/>
    <col min="8" max="8" width="12" style="42" customWidth="1"/>
    <col min="9" max="9" width="11" style="42" customWidth="1"/>
    <col min="10" max="10" width="10.5546875" style="42" customWidth="1"/>
    <col min="11" max="16384" width="8.88671875" style="42"/>
  </cols>
  <sheetData>
    <row r="2" spans="2:10" ht="15" x14ac:dyDescent="0.25">
      <c r="B2" s="41" t="s">
        <v>173</v>
      </c>
      <c r="C2" s="41"/>
    </row>
    <row r="4" spans="2:10" x14ac:dyDescent="0.25">
      <c r="B4" s="43" t="s">
        <v>166</v>
      </c>
      <c r="C4" s="43"/>
    </row>
    <row r="5" spans="2:10" ht="13.8" thickBot="1" x14ac:dyDescent="0.3">
      <c r="B5" s="43" t="s">
        <v>167</v>
      </c>
      <c r="C5" s="43"/>
    </row>
    <row r="6" spans="2:10" ht="52.8" x14ac:dyDescent="0.25">
      <c r="B6" s="83" t="s">
        <v>156</v>
      </c>
      <c r="C6" s="86" t="s">
        <v>157</v>
      </c>
      <c r="D6" s="44" t="s">
        <v>0</v>
      </c>
      <c r="E6" s="44" t="s">
        <v>1</v>
      </c>
      <c r="F6" s="44" t="s">
        <v>2</v>
      </c>
      <c r="G6" s="44" t="s">
        <v>3</v>
      </c>
      <c r="H6" s="44" t="s">
        <v>4</v>
      </c>
      <c r="I6" s="44" t="s">
        <v>3</v>
      </c>
      <c r="J6" s="45" t="s">
        <v>4</v>
      </c>
    </row>
    <row r="7" spans="2:10" ht="52.8" x14ac:dyDescent="0.25">
      <c r="B7" s="84"/>
      <c r="C7" s="87"/>
      <c r="D7" s="14" t="s">
        <v>142</v>
      </c>
      <c r="E7" s="14" t="s">
        <v>143</v>
      </c>
      <c r="F7" s="14" t="s">
        <v>144</v>
      </c>
      <c r="G7" s="14" t="s">
        <v>145</v>
      </c>
      <c r="H7" s="14" t="s">
        <v>146</v>
      </c>
      <c r="I7" s="14" t="s">
        <v>145</v>
      </c>
      <c r="J7" s="14" t="s">
        <v>146</v>
      </c>
    </row>
    <row r="8" spans="2:10" ht="15.6" x14ac:dyDescent="0.25">
      <c r="B8" s="85"/>
      <c r="C8" s="88"/>
      <c r="D8" s="46" t="s">
        <v>5</v>
      </c>
      <c r="E8" s="46" t="s">
        <v>6</v>
      </c>
      <c r="F8" s="46" t="s">
        <v>7</v>
      </c>
      <c r="G8" s="46" t="s">
        <v>147</v>
      </c>
      <c r="H8" s="46" t="s">
        <v>8</v>
      </c>
      <c r="I8" s="46" t="s">
        <v>9</v>
      </c>
      <c r="J8" s="47" t="s">
        <v>10</v>
      </c>
    </row>
    <row r="9" spans="2:10" ht="15.6" x14ac:dyDescent="0.25">
      <c r="B9" s="48" t="s">
        <v>11</v>
      </c>
      <c r="C9" s="82" t="s">
        <v>148</v>
      </c>
      <c r="D9" s="49">
        <v>17023.8</v>
      </c>
      <c r="E9" s="49">
        <v>47860</v>
      </c>
      <c r="F9" s="49"/>
      <c r="G9" s="49">
        <v>20996.9</v>
      </c>
      <c r="H9" s="49">
        <v>21688.2</v>
      </c>
      <c r="I9" s="49"/>
      <c r="J9" s="50"/>
    </row>
    <row r="10" spans="2:10" ht="15.6" x14ac:dyDescent="0.25">
      <c r="B10" s="48" t="s">
        <v>12</v>
      </c>
      <c r="C10" s="82" t="s">
        <v>149</v>
      </c>
      <c r="D10" s="49">
        <v>7391.2</v>
      </c>
      <c r="E10" s="49">
        <v>34351.700000000004</v>
      </c>
      <c r="F10" s="49"/>
      <c r="G10" s="49">
        <v>45266.6</v>
      </c>
      <c r="H10" s="49">
        <v>7935.8</v>
      </c>
      <c r="I10" s="49"/>
      <c r="J10" s="50"/>
    </row>
    <row r="11" spans="2:10" ht="15.6" x14ac:dyDescent="0.25">
      <c r="B11" s="48" t="s">
        <v>13</v>
      </c>
      <c r="C11" s="82" t="s">
        <v>150</v>
      </c>
      <c r="D11" s="49">
        <v>4094.6000000000022</v>
      </c>
      <c r="E11" s="49">
        <v>16259.8</v>
      </c>
      <c r="F11" s="49">
        <v>137017.29999999999</v>
      </c>
      <c r="G11" s="49">
        <v>11204.8</v>
      </c>
      <c r="H11" s="49">
        <v>21089.599999999999</v>
      </c>
      <c r="I11" s="49"/>
      <c r="J11" s="50"/>
    </row>
    <row r="12" spans="2:10" ht="15.6" x14ac:dyDescent="0.25">
      <c r="B12" s="48" t="s">
        <v>14</v>
      </c>
      <c r="C12" s="82" t="s">
        <v>151</v>
      </c>
      <c r="D12" s="49">
        <v>1656.5</v>
      </c>
      <c r="E12" s="49">
        <v>7464.6</v>
      </c>
      <c r="F12" s="49">
        <v>17571.3</v>
      </c>
      <c r="G12" s="49"/>
      <c r="H12" s="49"/>
      <c r="I12" s="49">
        <v>2109.5030000000002</v>
      </c>
      <c r="J12" s="50">
        <v>32467</v>
      </c>
    </row>
    <row r="13" spans="2:10" ht="15.6" x14ac:dyDescent="0.25">
      <c r="B13" s="48" t="s">
        <v>15</v>
      </c>
      <c r="C13" s="82" t="s">
        <v>152</v>
      </c>
      <c r="D13" s="49">
        <v>6227.6934486274804</v>
      </c>
      <c r="E13" s="49">
        <v>15623.048922000018</v>
      </c>
      <c r="F13" s="49"/>
      <c r="G13" s="49"/>
      <c r="H13" s="49"/>
      <c r="I13" s="49"/>
      <c r="J13" s="50"/>
    </row>
    <row r="14" spans="2:10" ht="15.6" x14ac:dyDescent="0.25">
      <c r="B14" s="48" t="s">
        <v>16</v>
      </c>
      <c r="C14" s="82" t="s">
        <v>153</v>
      </c>
      <c r="D14" s="49">
        <v>3954.96</v>
      </c>
      <c r="E14" s="49">
        <v>1957.92</v>
      </c>
      <c r="F14" s="49"/>
      <c r="G14" s="49"/>
      <c r="H14" s="49"/>
      <c r="I14" s="49"/>
      <c r="J14" s="50"/>
    </row>
    <row r="15" spans="2:10" ht="15.6" x14ac:dyDescent="0.25">
      <c r="B15" s="13" t="s">
        <v>17</v>
      </c>
      <c r="C15" s="12" t="s">
        <v>154</v>
      </c>
      <c r="D15" s="51">
        <v>19.806000000000001</v>
      </c>
      <c r="E15" s="49"/>
      <c r="F15" s="49">
        <v>81695</v>
      </c>
      <c r="G15" s="49">
        <v>4227</v>
      </c>
      <c r="H15" s="49">
        <v>22840</v>
      </c>
      <c r="I15" s="49"/>
      <c r="J15" s="50"/>
    </row>
    <row r="16" spans="2:10" ht="13.8" thickBot="1" x14ac:dyDescent="0.3">
      <c r="B16" s="52" t="s">
        <v>18</v>
      </c>
      <c r="C16" s="11" t="s">
        <v>155</v>
      </c>
      <c r="D16" s="53"/>
      <c r="E16" s="54">
        <f>SUM(E9:E15)</f>
        <v>123517.06892200003</v>
      </c>
      <c r="F16" s="54">
        <f>SUM(F9:F15)</f>
        <v>236283.59999999998</v>
      </c>
      <c r="G16" s="53"/>
      <c r="H16" s="53"/>
      <c r="I16" s="53"/>
      <c r="J16" s="55"/>
    </row>
    <row r="17" spans="2:7" ht="15.6" customHeight="1" x14ac:dyDescent="0.25">
      <c r="B17" s="10" t="s">
        <v>165</v>
      </c>
      <c r="C17" s="10"/>
    </row>
    <row r="18" spans="2:7" x14ac:dyDescent="0.25">
      <c r="B18" s="10" t="s">
        <v>19</v>
      </c>
      <c r="C18" s="10"/>
    </row>
    <row r="19" spans="2:7" x14ac:dyDescent="0.25">
      <c r="B19" s="9" t="s">
        <v>174</v>
      </c>
      <c r="C19" s="10"/>
    </row>
    <row r="20" spans="2:7" x14ac:dyDescent="0.25">
      <c r="B20" s="10" t="s">
        <v>175</v>
      </c>
      <c r="C20" s="10"/>
    </row>
    <row r="21" spans="2:7" x14ac:dyDescent="0.25">
      <c r="B21" s="43"/>
      <c r="C21" s="43"/>
      <c r="D21" s="43"/>
      <c r="E21" s="43"/>
      <c r="F21" s="43"/>
    </row>
    <row r="22" spans="2:7" x14ac:dyDescent="0.25">
      <c r="B22" s="43"/>
      <c r="C22" s="43"/>
      <c r="D22" s="43"/>
      <c r="E22" s="43"/>
      <c r="F22" s="43"/>
    </row>
    <row r="23" spans="2:7" ht="15" x14ac:dyDescent="0.25">
      <c r="B23" s="41" t="s">
        <v>176</v>
      </c>
      <c r="C23" s="41"/>
      <c r="D23" s="43"/>
      <c r="E23" s="43"/>
      <c r="F23" s="43"/>
    </row>
    <row r="25" spans="2:7" x14ac:dyDescent="0.25">
      <c r="B25" s="43" t="s">
        <v>168</v>
      </c>
      <c r="C25" s="43"/>
      <c r="D25" s="43"/>
      <c r="E25" s="43"/>
      <c r="F25" s="43"/>
    </row>
    <row r="26" spans="2:7" ht="13.8" thickBot="1" x14ac:dyDescent="0.3">
      <c r="B26" s="43" t="s">
        <v>169</v>
      </c>
      <c r="C26" s="43"/>
      <c r="D26" s="43"/>
      <c r="E26" s="43"/>
      <c r="F26" s="43"/>
    </row>
    <row r="27" spans="2:7" ht="31.65" customHeight="1" x14ac:dyDescent="0.25">
      <c r="B27" s="89" t="s">
        <v>20</v>
      </c>
      <c r="C27" s="91" t="s">
        <v>158</v>
      </c>
      <c r="D27" s="44" t="s">
        <v>21</v>
      </c>
      <c r="E27" s="8" t="s">
        <v>22</v>
      </c>
      <c r="F27" s="43"/>
    </row>
    <row r="28" spans="2:7" ht="31.65" customHeight="1" x14ac:dyDescent="0.25">
      <c r="B28" s="90"/>
      <c r="C28" s="92"/>
      <c r="D28" s="14" t="s">
        <v>159</v>
      </c>
      <c r="E28" s="7" t="s">
        <v>109</v>
      </c>
      <c r="F28" s="43"/>
    </row>
    <row r="29" spans="2:7" x14ac:dyDescent="0.25">
      <c r="B29" s="56" t="s">
        <v>23</v>
      </c>
      <c r="C29" s="6" t="s">
        <v>162</v>
      </c>
      <c r="D29" s="46" t="s">
        <v>177</v>
      </c>
      <c r="E29" s="57">
        <v>0.97706171756374371</v>
      </c>
      <c r="F29" s="43"/>
      <c r="G29" s="5"/>
    </row>
    <row r="30" spans="2:7" x14ac:dyDescent="0.25">
      <c r="B30" s="56" t="s">
        <v>23</v>
      </c>
      <c r="C30" s="6" t="s">
        <v>162</v>
      </c>
      <c r="D30" s="46" t="s">
        <v>178</v>
      </c>
      <c r="E30" s="57">
        <v>0.9764416403645515</v>
      </c>
      <c r="F30" s="43"/>
      <c r="G30" s="5"/>
    </row>
    <row r="31" spans="2:7" x14ac:dyDescent="0.25">
      <c r="B31" s="56" t="s">
        <v>23</v>
      </c>
      <c r="C31" s="6" t="s">
        <v>162</v>
      </c>
      <c r="D31" s="46" t="s">
        <v>160</v>
      </c>
      <c r="E31" s="57">
        <v>0.9515253427786764</v>
      </c>
      <c r="F31" s="43"/>
    </row>
    <row r="32" spans="2:7" ht="13.8" thickBot="1" x14ac:dyDescent="0.3">
      <c r="B32" s="58" t="s">
        <v>24</v>
      </c>
      <c r="C32" s="4" t="s">
        <v>163</v>
      </c>
      <c r="D32" s="59" t="s">
        <v>161</v>
      </c>
      <c r="E32" s="60">
        <v>0.85899999999999999</v>
      </c>
      <c r="F32" s="43"/>
    </row>
    <row r="33" spans="2:6" x14ac:dyDescent="0.25">
      <c r="B33" s="10" t="s">
        <v>165</v>
      </c>
      <c r="C33" s="43"/>
      <c r="D33" s="43"/>
      <c r="E33" s="61"/>
      <c r="F33" s="43"/>
    </row>
    <row r="34" spans="2:6" x14ac:dyDescent="0.25">
      <c r="B34" s="9" t="s">
        <v>19</v>
      </c>
      <c r="C34" s="43"/>
      <c r="D34" s="43"/>
      <c r="E34" s="61"/>
      <c r="F34" s="43"/>
    </row>
    <row r="35" spans="2:6" x14ac:dyDescent="0.25">
      <c r="B35" s="9" t="s">
        <v>174</v>
      </c>
      <c r="C35" s="43"/>
      <c r="D35" s="43"/>
      <c r="E35" s="61"/>
      <c r="F35" s="43"/>
    </row>
    <row r="36" spans="2:6" x14ac:dyDescent="0.25">
      <c r="B36" s="43"/>
      <c r="C36" s="43"/>
      <c r="D36" s="43"/>
      <c r="E36" s="61"/>
      <c r="F36" s="43"/>
    </row>
    <row r="37" spans="2:6" x14ac:dyDescent="0.25">
      <c r="B37" s="43"/>
      <c r="C37" s="43"/>
      <c r="D37" s="43"/>
      <c r="E37" s="61"/>
      <c r="F37" s="43"/>
    </row>
    <row r="38" spans="2:6" ht="15" x14ac:dyDescent="0.25">
      <c r="B38" s="41" t="s">
        <v>179</v>
      </c>
      <c r="C38" s="41"/>
      <c r="D38" s="43"/>
      <c r="E38" s="61"/>
      <c r="F38" s="43"/>
    </row>
    <row r="39" spans="2:6" x14ac:dyDescent="0.25">
      <c r="B39" s="43"/>
      <c r="C39" s="43"/>
      <c r="D39" s="43"/>
      <c r="E39" s="61"/>
      <c r="F39" s="43"/>
    </row>
    <row r="40" spans="2:6" x14ac:dyDescent="0.25">
      <c r="B40" s="43" t="s">
        <v>170</v>
      </c>
      <c r="C40" s="43"/>
      <c r="D40" s="43"/>
      <c r="E40" s="61"/>
      <c r="F40" s="43"/>
    </row>
    <row r="41" spans="2:6" ht="13.8" thickBot="1" x14ac:dyDescent="0.3">
      <c r="B41" s="43" t="s">
        <v>171</v>
      </c>
      <c r="C41" s="43"/>
      <c r="D41" s="43"/>
      <c r="E41" s="61"/>
      <c r="F41" s="43"/>
    </row>
    <row r="42" spans="2:6" ht="24.75" customHeight="1" x14ac:dyDescent="0.25">
      <c r="B42" s="89" t="s">
        <v>20</v>
      </c>
      <c r="C42" s="91" t="s">
        <v>158</v>
      </c>
      <c r="D42" s="3" t="s">
        <v>25</v>
      </c>
      <c r="E42" s="45" t="s">
        <v>26</v>
      </c>
      <c r="F42" s="43"/>
    </row>
    <row r="43" spans="2:6" ht="24.75" customHeight="1" x14ac:dyDescent="0.25">
      <c r="B43" s="90"/>
      <c r="C43" s="92"/>
      <c r="D43" s="2" t="s">
        <v>33</v>
      </c>
      <c r="E43" s="1" t="s">
        <v>164</v>
      </c>
      <c r="F43" s="43"/>
    </row>
    <row r="44" spans="2:6" x14ac:dyDescent="0.25">
      <c r="B44" s="56" t="s">
        <v>23</v>
      </c>
      <c r="C44" s="6" t="s">
        <v>162</v>
      </c>
      <c r="D44" s="46" t="s">
        <v>27</v>
      </c>
      <c r="E44" s="57">
        <f>SUM(E9:E14)*E29/1000</f>
        <v>120.68379950936867</v>
      </c>
      <c r="F44" s="43"/>
    </row>
    <row r="45" spans="2:6" x14ac:dyDescent="0.25">
      <c r="B45" s="56" t="s">
        <v>187</v>
      </c>
      <c r="C45" s="6" t="s">
        <v>162</v>
      </c>
      <c r="D45" s="46" t="s">
        <v>27</v>
      </c>
      <c r="E45" s="97">
        <v>54.029000000000003</v>
      </c>
      <c r="F45" s="43"/>
    </row>
    <row r="46" spans="2:6" x14ac:dyDescent="0.25">
      <c r="B46" s="56" t="s">
        <v>186</v>
      </c>
      <c r="C46" s="6" t="s">
        <v>162</v>
      </c>
      <c r="D46" s="46" t="s">
        <v>27</v>
      </c>
      <c r="E46" s="97">
        <f>40.433</f>
        <v>40.433</v>
      </c>
      <c r="F46" s="43"/>
    </row>
    <row r="47" spans="2:6" x14ac:dyDescent="0.25">
      <c r="B47" s="56" t="s">
        <v>185</v>
      </c>
      <c r="C47" s="6" t="s">
        <v>162</v>
      </c>
      <c r="D47" s="46" t="s">
        <v>27</v>
      </c>
      <c r="E47" s="97">
        <v>23.352</v>
      </c>
      <c r="F47" s="43"/>
    </row>
    <row r="48" spans="2:6" ht="13.8" thickBot="1" x14ac:dyDescent="0.3">
      <c r="B48" s="58" t="s">
        <v>24</v>
      </c>
      <c r="C48" s="4" t="s">
        <v>163</v>
      </c>
      <c r="D48" s="59" t="s">
        <v>28</v>
      </c>
      <c r="E48" s="60">
        <f>SUM(F9:F15)*E32/1000</f>
        <v>202.96761239999998</v>
      </c>
    </row>
    <row r="49" spans="2:5" x14ac:dyDescent="0.25">
      <c r="B49" s="10" t="s">
        <v>165</v>
      </c>
      <c r="C49" s="43"/>
      <c r="D49" s="43"/>
      <c r="E49" s="43"/>
    </row>
    <row r="50" spans="2:5" x14ac:dyDescent="0.25">
      <c r="B50" s="9" t="s">
        <v>19</v>
      </c>
      <c r="C50" s="43"/>
      <c r="D50" s="43"/>
      <c r="E50" s="43"/>
    </row>
    <row r="51" spans="2:5" x14ac:dyDescent="0.25">
      <c r="B51" s="9" t="s">
        <v>174</v>
      </c>
    </row>
    <row r="53" spans="2:5" x14ac:dyDescent="0.25">
      <c r="B53" s="43"/>
      <c r="C53" s="43"/>
    </row>
  </sheetData>
  <mergeCells count="6">
    <mergeCell ref="B6:B8"/>
    <mergeCell ref="C6:C8"/>
    <mergeCell ref="B27:B28"/>
    <mergeCell ref="C27:C28"/>
    <mergeCell ref="B42:B43"/>
    <mergeCell ref="C42:C4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4"/>
  <sheetViews>
    <sheetView zoomScaleNormal="100" workbookViewId="0">
      <selection activeCell="C16" sqref="C16"/>
    </sheetView>
  </sheetViews>
  <sheetFormatPr defaultRowHeight="13.2" x14ac:dyDescent="0.25"/>
  <cols>
    <col min="1" max="1" width="2.88671875" customWidth="1"/>
    <col min="2" max="2" width="15" customWidth="1"/>
    <col min="3" max="3" width="12.88671875" customWidth="1"/>
    <col min="4" max="4" width="36" customWidth="1"/>
    <col min="5" max="5" width="10" customWidth="1"/>
    <col min="6" max="6" width="11.44140625" bestFit="1" customWidth="1"/>
    <col min="7" max="7" width="12" customWidth="1"/>
    <col min="8" max="8" width="14.33203125" customWidth="1"/>
    <col min="9" max="9" width="12.88671875" customWidth="1"/>
    <col min="10" max="10" width="10.44140625" customWidth="1"/>
    <col min="11" max="12" width="10.6640625" bestFit="1" customWidth="1"/>
  </cols>
  <sheetData>
    <row r="2" spans="2:9" ht="17.399999999999999" x14ac:dyDescent="0.3">
      <c r="B2" s="70" t="s">
        <v>113</v>
      </c>
      <c r="C2" s="71"/>
      <c r="D2" s="71"/>
      <c r="E2" s="26"/>
      <c r="F2" s="26"/>
      <c r="G2" s="26"/>
      <c r="H2" s="26"/>
      <c r="I2" s="26"/>
    </row>
    <row r="3" spans="2:9" ht="12.75" customHeight="1" x14ac:dyDescent="0.25">
      <c r="B3" s="27"/>
      <c r="C3" s="26"/>
      <c r="D3" s="26"/>
      <c r="E3" s="26"/>
      <c r="F3" s="26"/>
      <c r="G3" s="26"/>
      <c r="H3" s="26"/>
      <c r="I3" s="26"/>
    </row>
    <row r="4" spans="2:9" ht="17.399999999999999" customHeight="1" x14ac:dyDescent="0.25">
      <c r="B4" s="27" t="s">
        <v>29</v>
      </c>
      <c r="C4" s="26"/>
      <c r="D4" s="26"/>
      <c r="E4" s="26"/>
      <c r="F4" s="26"/>
      <c r="G4" s="26"/>
      <c r="H4" s="26"/>
      <c r="I4" s="26"/>
    </row>
    <row r="5" spans="2:9" ht="15.75" customHeight="1" x14ac:dyDescent="0.25">
      <c r="B5" s="40" t="s">
        <v>30</v>
      </c>
      <c r="C5" s="40" t="s">
        <v>31</v>
      </c>
      <c r="D5" s="40" t="s">
        <v>32</v>
      </c>
      <c r="E5" s="40" t="s">
        <v>33</v>
      </c>
      <c r="F5" s="40" t="s">
        <v>34</v>
      </c>
      <c r="G5" s="40" t="s">
        <v>35</v>
      </c>
      <c r="H5" s="40" t="s">
        <v>36</v>
      </c>
      <c r="I5" s="40" t="s">
        <v>37</v>
      </c>
    </row>
    <row r="6" spans="2:9" ht="47.25" customHeight="1" x14ac:dyDescent="0.25">
      <c r="B6" s="15" t="s">
        <v>65</v>
      </c>
      <c r="C6" s="15" t="s">
        <v>66</v>
      </c>
      <c r="D6" s="15" t="s">
        <v>67</v>
      </c>
      <c r="E6" s="15" t="s">
        <v>33</v>
      </c>
      <c r="F6" s="15" t="s">
        <v>68</v>
      </c>
      <c r="G6" s="15" t="s">
        <v>69</v>
      </c>
      <c r="H6" s="15" t="s">
        <v>70</v>
      </c>
      <c r="I6" s="15" t="s">
        <v>71</v>
      </c>
    </row>
    <row r="7" spans="2:9" ht="66.599999999999994" thickBot="1" x14ac:dyDescent="0.3">
      <c r="B7" s="16" t="s">
        <v>124</v>
      </c>
      <c r="C7" s="16" t="s">
        <v>125</v>
      </c>
      <c r="D7" s="16" t="s">
        <v>126</v>
      </c>
      <c r="E7" s="16" t="s">
        <v>127</v>
      </c>
      <c r="F7" s="75" t="s">
        <v>121</v>
      </c>
      <c r="G7" s="16" t="s">
        <v>123</v>
      </c>
      <c r="H7" s="75" t="s">
        <v>121</v>
      </c>
      <c r="I7" s="16" t="s">
        <v>128</v>
      </c>
    </row>
    <row r="8" spans="2:9" ht="15.75" customHeight="1" x14ac:dyDescent="0.25">
      <c r="B8" s="30" t="s">
        <v>38</v>
      </c>
      <c r="C8" s="32" t="s">
        <v>137</v>
      </c>
      <c r="D8" s="32" t="s">
        <v>101</v>
      </c>
      <c r="E8" s="30" t="s">
        <v>39</v>
      </c>
      <c r="F8" s="30"/>
      <c r="G8" s="30" t="s">
        <v>40</v>
      </c>
      <c r="H8" s="30" t="s">
        <v>41</v>
      </c>
      <c r="I8" s="30" t="s">
        <v>42</v>
      </c>
    </row>
    <row r="9" spans="2:9" ht="15.75" customHeight="1" x14ac:dyDescent="0.25">
      <c r="B9" s="30" t="s">
        <v>38</v>
      </c>
      <c r="C9" s="32" t="s">
        <v>182</v>
      </c>
      <c r="D9" s="32" t="s">
        <v>183</v>
      </c>
      <c r="E9" s="30" t="s">
        <v>39</v>
      </c>
      <c r="F9" s="30"/>
      <c r="G9" s="30" t="s">
        <v>40</v>
      </c>
      <c r="H9" s="30" t="s">
        <v>41</v>
      </c>
      <c r="I9" s="30" t="s">
        <v>42</v>
      </c>
    </row>
    <row r="10" spans="2:9" ht="15.75" customHeight="1" x14ac:dyDescent="0.25">
      <c r="B10" s="30" t="s">
        <v>38</v>
      </c>
      <c r="C10" s="32" t="s">
        <v>181</v>
      </c>
      <c r="D10" s="32" t="s">
        <v>184</v>
      </c>
      <c r="E10" s="30" t="s">
        <v>39</v>
      </c>
      <c r="F10" s="30"/>
      <c r="G10" s="30" t="s">
        <v>40</v>
      </c>
      <c r="H10" s="30" t="s">
        <v>41</v>
      </c>
      <c r="I10" s="30" t="s">
        <v>42</v>
      </c>
    </row>
    <row r="11" spans="2:9" ht="15.75" customHeight="1" x14ac:dyDescent="0.25">
      <c r="B11" s="37" t="s">
        <v>38</v>
      </c>
      <c r="C11" s="38" t="s">
        <v>80</v>
      </c>
      <c r="D11" s="38" t="s">
        <v>102</v>
      </c>
      <c r="E11" s="37" t="s">
        <v>39</v>
      </c>
      <c r="F11" s="37"/>
      <c r="G11" s="37" t="s">
        <v>40</v>
      </c>
      <c r="H11" s="37" t="s">
        <v>41</v>
      </c>
      <c r="I11" s="37"/>
    </row>
    <row r="12" spans="2:9" x14ac:dyDescent="0.25">
      <c r="B12" s="30" t="s">
        <v>43</v>
      </c>
      <c r="C12" s="32" t="s">
        <v>138</v>
      </c>
      <c r="D12" s="32" t="s">
        <v>139</v>
      </c>
      <c r="E12" s="32" t="s">
        <v>39</v>
      </c>
      <c r="F12" s="30"/>
      <c r="G12" s="30"/>
      <c r="H12" s="30"/>
      <c r="I12" s="32" t="s">
        <v>42</v>
      </c>
    </row>
    <row r="13" spans="2:9" ht="13.8" thickBot="1" x14ac:dyDescent="0.3">
      <c r="B13" s="35" t="s">
        <v>43</v>
      </c>
      <c r="C13" s="35" t="s">
        <v>140</v>
      </c>
      <c r="D13" s="35" t="s">
        <v>141</v>
      </c>
      <c r="E13" s="35" t="s">
        <v>39</v>
      </c>
      <c r="F13" s="35"/>
      <c r="G13" s="35"/>
      <c r="H13" s="35"/>
      <c r="I13" s="35"/>
    </row>
    <row r="14" spans="2:9" x14ac:dyDescent="0.25">
      <c r="B14" s="17"/>
      <c r="C14" s="17"/>
      <c r="E14" s="17"/>
      <c r="G14" s="17"/>
    </row>
    <row r="17" spans="2:2" x14ac:dyDescent="0.25">
      <c r="B17" s="17"/>
    </row>
    <row r="24" spans="2:2" ht="13.65" customHeight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B2:J24"/>
  <sheetViews>
    <sheetView topLeftCell="A3" workbookViewId="0">
      <selection activeCell="E12" sqref="E12"/>
    </sheetView>
  </sheetViews>
  <sheetFormatPr defaultRowHeight="13.2" x14ac:dyDescent="0.25"/>
  <cols>
    <col min="1" max="1" width="2.88671875" customWidth="1"/>
    <col min="2" max="2" width="20.88671875" customWidth="1"/>
    <col min="3" max="3" width="19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</cols>
  <sheetData>
    <row r="2" spans="2:10" ht="15.75" customHeight="1" x14ac:dyDescent="0.3">
      <c r="B2" s="70" t="s">
        <v>114</v>
      </c>
      <c r="C2" s="72"/>
      <c r="D2" s="72"/>
      <c r="E2" s="28"/>
      <c r="F2" s="28"/>
      <c r="G2" s="28"/>
      <c r="H2" s="28"/>
      <c r="I2" s="28"/>
      <c r="J2" s="28"/>
    </row>
    <row r="3" spans="2:10" x14ac:dyDescent="0.25">
      <c r="B3" s="27"/>
      <c r="C3" s="27"/>
      <c r="D3" s="28"/>
      <c r="E3" s="28"/>
      <c r="F3" s="28"/>
      <c r="G3" s="28"/>
      <c r="H3" s="28"/>
      <c r="I3" s="28"/>
      <c r="J3" s="28"/>
    </row>
    <row r="4" spans="2:10" ht="15.75" customHeight="1" x14ac:dyDescent="0.25">
      <c r="B4" s="27" t="s">
        <v>44</v>
      </c>
      <c r="C4" s="27"/>
      <c r="D4" s="28"/>
      <c r="E4" s="28"/>
      <c r="F4" s="28"/>
      <c r="G4" s="28"/>
      <c r="H4" s="28"/>
      <c r="I4" s="28"/>
      <c r="J4" s="28"/>
    </row>
    <row r="5" spans="2:10" ht="15.75" customHeight="1" x14ac:dyDescent="0.25">
      <c r="B5" s="40" t="s">
        <v>45</v>
      </c>
      <c r="C5" s="40" t="s">
        <v>46</v>
      </c>
      <c r="D5" s="40" t="s">
        <v>47</v>
      </c>
      <c r="E5" s="40" t="s">
        <v>48</v>
      </c>
      <c r="F5" s="40" t="s">
        <v>49</v>
      </c>
      <c r="G5" s="40" t="s">
        <v>50</v>
      </c>
      <c r="H5" s="40" t="s">
        <v>51</v>
      </c>
      <c r="I5" s="40" t="s">
        <v>52</v>
      </c>
      <c r="J5" s="40" t="s">
        <v>53</v>
      </c>
    </row>
    <row r="6" spans="2:10" ht="39.6" x14ac:dyDescent="0.25">
      <c r="B6" s="15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69</v>
      </c>
      <c r="I6" s="73" t="s">
        <v>78</v>
      </c>
      <c r="J6" s="73" t="s">
        <v>79</v>
      </c>
    </row>
    <row r="7" spans="2:10" ht="66.599999999999994" thickBot="1" x14ac:dyDescent="0.3">
      <c r="B7" s="16" t="s">
        <v>115</v>
      </c>
      <c r="C7" s="16" t="s">
        <v>116</v>
      </c>
      <c r="D7" s="16" t="s">
        <v>117</v>
      </c>
      <c r="E7" s="16" t="s">
        <v>118</v>
      </c>
      <c r="F7" s="16" t="s">
        <v>119</v>
      </c>
      <c r="G7" s="16" t="s">
        <v>120</v>
      </c>
      <c r="H7" s="16" t="s">
        <v>123</v>
      </c>
      <c r="I7" s="74" t="s">
        <v>121</v>
      </c>
      <c r="J7" s="74" t="s">
        <v>121</v>
      </c>
    </row>
    <row r="8" spans="2:10" ht="15.75" customHeight="1" x14ac:dyDescent="0.25">
      <c r="B8" s="30" t="s">
        <v>54</v>
      </c>
      <c r="C8" s="30" t="s">
        <v>55</v>
      </c>
      <c r="D8" s="32" t="s">
        <v>172</v>
      </c>
      <c r="E8" s="32" t="s">
        <v>104</v>
      </c>
      <c r="F8" s="30" t="s">
        <v>39</v>
      </c>
      <c r="G8" s="32" t="s">
        <v>122</v>
      </c>
      <c r="H8" s="30" t="s">
        <v>40</v>
      </c>
      <c r="I8" s="30"/>
      <c r="J8" s="30" t="s">
        <v>56</v>
      </c>
    </row>
    <row r="9" spans="2:10" ht="15.75" customHeight="1" x14ac:dyDescent="0.25">
      <c r="B9" s="30" t="s">
        <v>54</v>
      </c>
      <c r="C9" s="30" t="s">
        <v>55</v>
      </c>
      <c r="D9" s="32" t="s">
        <v>188</v>
      </c>
      <c r="E9" s="32" t="s">
        <v>191</v>
      </c>
      <c r="F9" s="30" t="s">
        <v>39</v>
      </c>
      <c r="G9" s="32" t="s">
        <v>122</v>
      </c>
      <c r="H9" s="30" t="s">
        <v>40</v>
      </c>
      <c r="I9" s="30"/>
      <c r="J9" s="30" t="s">
        <v>56</v>
      </c>
    </row>
    <row r="10" spans="2:10" x14ac:dyDescent="0.25">
      <c r="B10" s="30" t="s">
        <v>54</v>
      </c>
      <c r="C10" s="30" t="s">
        <v>55</v>
      </c>
      <c r="D10" s="32" t="s">
        <v>189</v>
      </c>
      <c r="E10" s="32" t="s">
        <v>192</v>
      </c>
      <c r="F10" s="30" t="s">
        <v>39</v>
      </c>
      <c r="G10" s="32" t="s">
        <v>122</v>
      </c>
      <c r="H10" s="30" t="s">
        <v>40</v>
      </c>
      <c r="I10" s="30"/>
      <c r="J10" s="30" t="s">
        <v>56</v>
      </c>
    </row>
    <row r="11" spans="2:10" x14ac:dyDescent="0.25">
      <c r="B11" s="30" t="s">
        <v>54</v>
      </c>
      <c r="C11" s="30" t="s">
        <v>55</v>
      </c>
      <c r="D11" s="32" t="s">
        <v>190</v>
      </c>
      <c r="E11" s="32" t="s">
        <v>193</v>
      </c>
      <c r="F11" s="30" t="s">
        <v>39</v>
      </c>
      <c r="G11" s="32" t="s">
        <v>122</v>
      </c>
      <c r="H11" s="30" t="s">
        <v>40</v>
      </c>
      <c r="I11" s="30"/>
      <c r="J11" s="30" t="s">
        <v>56</v>
      </c>
    </row>
    <row r="12" spans="2:10" ht="13.8" thickBot="1" x14ac:dyDescent="0.3">
      <c r="B12" s="35" t="s">
        <v>54</v>
      </c>
      <c r="C12" s="35" t="s">
        <v>55</v>
      </c>
      <c r="D12" s="36" t="s">
        <v>103</v>
      </c>
      <c r="E12" s="36" t="s">
        <v>105</v>
      </c>
      <c r="F12" s="35" t="s">
        <v>39</v>
      </c>
      <c r="G12" s="35" t="s">
        <v>122</v>
      </c>
      <c r="H12" s="35" t="s">
        <v>40</v>
      </c>
      <c r="I12" s="35"/>
      <c r="J12" s="35" t="s">
        <v>56</v>
      </c>
    </row>
    <row r="15" spans="2:10" x14ac:dyDescent="0.25">
      <c r="B15" s="93" t="s">
        <v>81</v>
      </c>
      <c r="C15" s="93"/>
      <c r="D15" s="93"/>
    </row>
    <row r="16" spans="2:10" x14ac:dyDescent="0.25">
      <c r="B16" s="62" t="s">
        <v>82</v>
      </c>
      <c r="C16" s="62" t="s">
        <v>83</v>
      </c>
      <c r="D16" s="62"/>
    </row>
    <row r="17" spans="2:4" x14ac:dyDescent="0.25">
      <c r="B17" s="63" t="s">
        <v>84</v>
      </c>
      <c r="C17" s="63" t="s">
        <v>85</v>
      </c>
      <c r="D17" s="63"/>
    </row>
    <row r="18" spans="2:4" x14ac:dyDescent="0.25">
      <c r="B18" s="62" t="s">
        <v>86</v>
      </c>
      <c r="C18" s="62" t="s">
        <v>87</v>
      </c>
      <c r="D18" s="62"/>
    </row>
    <row r="19" spans="2:4" x14ac:dyDescent="0.25">
      <c r="B19" s="63" t="s">
        <v>88</v>
      </c>
      <c r="C19" s="63" t="s">
        <v>89</v>
      </c>
      <c r="D19" s="63"/>
    </row>
    <row r="20" spans="2:4" x14ac:dyDescent="0.25">
      <c r="B20" s="62" t="s">
        <v>54</v>
      </c>
      <c r="C20" s="62" t="s">
        <v>90</v>
      </c>
      <c r="D20" s="62" t="s">
        <v>136</v>
      </c>
    </row>
    <row r="21" spans="2:4" x14ac:dyDescent="0.25">
      <c r="B21" s="63" t="s">
        <v>91</v>
      </c>
      <c r="C21" s="63" t="s">
        <v>92</v>
      </c>
      <c r="D21" s="63" t="s">
        <v>93</v>
      </c>
    </row>
    <row r="22" spans="2:4" x14ac:dyDescent="0.25">
      <c r="B22" s="62" t="s">
        <v>94</v>
      </c>
      <c r="C22" s="62" t="s">
        <v>95</v>
      </c>
      <c r="D22" s="62" t="s">
        <v>96</v>
      </c>
    </row>
    <row r="23" spans="2:4" x14ac:dyDescent="0.25">
      <c r="B23" s="63" t="s">
        <v>97</v>
      </c>
      <c r="C23" s="63" t="s">
        <v>98</v>
      </c>
      <c r="D23" s="63" t="s">
        <v>93</v>
      </c>
    </row>
    <row r="24" spans="2:4" ht="13.8" thickBot="1" x14ac:dyDescent="0.3">
      <c r="B24" s="64" t="s">
        <v>99</v>
      </c>
      <c r="C24" s="64" t="s">
        <v>100</v>
      </c>
      <c r="D24" s="64"/>
    </row>
  </sheetData>
  <mergeCells count="1">
    <mergeCell ref="B15:D15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G21"/>
  <sheetViews>
    <sheetView zoomScaleNormal="100" workbookViewId="0">
      <selection activeCell="E17" sqref="E17"/>
    </sheetView>
  </sheetViews>
  <sheetFormatPr defaultRowHeight="13.2" x14ac:dyDescent="0.25"/>
  <cols>
    <col min="1" max="1" width="2.8867187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</cols>
  <sheetData>
    <row r="2" spans="2:7" ht="17.399999999999999" x14ac:dyDescent="0.3">
      <c r="B2" s="69" t="s">
        <v>112</v>
      </c>
      <c r="C2" s="25"/>
      <c r="E2" s="19"/>
    </row>
    <row r="3" spans="2:7" x14ac:dyDescent="0.25">
      <c r="B3" s="20"/>
      <c r="C3" s="18"/>
      <c r="E3" s="19"/>
    </row>
    <row r="4" spans="2:7" ht="15.75" customHeight="1" x14ac:dyDescent="0.25">
      <c r="E4" s="22" t="s">
        <v>57</v>
      </c>
      <c r="F4" s="21"/>
      <c r="G4" s="21"/>
    </row>
    <row r="5" spans="2:7" ht="15.75" customHeight="1" x14ac:dyDescent="0.25">
      <c r="B5" s="40" t="s">
        <v>47</v>
      </c>
      <c r="C5" s="40" t="s">
        <v>58</v>
      </c>
      <c r="D5" s="40" t="s">
        <v>59</v>
      </c>
      <c r="E5" s="40" t="s">
        <v>60</v>
      </c>
      <c r="F5" s="40" t="s">
        <v>61</v>
      </c>
      <c r="G5" s="40" t="s">
        <v>62</v>
      </c>
    </row>
    <row r="6" spans="2:7" ht="31.65" customHeight="1" x14ac:dyDescent="0.25">
      <c r="B6" s="15" t="s">
        <v>106</v>
      </c>
      <c r="C6" s="15" t="s">
        <v>75</v>
      </c>
      <c r="D6" s="15" t="s">
        <v>107</v>
      </c>
      <c r="E6" s="15" t="s">
        <v>108</v>
      </c>
      <c r="F6" s="15" t="s">
        <v>109</v>
      </c>
      <c r="G6" s="15" t="s">
        <v>110</v>
      </c>
    </row>
    <row r="7" spans="2:7" ht="31.65" customHeight="1" thickBot="1" x14ac:dyDescent="0.3">
      <c r="B7" s="16" t="s">
        <v>133</v>
      </c>
      <c r="C7" s="16" t="s">
        <v>118</v>
      </c>
      <c r="D7" s="16" t="s">
        <v>129</v>
      </c>
      <c r="E7" s="16" t="s">
        <v>130</v>
      </c>
      <c r="F7" s="16" t="s">
        <v>22</v>
      </c>
      <c r="G7" s="16" t="s">
        <v>131</v>
      </c>
    </row>
    <row r="8" spans="2:7" ht="15.75" customHeight="1" x14ac:dyDescent="0.25">
      <c r="B8" s="29" t="str">
        <f>SEC_Processes!D8</f>
        <v>ELEC_FIN_DEM</v>
      </c>
      <c r="C8" s="29" t="str">
        <f>SEC_Processes!E8</f>
        <v>Electricity - Final Energy Demand</v>
      </c>
      <c r="D8" s="29" t="str">
        <f>SEC_Comm!C8</f>
        <v>ELEC_LV</v>
      </c>
      <c r="E8" s="29" t="str">
        <f>SEC_Comm!C12</f>
        <v>ELEC_FIN</v>
      </c>
      <c r="F8" s="65">
        <v>1</v>
      </c>
      <c r="G8" s="67">
        <v>1</v>
      </c>
    </row>
    <row r="9" spans="2:7" ht="15.75" customHeight="1" x14ac:dyDescent="0.25">
      <c r="B9" s="29" t="str">
        <f>SEC_Processes!D9</f>
        <v>ELEC_FIN_HV_DEM</v>
      </c>
      <c r="C9" s="29" t="str">
        <f>SEC_Processes!E9</f>
        <v>Electricity - Final HV Energy Demand</v>
      </c>
      <c r="D9" s="29" t="str">
        <f>SEC_Comm!C9</f>
        <v>ELEC_MV</v>
      </c>
      <c r="E9" s="29" t="str">
        <f>SEC_Comm!C12</f>
        <v>ELEC_FIN</v>
      </c>
      <c r="F9" s="65">
        <v>1</v>
      </c>
      <c r="G9" s="67">
        <v>1</v>
      </c>
    </row>
    <row r="10" spans="2:7" x14ac:dyDescent="0.25">
      <c r="B10" s="29" t="str">
        <f>SEC_Processes!D10</f>
        <v>ELEC_FIN_MV_DEM</v>
      </c>
      <c r="C10" s="29" t="str">
        <f>SEC_Processes!E10</f>
        <v>Electricity - Final MV Energy Demand</v>
      </c>
      <c r="D10" s="29" t="str">
        <f>SEC_Comm!C10</f>
        <v>ELEC_HV</v>
      </c>
      <c r="E10" s="29" t="str">
        <f>SEC_Comm!C12</f>
        <v>ELEC_FIN</v>
      </c>
      <c r="F10" s="65">
        <v>1</v>
      </c>
      <c r="G10" s="67">
        <v>1</v>
      </c>
    </row>
    <row r="11" spans="2:7" x14ac:dyDescent="0.25">
      <c r="B11" s="29" t="str">
        <f>SEC_Processes!D11</f>
        <v>ELEC_FIN_LV_DEM</v>
      </c>
      <c r="C11" s="29" t="str">
        <f>SEC_Processes!E11</f>
        <v>Electricity - Final LV Energy Demand</v>
      </c>
      <c r="D11" s="29" t="str">
        <f>SEC_Comm!C11</f>
        <v>HEAT_LT</v>
      </c>
      <c r="E11" s="29" t="str">
        <f>SEC_Comm!C12</f>
        <v>ELEC_FIN</v>
      </c>
      <c r="F11" s="65">
        <v>1</v>
      </c>
      <c r="G11" s="67">
        <v>1</v>
      </c>
    </row>
    <row r="12" spans="2:7" ht="13.8" thickBot="1" x14ac:dyDescent="0.3">
      <c r="B12" s="34" t="str">
        <f>SEC_Processes!D12</f>
        <v>HEAT_FIN_DEM</v>
      </c>
      <c r="C12" s="34" t="str">
        <f>SEC_Processes!E12</f>
        <v>Heat - Final Energy Demand</v>
      </c>
      <c r="D12" s="34" t="str">
        <f>SEC_Comm!C11</f>
        <v>HEAT_LT</v>
      </c>
      <c r="E12" s="34" t="str">
        <f>SEC_Comm!C13</f>
        <v>HEAT_FIN</v>
      </c>
      <c r="F12" s="66">
        <v>1</v>
      </c>
      <c r="G12" s="68">
        <v>1</v>
      </c>
    </row>
    <row r="21" spans="4:4" x14ac:dyDescent="0.25">
      <c r="D21" s="3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L19"/>
  <sheetViews>
    <sheetView tabSelected="1" zoomScaleNormal="100" workbookViewId="0">
      <selection activeCell="M7" sqref="M7"/>
    </sheetView>
  </sheetViews>
  <sheetFormatPr defaultRowHeight="13.2" x14ac:dyDescent="0.25"/>
  <cols>
    <col min="1" max="1" width="2.88671875" customWidth="1"/>
    <col min="2" max="2" width="19.77734375" customWidth="1"/>
    <col min="3" max="4" width="8.33203125" customWidth="1"/>
    <col min="5" max="6" width="8.5546875" customWidth="1"/>
    <col min="7" max="7" width="11" bestFit="1" customWidth="1"/>
    <col min="8" max="8" width="12.44140625" customWidth="1"/>
    <col min="9" max="9" width="9.109375" customWidth="1"/>
    <col min="15" max="15" width="14.5546875" customWidth="1"/>
    <col min="16" max="16" width="15.109375" customWidth="1"/>
    <col min="18" max="18" width="9.6640625" customWidth="1"/>
  </cols>
  <sheetData>
    <row r="2" spans="2:12" ht="17.399999999999999" x14ac:dyDescent="0.3">
      <c r="B2" s="69" t="s">
        <v>64</v>
      </c>
      <c r="C2" s="25"/>
    </row>
    <row r="4" spans="2:12" x14ac:dyDescent="0.25">
      <c r="B4" s="23" t="s">
        <v>63</v>
      </c>
      <c r="C4" s="24"/>
    </row>
    <row r="5" spans="2:12" x14ac:dyDescent="0.25">
      <c r="B5" s="40" t="s">
        <v>31</v>
      </c>
      <c r="C5" s="81">
        <v>2020</v>
      </c>
      <c r="D5" s="81">
        <v>2021</v>
      </c>
      <c r="E5" s="81">
        <v>2025</v>
      </c>
      <c r="F5" s="81">
        <v>2030</v>
      </c>
      <c r="G5" s="81">
        <v>2035</v>
      </c>
      <c r="H5" s="81">
        <v>2040</v>
      </c>
      <c r="I5" s="81">
        <v>2045</v>
      </c>
      <c r="J5" s="81">
        <v>2050</v>
      </c>
    </row>
    <row r="6" spans="2:12" ht="36.75" customHeight="1" x14ac:dyDescent="0.25">
      <c r="B6" s="15" t="s">
        <v>111</v>
      </c>
      <c r="C6" s="96" t="s">
        <v>132</v>
      </c>
      <c r="D6" s="96"/>
      <c r="E6" s="96"/>
      <c r="F6" s="96"/>
      <c r="G6" s="96"/>
      <c r="H6" s="96"/>
      <c r="I6" s="96"/>
      <c r="J6" s="96"/>
    </row>
    <row r="7" spans="2:12" ht="36.75" customHeight="1" thickBot="1" x14ac:dyDescent="0.3">
      <c r="B7" s="16" t="s">
        <v>134</v>
      </c>
      <c r="C7" s="95" t="s">
        <v>135</v>
      </c>
      <c r="D7" s="95"/>
      <c r="E7" s="95"/>
      <c r="F7" s="95"/>
      <c r="G7" s="95"/>
      <c r="H7" s="95"/>
      <c r="I7" s="95"/>
      <c r="J7" s="95"/>
    </row>
    <row r="8" spans="2:12" ht="15.75" customHeight="1" x14ac:dyDescent="0.25">
      <c r="B8" s="31" t="str">
        <f>SEC_Comm!C12</f>
        <v>ELEC_FIN</v>
      </c>
      <c r="C8" s="77">
        <f>BALANCE!E44*3.6</f>
        <v>434.46167823372724</v>
      </c>
      <c r="D8" s="78">
        <f>C8</f>
        <v>434.46167823372724</v>
      </c>
      <c r="E8" s="78">
        <f>C8*(1+$C$16)</f>
        <v>484.42477123060587</v>
      </c>
      <c r="F8" s="78">
        <f>E8*(1+$C$16)</f>
        <v>540.13361992212549</v>
      </c>
      <c r="G8" s="78">
        <f>F8*(1+$C$16)</f>
        <v>602.24898621316993</v>
      </c>
      <c r="H8" s="78">
        <f>G8*(1+$C$16)</f>
        <v>671.50761962768445</v>
      </c>
      <c r="I8" s="78">
        <f>H8*(1+$C$16)</f>
        <v>748.73099588486821</v>
      </c>
      <c r="J8" s="78">
        <f>I8*(1+$C$16)</f>
        <v>834.83506041162809</v>
      </c>
    </row>
    <row r="9" spans="2:12" ht="15.75" customHeight="1" x14ac:dyDescent="0.25">
      <c r="B9" s="31" t="str">
        <f>SEC_Comm!C8</f>
        <v>ELEC_LV</v>
      </c>
      <c r="C9" s="77">
        <f>BALANCE!E45*3.6</f>
        <v>194.5044</v>
      </c>
      <c r="D9" s="78">
        <f t="shared" ref="D9:D11" si="0">C9</f>
        <v>194.5044</v>
      </c>
      <c r="E9" s="78">
        <f t="shared" ref="E9:E11" si="1">C9*(1+$C$16)</f>
        <v>216.87240600000001</v>
      </c>
      <c r="F9" s="78">
        <f t="shared" ref="F9:J9" si="2">E9*(1+$C$16)</f>
        <v>241.81273269000002</v>
      </c>
      <c r="G9" s="78">
        <f t="shared" si="2"/>
        <v>269.62119694935001</v>
      </c>
      <c r="H9" s="78">
        <f t="shared" si="2"/>
        <v>300.62763459852528</v>
      </c>
      <c r="I9" s="78">
        <f t="shared" si="2"/>
        <v>335.19981257735566</v>
      </c>
      <c r="J9" s="78">
        <f t="shared" si="2"/>
        <v>373.74779102375157</v>
      </c>
      <c r="L9" s="17"/>
    </row>
    <row r="10" spans="2:12" ht="15.75" customHeight="1" x14ac:dyDescent="0.25">
      <c r="B10" s="31" t="str">
        <f>SEC_Comm!C9</f>
        <v>ELEC_MV</v>
      </c>
      <c r="C10" s="77">
        <f>BALANCE!E46*3.6</f>
        <v>145.55879999999999</v>
      </c>
      <c r="D10" s="78">
        <f t="shared" si="0"/>
        <v>145.55879999999999</v>
      </c>
      <c r="E10" s="78">
        <f t="shared" si="1"/>
        <v>162.29806199999999</v>
      </c>
      <c r="F10" s="78">
        <f t="shared" ref="F10:J10" si="3">E10*(1+$C$16)</f>
        <v>180.96233912999998</v>
      </c>
      <c r="G10" s="78">
        <f t="shared" si="3"/>
        <v>201.77300812994997</v>
      </c>
      <c r="H10" s="78">
        <f t="shared" si="3"/>
        <v>224.97690406489423</v>
      </c>
      <c r="I10" s="78">
        <f t="shared" si="3"/>
        <v>250.84924803235705</v>
      </c>
      <c r="J10" s="78">
        <f t="shared" si="3"/>
        <v>279.69691155607813</v>
      </c>
      <c r="L10" s="17"/>
    </row>
    <row r="11" spans="2:12" ht="15.75" customHeight="1" x14ac:dyDescent="0.25">
      <c r="B11" s="31" t="str">
        <f>SEC_Comm!C10</f>
        <v>ELEC_HV</v>
      </c>
      <c r="C11" s="77">
        <f>BALANCE!E47*3.6</f>
        <v>84.0672</v>
      </c>
      <c r="D11" s="78">
        <f t="shared" si="0"/>
        <v>84.0672</v>
      </c>
      <c r="E11" s="78">
        <f t="shared" si="1"/>
        <v>93.734927999999996</v>
      </c>
      <c r="F11" s="78">
        <f t="shared" ref="F11:J11" si="4">E11*(1+$C$16)</f>
        <v>104.51444472</v>
      </c>
      <c r="G11" s="78">
        <f t="shared" si="4"/>
        <v>116.5336058628</v>
      </c>
      <c r="H11" s="78">
        <f t="shared" si="4"/>
        <v>129.934970537022</v>
      </c>
      <c r="I11" s="78">
        <f t="shared" si="4"/>
        <v>144.87749214877954</v>
      </c>
      <c r="J11" s="78">
        <f t="shared" si="4"/>
        <v>161.53840374588918</v>
      </c>
    </row>
    <row r="12" spans="2:12" ht="13.8" thickBot="1" x14ac:dyDescent="0.3">
      <c r="B12" s="33" t="str">
        <f>SEC_Comm!C13</f>
        <v>HEAT_FIN</v>
      </c>
      <c r="C12" s="79">
        <f>BALANCE!E48</f>
        <v>202.96761239999998</v>
      </c>
      <c r="D12" s="80">
        <f>C12</f>
        <v>202.96761239999998</v>
      </c>
      <c r="E12" s="80">
        <f>C12*(1+$C$17)</f>
        <v>198.90826015199997</v>
      </c>
      <c r="F12" s="80">
        <f t="shared" ref="F12:J12" si="5">E12*(1+$C$17)</f>
        <v>194.93009494895998</v>
      </c>
      <c r="G12" s="80">
        <f t="shared" si="5"/>
        <v>191.03149304998078</v>
      </c>
      <c r="H12" s="80">
        <f t="shared" si="5"/>
        <v>187.21086318898116</v>
      </c>
      <c r="I12" s="80">
        <f t="shared" si="5"/>
        <v>183.46664592520153</v>
      </c>
      <c r="J12" s="80">
        <f t="shared" si="5"/>
        <v>179.79731300669749</v>
      </c>
    </row>
    <row r="15" spans="2:12" x14ac:dyDescent="0.25">
      <c r="B15" s="94" t="s">
        <v>180</v>
      </c>
      <c r="C15" s="94"/>
    </row>
    <row r="16" spans="2:12" x14ac:dyDescent="0.25">
      <c r="B16" t="str">
        <f>B8</f>
        <v>ELEC_FIN</v>
      </c>
      <c r="C16" s="76">
        <v>0.115</v>
      </c>
    </row>
    <row r="17" spans="2:11" x14ac:dyDescent="0.25">
      <c r="B17" t="str">
        <f>B12</f>
        <v>HEAT_FIN</v>
      </c>
      <c r="C17" s="76">
        <v>-0.02</v>
      </c>
      <c r="K17" s="17"/>
    </row>
    <row r="19" spans="2:11" ht="13.65" customHeight="1" x14ac:dyDescent="0.25"/>
  </sheetData>
  <mergeCells count="3">
    <mergeCell ref="B15:C15"/>
    <mergeCell ref="C7:J7"/>
    <mergeCell ref="C6:J6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3FBB46-FAE6-4387-83FB-D21CAE108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BALANCE</vt:lpstr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Piotr Fidyt</cp:lastModifiedBy>
  <cp:revision/>
  <dcterms:created xsi:type="dcterms:W3CDTF">2000-12-13T15:53:11Z</dcterms:created>
  <dcterms:modified xsi:type="dcterms:W3CDTF">2024-06-03T21:19:35Z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761301577091217</vt:r8>
  </property>
</Properties>
</file>