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Try 5\"/>
    </mc:Choice>
  </mc:AlternateContent>
  <xr:revisionPtr revIDLastSave="0" documentId="13_ncr:1_{50647C55-F912-4D7A-9CC1-163655A6B1C3}" xr6:coauthVersionLast="47" xr6:coauthVersionMax="47" xr10:uidLastSave="{00000000-0000-0000-0000-000000000000}"/>
  <bookViews>
    <workbookView xWindow="-28920" yWindow="-120" windowWidth="29040" windowHeight="15720" activeTab="11" xr2:uid="{00000000-000D-0000-FFFF-FFFF00000000}"/>
  </bookViews>
  <sheets>
    <sheet name="2020" sheetId="1" r:id="rId1"/>
    <sheet name="2023" sheetId="2" r:id="rId2"/>
    <sheet name="2026" sheetId="3" r:id="rId3"/>
    <sheet name="2029" sheetId="4" r:id="rId4"/>
    <sheet name="2032" sheetId="5" r:id="rId5"/>
    <sheet name="2035" sheetId="6" r:id="rId6"/>
    <sheet name="2038" sheetId="7" r:id="rId7"/>
    <sheet name="2041" sheetId="8" r:id="rId8"/>
    <sheet name="2044" sheetId="9" r:id="rId9"/>
    <sheet name="2047" sheetId="10" r:id="rId10"/>
    <sheet name="2050" sheetId="11" r:id="rId11"/>
    <sheet name="LCOH" sheetId="12" r:id="rId12"/>
    <sheet name="LCOH (2035)" sheetId="15" r:id="rId13"/>
    <sheet name="LCOH (2050)" sheetId="16" r:id="rId14"/>
    <sheet name="Optimal Location" sheetId="13" r:id="rId15"/>
    <sheet name="Costs all locations" sheetId="14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" l="1"/>
  <c r="U12" i="1"/>
  <c r="U11" i="1"/>
  <c r="U10" i="1"/>
  <c r="T10" i="1"/>
  <c r="P3" i="1"/>
  <c r="P2" i="1"/>
  <c r="Y5" i="1"/>
  <c r="Y4" i="1"/>
  <c r="Y3" i="1"/>
  <c r="X4" i="1"/>
  <c r="X3" i="1"/>
  <c r="U7" i="1"/>
  <c r="U4" i="1"/>
  <c r="U5" i="1"/>
  <c r="U6" i="1"/>
  <c r="U3" i="1"/>
  <c r="T6" i="1"/>
  <c r="T5" i="1"/>
  <c r="T4" i="1"/>
  <c r="T3" i="1"/>
  <c r="O2" i="1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R15" i="12"/>
  <c r="T14" i="12"/>
  <c r="S14" i="12"/>
  <c r="R14" i="12"/>
  <c r="Q14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A13" i="12"/>
  <c r="R13" i="12"/>
  <c r="S13" i="12"/>
  <c r="T13" i="12"/>
  <c r="U13" i="12"/>
  <c r="V13" i="12"/>
  <c r="W13" i="12"/>
  <c r="X13" i="12"/>
  <c r="Y13" i="12"/>
  <c r="Z13" i="12"/>
  <c r="Q13" i="12"/>
  <c r="AP13" i="12" s="1"/>
  <c r="U14" i="1" l="1"/>
  <c r="P5" i="1" s="1"/>
  <c r="P6" i="1" s="1"/>
  <c r="N76" i="16" l="1"/>
  <c r="N75" i="16"/>
  <c r="N74" i="16"/>
  <c r="N73" i="16"/>
  <c r="N72" i="16"/>
  <c r="N71" i="16"/>
  <c r="N70" i="16"/>
  <c r="N69" i="16"/>
  <c r="N68" i="16"/>
  <c r="N67" i="16"/>
  <c r="N66" i="16"/>
  <c r="N65" i="16"/>
  <c r="N64" i="16"/>
  <c r="N63" i="16"/>
  <c r="N62" i="16"/>
  <c r="N61" i="16"/>
  <c r="N60" i="16"/>
  <c r="N59" i="16"/>
  <c r="N58" i="16"/>
  <c r="N57" i="16"/>
  <c r="N56" i="16"/>
  <c r="N55" i="16"/>
  <c r="V54" i="16"/>
  <c r="AG54" i="16" s="1"/>
  <c r="N54" i="16"/>
  <c r="N53" i="16"/>
  <c r="V52" i="16"/>
  <c r="AG52" i="16" s="1"/>
  <c r="N52" i="16"/>
  <c r="N51" i="16"/>
  <c r="V50" i="16"/>
  <c r="AG50" i="16" s="1"/>
  <c r="N50" i="16"/>
  <c r="N49" i="16"/>
  <c r="V48" i="16"/>
  <c r="AG48" i="16" s="1"/>
  <c r="N48" i="16"/>
  <c r="N47" i="16"/>
  <c r="V46" i="16"/>
  <c r="AG46" i="16" s="1"/>
  <c r="N46" i="16"/>
  <c r="N45" i="16"/>
  <c r="V44" i="16"/>
  <c r="AG44" i="16" s="1"/>
  <c r="N44" i="16"/>
  <c r="N43" i="16"/>
  <c r="V42" i="16"/>
  <c r="AG42" i="16" s="1"/>
  <c r="N42" i="16"/>
  <c r="N41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AA6" i="16"/>
  <c r="AA7" i="16" s="1"/>
  <c r="C6" i="16"/>
  <c r="AA5" i="16"/>
  <c r="C5" i="16"/>
  <c r="C4" i="16"/>
  <c r="C3" i="16"/>
  <c r="C2" i="16"/>
  <c r="I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U76" i="15"/>
  <c r="AF76" i="15" s="1"/>
  <c r="N76" i="15"/>
  <c r="U75" i="15"/>
  <c r="AF75" i="15" s="1"/>
  <c r="N75" i="15"/>
  <c r="U74" i="15"/>
  <c r="AF74" i="15" s="1"/>
  <c r="N74" i="15"/>
  <c r="U73" i="15"/>
  <c r="AF73" i="15" s="1"/>
  <c r="N73" i="15"/>
  <c r="U72" i="15"/>
  <c r="AF72" i="15" s="1"/>
  <c r="N72" i="15"/>
  <c r="U71" i="15"/>
  <c r="AF71" i="15" s="1"/>
  <c r="N71" i="15"/>
  <c r="U70" i="15"/>
  <c r="AF70" i="15" s="1"/>
  <c r="N70" i="15"/>
  <c r="U69" i="15"/>
  <c r="AF69" i="15" s="1"/>
  <c r="N69" i="15"/>
  <c r="U68" i="15"/>
  <c r="AF68" i="15" s="1"/>
  <c r="N68" i="15"/>
  <c r="U67" i="15"/>
  <c r="AF67" i="15" s="1"/>
  <c r="N67" i="15"/>
  <c r="U66" i="15"/>
  <c r="AF66" i="15" s="1"/>
  <c r="N66" i="15"/>
  <c r="U65" i="15"/>
  <c r="AF65" i="15" s="1"/>
  <c r="N65" i="15"/>
  <c r="U64" i="15"/>
  <c r="AF64" i="15" s="1"/>
  <c r="N64" i="15"/>
  <c r="U63" i="15"/>
  <c r="AF63" i="15" s="1"/>
  <c r="N63" i="15"/>
  <c r="U62" i="15"/>
  <c r="AF62" i="15" s="1"/>
  <c r="N62" i="15"/>
  <c r="U61" i="15"/>
  <c r="AF61" i="15" s="1"/>
  <c r="N61" i="15"/>
  <c r="U60" i="15"/>
  <c r="AF60" i="15" s="1"/>
  <c r="N60" i="15"/>
  <c r="U59" i="15"/>
  <c r="AF59" i="15" s="1"/>
  <c r="N59" i="15"/>
  <c r="U58" i="15"/>
  <c r="AF58" i="15" s="1"/>
  <c r="N58" i="15"/>
  <c r="U57" i="15"/>
  <c r="AF57" i="15" s="1"/>
  <c r="N57" i="15"/>
  <c r="U56" i="15"/>
  <c r="AF56" i="15" s="1"/>
  <c r="N56" i="15"/>
  <c r="U55" i="15"/>
  <c r="AF55" i="15" s="1"/>
  <c r="N55" i="15"/>
  <c r="U54" i="15"/>
  <c r="AF54" i="15" s="1"/>
  <c r="N54" i="15"/>
  <c r="U53" i="15"/>
  <c r="AF53" i="15" s="1"/>
  <c r="N53" i="15"/>
  <c r="U52" i="15"/>
  <c r="AF52" i="15" s="1"/>
  <c r="N52" i="15"/>
  <c r="U51" i="15"/>
  <c r="AF51" i="15" s="1"/>
  <c r="N51" i="15"/>
  <c r="U50" i="15"/>
  <c r="AF50" i="15" s="1"/>
  <c r="N50" i="15"/>
  <c r="U49" i="15"/>
  <c r="AF49" i="15" s="1"/>
  <c r="N49" i="15"/>
  <c r="U48" i="15"/>
  <c r="AF48" i="15" s="1"/>
  <c r="N48" i="15"/>
  <c r="U47" i="15"/>
  <c r="AF47" i="15" s="1"/>
  <c r="T47" i="15"/>
  <c r="AE47" i="15" s="1"/>
  <c r="Q47" i="15"/>
  <c r="AB47" i="15" s="1"/>
  <c r="N47" i="15"/>
  <c r="Y46" i="15"/>
  <c r="AJ46" i="15" s="1"/>
  <c r="W46" i="15"/>
  <c r="AH46" i="15" s="1"/>
  <c r="U46" i="15"/>
  <c r="AF46" i="15" s="1"/>
  <c r="T46" i="15"/>
  <c r="AE46" i="15" s="1"/>
  <c r="N46" i="15"/>
  <c r="V45" i="15"/>
  <c r="U45" i="15"/>
  <c r="AF45" i="15" s="1"/>
  <c r="T45" i="15"/>
  <c r="AE45" i="15" s="1"/>
  <c r="Q45" i="15"/>
  <c r="AB45" i="15" s="1"/>
  <c r="O45" i="15"/>
  <c r="Z45" i="15" s="1"/>
  <c r="N45" i="15"/>
  <c r="Y44" i="15"/>
  <c r="AJ44" i="15" s="1"/>
  <c r="W44" i="15"/>
  <c r="AH44" i="15" s="1"/>
  <c r="U44" i="15"/>
  <c r="AF44" i="15" s="1"/>
  <c r="T44" i="15"/>
  <c r="AE44" i="15" s="1"/>
  <c r="N44" i="15"/>
  <c r="V43" i="15"/>
  <c r="U43" i="15"/>
  <c r="AF43" i="15" s="1"/>
  <c r="T43" i="15"/>
  <c r="AE43" i="15" s="1"/>
  <c r="Q43" i="15"/>
  <c r="AB43" i="15" s="1"/>
  <c r="O43" i="15"/>
  <c r="Z43" i="15" s="1"/>
  <c r="N43" i="15"/>
  <c r="Y42" i="15"/>
  <c r="AJ42" i="15" s="1"/>
  <c r="W42" i="15"/>
  <c r="AH42" i="15" s="1"/>
  <c r="U42" i="15"/>
  <c r="AF42" i="15" s="1"/>
  <c r="T42" i="15"/>
  <c r="AE42" i="15" s="1"/>
  <c r="N42" i="15"/>
  <c r="V41" i="15"/>
  <c r="U41" i="15"/>
  <c r="AF41" i="15" s="1"/>
  <c r="T41" i="15"/>
  <c r="AE41" i="15" s="1"/>
  <c r="Q41" i="15"/>
  <c r="AB41" i="15" s="1"/>
  <c r="P41" i="15"/>
  <c r="AA41" i="15" s="1"/>
  <c r="O41" i="15"/>
  <c r="Z41" i="15" s="1"/>
  <c r="N41" i="15"/>
  <c r="T76" i="15" s="1"/>
  <c r="AE76" i="15" s="1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AA6" i="15"/>
  <c r="AA7" i="15" s="1"/>
  <c r="Z6" i="15"/>
  <c r="Z7" i="15" s="1"/>
  <c r="Y6" i="15"/>
  <c r="Y7" i="15" s="1"/>
  <c r="X6" i="15"/>
  <c r="X7" i="15" s="1"/>
  <c r="W6" i="15"/>
  <c r="W7" i="15" s="1"/>
  <c r="V6" i="15"/>
  <c r="V7" i="15" s="1"/>
  <c r="C6" i="15"/>
  <c r="AA5" i="15"/>
  <c r="Z5" i="15"/>
  <c r="Y5" i="15"/>
  <c r="X5" i="15"/>
  <c r="AG45" i="15" s="1"/>
  <c r="W5" i="15"/>
  <c r="V5" i="15"/>
  <c r="C5" i="15"/>
  <c r="C4" i="15"/>
  <c r="C3" i="15"/>
  <c r="C2" i="15"/>
  <c r="A4" i="14"/>
  <c r="B4" i="14"/>
  <c r="C4" i="14" s="1"/>
  <c r="A5" i="14"/>
  <c r="B5" i="14"/>
  <c r="C5" i="14" s="1"/>
  <c r="A6" i="14"/>
  <c r="B6" i="14"/>
  <c r="C6" i="14" s="1"/>
  <c r="A7" i="14"/>
  <c r="B7" i="14"/>
  <c r="C7" i="14" s="1"/>
  <c r="A8" i="14"/>
  <c r="B8" i="14"/>
  <c r="A9" i="14"/>
  <c r="B9" i="14"/>
  <c r="C9" i="14" s="1"/>
  <c r="A10" i="14"/>
  <c r="B10" i="14"/>
  <c r="C10" i="14" s="1"/>
  <c r="A11" i="14"/>
  <c r="B11" i="14"/>
  <c r="C11" i="14" s="1"/>
  <c r="A12" i="14"/>
  <c r="B12" i="14"/>
  <c r="C12" i="14" s="1"/>
  <c r="A13" i="14"/>
  <c r="B13" i="14"/>
  <c r="A14" i="14"/>
  <c r="B14" i="14"/>
  <c r="C14" i="14" s="1"/>
  <c r="A15" i="14"/>
  <c r="B15" i="14"/>
  <c r="C15" i="14" s="1"/>
  <c r="A16" i="14"/>
  <c r="B16" i="14"/>
  <c r="A17" i="14"/>
  <c r="B17" i="14"/>
  <c r="C17" i="14" s="1"/>
  <c r="A18" i="14"/>
  <c r="B18" i="14"/>
  <c r="C18" i="14" s="1"/>
  <c r="A19" i="14"/>
  <c r="B19" i="14"/>
  <c r="C19" i="14" s="1"/>
  <c r="A20" i="14"/>
  <c r="B20" i="14"/>
  <c r="C20" i="14" s="1"/>
  <c r="A21" i="14"/>
  <c r="B21" i="14"/>
  <c r="A22" i="14"/>
  <c r="B22" i="14"/>
  <c r="A23" i="14"/>
  <c r="B23" i="14"/>
  <c r="C23" i="14" s="1"/>
  <c r="A24" i="14"/>
  <c r="B24" i="14"/>
  <c r="A25" i="14"/>
  <c r="B25" i="14"/>
  <c r="C25" i="14" s="1"/>
  <c r="A26" i="14"/>
  <c r="B26" i="14"/>
  <c r="C26" i="14" s="1"/>
  <c r="A27" i="14"/>
  <c r="B27" i="14"/>
  <c r="C27" i="14" s="1"/>
  <c r="A28" i="14"/>
  <c r="B28" i="14"/>
  <c r="C28" i="14" s="1"/>
  <c r="A29" i="14"/>
  <c r="B29" i="14"/>
  <c r="A30" i="14"/>
  <c r="B30" i="14"/>
  <c r="A31" i="14"/>
  <c r="B31" i="14"/>
  <c r="C31" i="14" s="1"/>
  <c r="A32" i="14"/>
  <c r="B32" i="14"/>
  <c r="A33" i="14"/>
  <c r="B33" i="14"/>
  <c r="C33" i="14" s="1"/>
  <c r="A34" i="14"/>
  <c r="B34" i="14"/>
  <c r="C34" i="14" s="1"/>
  <c r="A35" i="14"/>
  <c r="B35" i="14"/>
  <c r="C35" i="14" s="1"/>
  <c r="A36" i="14"/>
  <c r="B36" i="14"/>
  <c r="C36" i="14" s="1"/>
  <c r="A37" i="14"/>
  <c r="B37" i="14"/>
  <c r="A38" i="14"/>
  <c r="B38" i="14"/>
  <c r="A3" i="14"/>
  <c r="B3" i="14"/>
  <c r="C3" i="14" s="1"/>
  <c r="D3" i="14"/>
  <c r="E3" i="14"/>
  <c r="F3" i="14"/>
  <c r="G3" i="14"/>
  <c r="H3" i="14"/>
  <c r="I3" i="14"/>
  <c r="J3" i="14"/>
  <c r="K3" i="14"/>
  <c r="L3" i="14"/>
  <c r="M3" i="14"/>
  <c r="N3" i="14"/>
  <c r="D4" i="14"/>
  <c r="E4" i="14"/>
  <c r="F4" i="14"/>
  <c r="G4" i="14"/>
  <c r="H4" i="14"/>
  <c r="I4" i="14"/>
  <c r="J4" i="14"/>
  <c r="K4" i="14"/>
  <c r="L4" i="14"/>
  <c r="M4" i="14"/>
  <c r="N4" i="14"/>
  <c r="D28" i="14"/>
  <c r="E28" i="14"/>
  <c r="F28" i="14"/>
  <c r="G28" i="14"/>
  <c r="H28" i="14"/>
  <c r="I28" i="14"/>
  <c r="J28" i="14"/>
  <c r="K28" i="14"/>
  <c r="L28" i="14"/>
  <c r="M28" i="14"/>
  <c r="N28" i="14"/>
  <c r="D29" i="14"/>
  <c r="E29" i="14"/>
  <c r="F29" i="14"/>
  <c r="G29" i="14"/>
  <c r="H29" i="14"/>
  <c r="I29" i="14"/>
  <c r="J29" i="14"/>
  <c r="K29" i="14"/>
  <c r="L29" i="14"/>
  <c r="M29" i="14"/>
  <c r="N29" i="14"/>
  <c r="D30" i="14"/>
  <c r="E30" i="14"/>
  <c r="F30" i="14"/>
  <c r="G30" i="14"/>
  <c r="H30" i="14"/>
  <c r="I30" i="14"/>
  <c r="J30" i="14"/>
  <c r="K30" i="14"/>
  <c r="L30" i="14"/>
  <c r="M30" i="14"/>
  <c r="N30" i="14"/>
  <c r="D31" i="14"/>
  <c r="E31" i="14"/>
  <c r="F31" i="14"/>
  <c r="G31" i="14"/>
  <c r="H31" i="14"/>
  <c r="I31" i="14"/>
  <c r="J31" i="14"/>
  <c r="K31" i="14"/>
  <c r="L31" i="14"/>
  <c r="M31" i="14"/>
  <c r="N31" i="14"/>
  <c r="D32" i="14"/>
  <c r="E32" i="14"/>
  <c r="F32" i="14"/>
  <c r="G32" i="14"/>
  <c r="H32" i="14"/>
  <c r="I32" i="14"/>
  <c r="J32" i="14"/>
  <c r="K32" i="14"/>
  <c r="L32" i="14"/>
  <c r="M32" i="14"/>
  <c r="N32" i="14"/>
  <c r="D33" i="14"/>
  <c r="E33" i="14"/>
  <c r="F33" i="14"/>
  <c r="G33" i="14"/>
  <c r="H33" i="14"/>
  <c r="I33" i="14"/>
  <c r="J33" i="14"/>
  <c r="K33" i="14"/>
  <c r="L33" i="14"/>
  <c r="M33" i="14"/>
  <c r="N33" i="14"/>
  <c r="D34" i="14"/>
  <c r="E34" i="14"/>
  <c r="F34" i="14"/>
  <c r="G34" i="14"/>
  <c r="H34" i="14"/>
  <c r="I34" i="14"/>
  <c r="J34" i="14"/>
  <c r="K34" i="14"/>
  <c r="L34" i="14"/>
  <c r="M34" i="14"/>
  <c r="N34" i="14"/>
  <c r="D35" i="14"/>
  <c r="E35" i="14"/>
  <c r="F35" i="14"/>
  <c r="G35" i="14"/>
  <c r="H35" i="14"/>
  <c r="I35" i="14"/>
  <c r="J35" i="14"/>
  <c r="K35" i="14"/>
  <c r="L35" i="14"/>
  <c r="M35" i="14"/>
  <c r="N35" i="14"/>
  <c r="D36" i="14"/>
  <c r="E36" i="14"/>
  <c r="F36" i="14"/>
  <c r="G36" i="14"/>
  <c r="H36" i="14"/>
  <c r="I36" i="14"/>
  <c r="J36" i="14"/>
  <c r="K36" i="14"/>
  <c r="L36" i="14"/>
  <c r="M36" i="14"/>
  <c r="N36" i="14"/>
  <c r="D37" i="14"/>
  <c r="E37" i="14"/>
  <c r="F37" i="14"/>
  <c r="G37" i="14"/>
  <c r="H37" i="14"/>
  <c r="I37" i="14"/>
  <c r="J37" i="14"/>
  <c r="K37" i="14"/>
  <c r="L37" i="14"/>
  <c r="M37" i="14"/>
  <c r="N37" i="14"/>
  <c r="D38" i="14"/>
  <c r="E38" i="14"/>
  <c r="F38" i="14"/>
  <c r="G38" i="14"/>
  <c r="H38" i="14"/>
  <c r="I38" i="14"/>
  <c r="J38" i="14"/>
  <c r="K38" i="14"/>
  <c r="L38" i="14"/>
  <c r="M38" i="14"/>
  <c r="N38" i="14"/>
  <c r="D15" i="14"/>
  <c r="E15" i="14"/>
  <c r="F15" i="14"/>
  <c r="G15" i="14"/>
  <c r="H15" i="14"/>
  <c r="I15" i="14"/>
  <c r="J15" i="14"/>
  <c r="K15" i="14"/>
  <c r="L15" i="14"/>
  <c r="M15" i="14"/>
  <c r="N15" i="14"/>
  <c r="D16" i="14"/>
  <c r="E16" i="14"/>
  <c r="F16" i="14"/>
  <c r="G16" i="14"/>
  <c r="H16" i="14"/>
  <c r="I16" i="14"/>
  <c r="J16" i="14"/>
  <c r="K16" i="14"/>
  <c r="L16" i="14"/>
  <c r="M16" i="14"/>
  <c r="N16" i="14"/>
  <c r="D17" i="14"/>
  <c r="E17" i="14"/>
  <c r="F17" i="14"/>
  <c r="G17" i="14"/>
  <c r="H17" i="14"/>
  <c r="I17" i="14"/>
  <c r="J17" i="14"/>
  <c r="K17" i="14"/>
  <c r="L17" i="14"/>
  <c r="M17" i="14"/>
  <c r="N17" i="14"/>
  <c r="D18" i="14"/>
  <c r="E18" i="14"/>
  <c r="F18" i="14"/>
  <c r="G18" i="14"/>
  <c r="H18" i="14"/>
  <c r="I18" i="14"/>
  <c r="J18" i="14"/>
  <c r="K18" i="14"/>
  <c r="L18" i="14"/>
  <c r="M18" i="14"/>
  <c r="N18" i="14"/>
  <c r="D19" i="14"/>
  <c r="E19" i="14"/>
  <c r="F19" i="14"/>
  <c r="G19" i="14"/>
  <c r="H19" i="14"/>
  <c r="I19" i="14"/>
  <c r="J19" i="14"/>
  <c r="K19" i="14"/>
  <c r="L19" i="14"/>
  <c r="M19" i="14"/>
  <c r="N19" i="14"/>
  <c r="D20" i="14"/>
  <c r="E20" i="14"/>
  <c r="F20" i="14"/>
  <c r="G20" i="14"/>
  <c r="H20" i="14"/>
  <c r="I20" i="14"/>
  <c r="J20" i="14"/>
  <c r="K20" i="14"/>
  <c r="L20" i="14"/>
  <c r="M20" i="14"/>
  <c r="N20" i="14"/>
  <c r="D21" i="14"/>
  <c r="E21" i="14"/>
  <c r="F21" i="14"/>
  <c r="G21" i="14"/>
  <c r="H21" i="14"/>
  <c r="I21" i="14"/>
  <c r="J21" i="14"/>
  <c r="K21" i="14"/>
  <c r="L21" i="14"/>
  <c r="M21" i="14"/>
  <c r="N21" i="14"/>
  <c r="D22" i="14"/>
  <c r="E22" i="14"/>
  <c r="F22" i="14"/>
  <c r="G22" i="14"/>
  <c r="H22" i="14"/>
  <c r="I22" i="14"/>
  <c r="J22" i="14"/>
  <c r="K22" i="14"/>
  <c r="L22" i="14"/>
  <c r="M22" i="14"/>
  <c r="N22" i="14"/>
  <c r="D23" i="14"/>
  <c r="E23" i="14"/>
  <c r="F23" i="14"/>
  <c r="G23" i="14"/>
  <c r="H23" i="14"/>
  <c r="I23" i="14"/>
  <c r="J23" i="14"/>
  <c r="K23" i="14"/>
  <c r="L23" i="14"/>
  <c r="M23" i="14"/>
  <c r="N23" i="14"/>
  <c r="D24" i="14"/>
  <c r="E24" i="14"/>
  <c r="F24" i="14"/>
  <c r="G24" i="14"/>
  <c r="H24" i="14"/>
  <c r="I24" i="14"/>
  <c r="J24" i="14"/>
  <c r="K24" i="14"/>
  <c r="L24" i="14"/>
  <c r="M24" i="14"/>
  <c r="N24" i="14"/>
  <c r="D25" i="14"/>
  <c r="E25" i="14"/>
  <c r="F25" i="14"/>
  <c r="G25" i="14"/>
  <c r="H25" i="14"/>
  <c r="I25" i="14"/>
  <c r="J25" i="14"/>
  <c r="K25" i="14"/>
  <c r="L25" i="14"/>
  <c r="M25" i="14"/>
  <c r="N25" i="14"/>
  <c r="D26" i="14"/>
  <c r="E26" i="14"/>
  <c r="F26" i="14"/>
  <c r="G26" i="14"/>
  <c r="H26" i="14"/>
  <c r="I26" i="14"/>
  <c r="J26" i="14"/>
  <c r="K26" i="14"/>
  <c r="L26" i="14"/>
  <c r="M26" i="14"/>
  <c r="N26" i="14"/>
  <c r="D27" i="14"/>
  <c r="E27" i="14"/>
  <c r="F27" i="14"/>
  <c r="G27" i="14"/>
  <c r="H27" i="14"/>
  <c r="I27" i="14"/>
  <c r="J27" i="14"/>
  <c r="K27" i="14"/>
  <c r="L27" i="14"/>
  <c r="M27" i="14"/>
  <c r="N27" i="14"/>
  <c r="D5" i="14"/>
  <c r="E5" i="14"/>
  <c r="F5" i="14"/>
  <c r="G5" i="14"/>
  <c r="H5" i="14"/>
  <c r="I5" i="14"/>
  <c r="J5" i="14"/>
  <c r="K5" i="14"/>
  <c r="L5" i="14"/>
  <c r="M5" i="14"/>
  <c r="N5" i="14"/>
  <c r="D6" i="14"/>
  <c r="E6" i="14"/>
  <c r="F6" i="14"/>
  <c r="G6" i="14"/>
  <c r="H6" i="14"/>
  <c r="I6" i="14"/>
  <c r="J6" i="14"/>
  <c r="K6" i="14"/>
  <c r="L6" i="14"/>
  <c r="M6" i="14"/>
  <c r="N6" i="14"/>
  <c r="D7" i="14"/>
  <c r="E7" i="14"/>
  <c r="F7" i="14"/>
  <c r="G7" i="14"/>
  <c r="H7" i="14"/>
  <c r="I7" i="14"/>
  <c r="J7" i="14"/>
  <c r="K7" i="14"/>
  <c r="L7" i="14"/>
  <c r="M7" i="14"/>
  <c r="N7" i="14"/>
  <c r="D8" i="14"/>
  <c r="E8" i="14"/>
  <c r="F8" i="14"/>
  <c r="G8" i="14"/>
  <c r="H8" i="14"/>
  <c r="I8" i="14"/>
  <c r="J8" i="14"/>
  <c r="K8" i="14"/>
  <c r="L8" i="14"/>
  <c r="M8" i="14"/>
  <c r="N8" i="14"/>
  <c r="D9" i="14"/>
  <c r="E9" i="14"/>
  <c r="F9" i="14"/>
  <c r="G9" i="14"/>
  <c r="H9" i="14"/>
  <c r="I9" i="14"/>
  <c r="J9" i="14"/>
  <c r="K9" i="14"/>
  <c r="L9" i="14"/>
  <c r="M9" i="14"/>
  <c r="N9" i="14"/>
  <c r="D10" i="14"/>
  <c r="E10" i="14"/>
  <c r="F10" i="14"/>
  <c r="G10" i="14"/>
  <c r="H10" i="14"/>
  <c r="I10" i="14"/>
  <c r="J10" i="14"/>
  <c r="K10" i="14"/>
  <c r="L10" i="14"/>
  <c r="M10" i="14"/>
  <c r="N10" i="14"/>
  <c r="D11" i="14"/>
  <c r="E11" i="14"/>
  <c r="F11" i="14"/>
  <c r="G11" i="14"/>
  <c r="H11" i="14"/>
  <c r="I11" i="14"/>
  <c r="J11" i="14"/>
  <c r="K11" i="14"/>
  <c r="L11" i="14"/>
  <c r="M11" i="14"/>
  <c r="N11" i="14"/>
  <c r="D12" i="14"/>
  <c r="E12" i="14"/>
  <c r="F12" i="14"/>
  <c r="G12" i="14"/>
  <c r="H12" i="14"/>
  <c r="I12" i="14"/>
  <c r="J12" i="14"/>
  <c r="K12" i="14"/>
  <c r="L12" i="14"/>
  <c r="M12" i="14"/>
  <c r="N12" i="14"/>
  <c r="D13" i="14"/>
  <c r="E13" i="14"/>
  <c r="F13" i="14"/>
  <c r="G13" i="14"/>
  <c r="H13" i="14"/>
  <c r="I13" i="14"/>
  <c r="J13" i="14"/>
  <c r="K13" i="14"/>
  <c r="L13" i="14"/>
  <c r="M13" i="14"/>
  <c r="N13" i="14"/>
  <c r="D14" i="14"/>
  <c r="E14" i="14"/>
  <c r="F14" i="14"/>
  <c r="G14" i="14"/>
  <c r="H14" i="14"/>
  <c r="I14" i="14"/>
  <c r="J14" i="14"/>
  <c r="K14" i="14"/>
  <c r="L14" i="14"/>
  <c r="M14" i="14"/>
  <c r="N14" i="14"/>
  <c r="L14" i="13"/>
  <c r="K14" i="13"/>
  <c r="J14" i="13"/>
  <c r="I14" i="13"/>
  <c r="H14" i="13"/>
  <c r="G14" i="13"/>
  <c r="F14" i="13"/>
  <c r="E14" i="13"/>
  <c r="D14" i="13"/>
  <c r="C14" i="13"/>
  <c r="B14" i="13"/>
  <c r="L13" i="13"/>
  <c r="K13" i="13"/>
  <c r="J13" i="13"/>
  <c r="I13" i="13"/>
  <c r="H13" i="13"/>
  <c r="G13" i="13"/>
  <c r="F13" i="13"/>
  <c r="E13" i="13"/>
  <c r="D13" i="13"/>
  <c r="C13" i="13"/>
  <c r="B13" i="13"/>
  <c r="L12" i="13"/>
  <c r="K12" i="13"/>
  <c r="J12" i="13"/>
  <c r="I12" i="13"/>
  <c r="H12" i="13"/>
  <c r="G12" i="13"/>
  <c r="F12" i="13"/>
  <c r="E12" i="13"/>
  <c r="D12" i="13"/>
  <c r="C12" i="13"/>
  <c r="B12" i="13"/>
  <c r="L11" i="13"/>
  <c r="K11" i="13"/>
  <c r="J11" i="13"/>
  <c r="I11" i="13"/>
  <c r="H11" i="13"/>
  <c r="G11" i="13"/>
  <c r="F11" i="13"/>
  <c r="E11" i="13"/>
  <c r="D11" i="13"/>
  <c r="C11" i="13"/>
  <c r="B11" i="13"/>
  <c r="L10" i="13"/>
  <c r="K10" i="13"/>
  <c r="J10" i="13"/>
  <c r="I10" i="13"/>
  <c r="H10" i="13"/>
  <c r="G10" i="13"/>
  <c r="F10" i="13"/>
  <c r="E10" i="13"/>
  <c r="D10" i="13"/>
  <c r="C10" i="13"/>
  <c r="B10" i="13"/>
  <c r="L9" i="13"/>
  <c r="K9" i="13"/>
  <c r="J9" i="13"/>
  <c r="I9" i="13"/>
  <c r="H9" i="13"/>
  <c r="G9" i="13"/>
  <c r="F9" i="13"/>
  <c r="E9" i="13"/>
  <c r="D9" i="13"/>
  <c r="C9" i="13"/>
  <c r="B9" i="13"/>
  <c r="L8" i="13"/>
  <c r="K8" i="13"/>
  <c r="J8" i="13"/>
  <c r="I8" i="13"/>
  <c r="H8" i="13"/>
  <c r="G8" i="13"/>
  <c r="F8" i="13"/>
  <c r="E8" i="13"/>
  <c r="D8" i="13"/>
  <c r="C8" i="13"/>
  <c r="B8" i="13"/>
  <c r="L7" i="13"/>
  <c r="K7" i="13"/>
  <c r="J7" i="13"/>
  <c r="I7" i="13"/>
  <c r="H7" i="13"/>
  <c r="G7" i="13"/>
  <c r="F7" i="13"/>
  <c r="E7" i="13"/>
  <c r="D7" i="13"/>
  <c r="C7" i="13"/>
  <c r="B7" i="13"/>
  <c r="L6" i="13"/>
  <c r="K6" i="13"/>
  <c r="J6" i="13"/>
  <c r="I6" i="13"/>
  <c r="H6" i="13"/>
  <c r="G6" i="13"/>
  <c r="F6" i="13"/>
  <c r="E6" i="13"/>
  <c r="D6" i="13"/>
  <c r="C6" i="13"/>
  <c r="B6" i="13"/>
  <c r="L5" i="13"/>
  <c r="K5" i="13"/>
  <c r="J5" i="13"/>
  <c r="I5" i="13"/>
  <c r="H5" i="13"/>
  <c r="G5" i="13"/>
  <c r="F5" i="13"/>
  <c r="E5" i="13"/>
  <c r="D5" i="13"/>
  <c r="C5" i="13"/>
  <c r="B5" i="13"/>
  <c r="L4" i="13"/>
  <c r="K4" i="13"/>
  <c r="J4" i="13"/>
  <c r="I4" i="13"/>
  <c r="H4" i="13"/>
  <c r="G4" i="13"/>
  <c r="F4" i="13"/>
  <c r="E4" i="13"/>
  <c r="D4" i="13"/>
  <c r="C4" i="13"/>
  <c r="B4" i="13"/>
  <c r="L3" i="13"/>
  <c r="K3" i="13"/>
  <c r="J3" i="13"/>
  <c r="I3" i="13"/>
  <c r="H3" i="13"/>
  <c r="G3" i="13"/>
  <c r="F3" i="13"/>
  <c r="E3" i="13"/>
  <c r="D3" i="13"/>
  <c r="C3" i="13"/>
  <c r="B3" i="13"/>
  <c r="D17" i="13"/>
  <c r="E17" i="13"/>
  <c r="F17" i="13"/>
  <c r="G17" i="13"/>
  <c r="H17" i="13"/>
  <c r="I17" i="13"/>
  <c r="J17" i="13"/>
  <c r="K17" i="13"/>
  <c r="L17" i="13"/>
  <c r="M17" i="13"/>
  <c r="N17" i="13"/>
  <c r="D18" i="13"/>
  <c r="E18" i="13"/>
  <c r="F18" i="13"/>
  <c r="G18" i="13"/>
  <c r="H18" i="13"/>
  <c r="I18" i="13"/>
  <c r="J18" i="13"/>
  <c r="K18" i="13"/>
  <c r="L18" i="13"/>
  <c r="M18" i="13"/>
  <c r="N18" i="13"/>
  <c r="D19" i="13"/>
  <c r="E19" i="13"/>
  <c r="F19" i="13"/>
  <c r="G19" i="13"/>
  <c r="H19" i="13"/>
  <c r="I19" i="13"/>
  <c r="J19" i="13"/>
  <c r="K19" i="13"/>
  <c r="L19" i="13"/>
  <c r="M19" i="13"/>
  <c r="N19" i="13"/>
  <c r="D20" i="13"/>
  <c r="E20" i="13"/>
  <c r="F20" i="13"/>
  <c r="G20" i="13"/>
  <c r="H20" i="13"/>
  <c r="I20" i="13"/>
  <c r="J20" i="13"/>
  <c r="K20" i="13"/>
  <c r="L20" i="13"/>
  <c r="M20" i="13"/>
  <c r="N20" i="13"/>
  <c r="D21" i="13"/>
  <c r="E21" i="13"/>
  <c r="F21" i="13"/>
  <c r="G21" i="13"/>
  <c r="H21" i="13"/>
  <c r="I21" i="13"/>
  <c r="J21" i="13"/>
  <c r="K21" i="13"/>
  <c r="L21" i="13"/>
  <c r="M21" i="13"/>
  <c r="N21" i="13"/>
  <c r="D22" i="13"/>
  <c r="E22" i="13"/>
  <c r="F22" i="13"/>
  <c r="G22" i="13"/>
  <c r="H22" i="13"/>
  <c r="I22" i="13"/>
  <c r="J22" i="13"/>
  <c r="K22" i="13"/>
  <c r="L22" i="13"/>
  <c r="M22" i="13"/>
  <c r="N22" i="13"/>
  <c r="D23" i="13"/>
  <c r="E23" i="13"/>
  <c r="F23" i="13"/>
  <c r="G23" i="13"/>
  <c r="H23" i="13"/>
  <c r="I23" i="13"/>
  <c r="J23" i="13"/>
  <c r="K23" i="13"/>
  <c r="L23" i="13"/>
  <c r="M23" i="13"/>
  <c r="N23" i="13"/>
  <c r="D24" i="13"/>
  <c r="E24" i="13"/>
  <c r="F24" i="13"/>
  <c r="G24" i="13"/>
  <c r="H24" i="13"/>
  <c r="I24" i="13"/>
  <c r="J24" i="13"/>
  <c r="K24" i="13"/>
  <c r="L24" i="13"/>
  <c r="M24" i="13"/>
  <c r="N24" i="13"/>
  <c r="D25" i="13"/>
  <c r="E25" i="13"/>
  <c r="F25" i="13"/>
  <c r="G25" i="13"/>
  <c r="H25" i="13"/>
  <c r="I25" i="13"/>
  <c r="J25" i="13"/>
  <c r="K25" i="13"/>
  <c r="L25" i="13"/>
  <c r="M25" i="13"/>
  <c r="N25" i="13"/>
  <c r="D26" i="13"/>
  <c r="E26" i="13"/>
  <c r="F26" i="13"/>
  <c r="G26" i="13"/>
  <c r="H26" i="13"/>
  <c r="I26" i="13"/>
  <c r="J26" i="13"/>
  <c r="K26" i="13"/>
  <c r="L26" i="13"/>
  <c r="M26" i="13"/>
  <c r="N26" i="13"/>
  <c r="D27" i="13"/>
  <c r="E27" i="13"/>
  <c r="F27" i="13"/>
  <c r="G27" i="13"/>
  <c r="H27" i="13"/>
  <c r="I27" i="13"/>
  <c r="J27" i="13"/>
  <c r="K27" i="13"/>
  <c r="L27" i="13"/>
  <c r="M27" i="13"/>
  <c r="N27" i="13"/>
  <c r="C27" i="13"/>
  <c r="C26" i="13"/>
  <c r="C25" i="13"/>
  <c r="C24" i="13"/>
  <c r="C23" i="13"/>
  <c r="C22" i="13"/>
  <c r="C21" i="13"/>
  <c r="C20" i="13"/>
  <c r="C19" i="13"/>
  <c r="C18" i="13"/>
  <c r="C17" i="13"/>
  <c r="C32" i="14" l="1"/>
  <c r="C24" i="14"/>
  <c r="C16" i="14"/>
  <c r="C8" i="14"/>
  <c r="C38" i="14"/>
  <c r="C30" i="14"/>
  <c r="C22" i="14"/>
  <c r="C37" i="14"/>
  <c r="C29" i="14"/>
  <c r="C21" i="14"/>
  <c r="C13" i="14"/>
  <c r="U76" i="16"/>
  <c r="AF76" i="16" s="1"/>
  <c r="U74" i="16"/>
  <c r="AF74" i="16" s="1"/>
  <c r="U72" i="16"/>
  <c r="AF72" i="16" s="1"/>
  <c r="U70" i="16"/>
  <c r="AF70" i="16" s="1"/>
  <c r="U68" i="16"/>
  <c r="AF68" i="16" s="1"/>
  <c r="U66" i="16"/>
  <c r="AF66" i="16" s="1"/>
  <c r="U64" i="16"/>
  <c r="AF64" i="16" s="1"/>
  <c r="U62" i="16"/>
  <c r="AF62" i="16" s="1"/>
  <c r="U60" i="16"/>
  <c r="AF60" i="16" s="1"/>
  <c r="U58" i="16"/>
  <c r="AF58" i="16" s="1"/>
  <c r="U56" i="16"/>
  <c r="AF56" i="16" s="1"/>
  <c r="U54" i="16"/>
  <c r="AF54" i="16" s="1"/>
  <c r="U52" i="16"/>
  <c r="AF52" i="16" s="1"/>
  <c r="U50" i="16"/>
  <c r="AF50" i="16" s="1"/>
  <c r="U48" i="16"/>
  <c r="AF48" i="16" s="1"/>
  <c r="U46" i="16"/>
  <c r="AF46" i="16" s="1"/>
  <c r="U44" i="16"/>
  <c r="AF44" i="16" s="1"/>
  <c r="U42" i="16"/>
  <c r="AF42" i="16" s="1"/>
  <c r="X56" i="16"/>
  <c r="AI56" i="16" s="1"/>
  <c r="X48" i="16"/>
  <c r="AI48" i="16" s="1"/>
  <c r="T76" i="16"/>
  <c r="AE76" i="16" s="1"/>
  <c r="T74" i="16"/>
  <c r="AE74" i="16" s="1"/>
  <c r="T72" i="16"/>
  <c r="AE72" i="16" s="1"/>
  <c r="T70" i="16"/>
  <c r="AE70" i="16" s="1"/>
  <c r="T68" i="16"/>
  <c r="AE68" i="16" s="1"/>
  <c r="T66" i="16"/>
  <c r="AE66" i="16" s="1"/>
  <c r="T64" i="16"/>
  <c r="AE64" i="16" s="1"/>
  <c r="T62" i="16"/>
  <c r="AE62" i="16" s="1"/>
  <c r="T60" i="16"/>
  <c r="AE60" i="16" s="1"/>
  <c r="T58" i="16"/>
  <c r="AE58" i="16" s="1"/>
  <c r="T56" i="16"/>
  <c r="AE56" i="16" s="1"/>
  <c r="T54" i="16"/>
  <c r="AE54" i="16" s="1"/>
  <c r="T52" i="16"/>
  <c r="AE52" i="16" s="1"/>
  <c r="T50" i="16"/>
  <c r="AE50" i="16" s="1"/>
  <c r="T48" i="16"/>
  <c r="AE48" i="16" s="1"/>
  <c r="T46" i="16"/>
  <c r="AE46" i="16" s="1"/>
  <c r="T44" i="16"/>
  <c r="AE44" i="16" s="1"/>
  <c r="T42" i="16"/>
  <c r="AE42" i="16" s="1"/>
  <c r="X68" i="16"/>
  <c r="AI68" i="16" s="1"/>
  <c r="X62" i="16"/>
  <c r="AI62" i="16" s="1"/>
  <c r="S76" i="16"/>
  <c r="AD76" i="16" s="1"/>
  <c r="S74" i="16"/>
  <c r="AD74" i="16" s="1"/>
  <c r="S72" i="16"/>
  <c r="AD72" i="16" s="1"/>
  <c r="S70" i="16"/>
  <c r="AD70" i="16" s="1"/>
  <c r="S68" i="16"/>
  <c r="AD68" i="16" s="1"/>
  <c r="S66" i="16"/>
  <c r="AD66" i="16" s="1"/>
  <c r="S64" i="16"/>
  <c r="AD64" i="16" s="1"/>
  <c r="S62" i="16"/>
  <c r="AD62" i="16" s="1"/>
  <c r="S60" i="16"/>
  <c r="AD60" i="16" s="1"/>
  <c r="S58" i="16"/>
  <c r="AD58" i="16" s="1"/>
  <c r="S56" i="16"/>
  <c r="AD56" i="16" s="1"/>
  <c r="S54" i="16"/>
  <c r="AD54" i="16" s="1"/>
  <c r="S52" i="16"/>
  <c r="AD52" i="16" s="1"/>
  <c r="S50" i="16"/>
  <c r="AD50" i="16" s="1"/>
  <c r="S48" i="16"/>
  <c r="AD48" i="16" s="1"/>
  <c r="S46" i="16"/>
  <c r="AD46" i="16" s="1"/>
  <c r="S44" i="16"/>
  <c r="AD44" i="16" s="1"/>
  <c r="S42" i="16"/>
  <c r="AD42" i="16" s="1"/>
  <c r="P69" i="16"/>
  <c r="AA69" i="16" s="1"/>
  <c r="P57" i="16"/>
  <c r="AA57" i="16" s="1"/>
  <c r="X50" i="16"/>
  <c r="AI50" i="16" s="1"/>
  <c r="X44" i="16"/>
  <c r="AI44" i="16" s="1"/>
  <c r="R76" i="16"/>
  <c r="AC76" i="16" s="1"/>
  <c r="R74" i="16"/>
  <c r="AC74" i="16" s="1"/>
  <c r="R72" i="16"/>
  <c r="AC72" i="16" s="1"/>
  <c r="R70" i="16"/>
  <c r="AC70" i="16" s="1"/>
  <c r="R68" i="16"/>
  <c r="AC68" i="16" s="1"/>
  <c r="R66" i="16"/>
  <c r="AC66" i="16" s="1"/>
  <c r="R64" i="16"/>
  <c r="AC64" i="16" s="1"/>
  <c r="R62" i="16"/>
  <c r="AC62" i="16" s="1"/>
  <c r="R60" i="16"/>
  <c r="AC60" i="16" s="1"/>
  <c r="R58" i="16"/>
  <c r="AC58" i="16" s="1"/>
  <c r="R56" i="16"/>
  <c r="AC56" i="16" s="1"/>
  <c r="R54" i="16"/>
  <c r="AC54" i="16" s="1"/>
  <c r="R52" i="16"/>
  <c r="AC52" i="16" s="1"/>
  <c r="R50" i="16"/>
  <c r="AC50" i="16" s="1"/>
  <c r="R48" i="16"/>
  <c r="AC48" i="16" s="1"/>
  <c r="R46" i="16"/>
  <c r="AC46" i="16" s="1"/>
  <c r="R44" i="16"/>
  <c r="AC44" i="16" s="1"/>
  <c r="R42" i="16"/>
  <c r="AC42" i="16" s="1"/>
  <c r="X70" i="16"/>
  <c r="AI70" i="16" s="1"/>
  <c r="P61" i="16"/>
  <c r="AA61" i="16" s="1"/>
  <c r="P51" i="16"/>
  <c r="AA51" i="16" s="1"/>
  <c r="X42" i="16"/>
  <c r="AI42" i="16" s="1"/>
  <c r="Q76" i="16"/>
  <c r="AB76" i="16" s="1"/>
  <c r="Y75" i="16"/>
  <c r="AJ75" i="16" s="1"/>
  <c r="Q74" i="16"/>
  <c r="AB74" i="16" s="1"/>
  <c r="Y73" i="16"/>
  <c r="AJ73" i="16" s="1"/>
  <c r="Q72" i="16"/>
  <c r="AB72" i="16" s="1"/>
  <c r="Y71" i="16"/>
  <c r="AJ71" i="16" s="1"/>
  <c r="Q70" i="16"/>
  <c r="AB70" i="16" s="1"/>
  <c r="Y69" i="16"/>
  <c r="AJ69" i="16" s="1"/>
  <c r="Q68" i="16"/>
  <c r="AB68" i="16" s="1"/>
  <c r="Y67" i="16"/>
  <c r="AJ67" i="16" s="1"/>
  <c r="Q66" i="16"/>
  <c r="AB66" i="16" s="1"/>
  <c r="Y65" i="16"/>
  <c r="AJ65" i="16" s="1"/>
  <c r="Q64" i="16"/>
  <c r="AB64" i="16" s="1"/>
  <c r="Y63" i="16"/>
  <c r="AJ63" i="16" s="1"/>
  <c r="Q62" i="16"/>
  <c r="AB62" i="16" s="1"/>
  <c r="Y61" i="16"/>
  <c r="AJ61" i="16" s="1"/>
  <c r="Q60" i="16"/>
  <c r="AB60" i="16" s="1"/>
  <c r="Y59" i="16"/>
  <c r="AJ59" i="16" s="1"/>
  <c r="Q58" i="16"/>
  <c r="AB58" i="16" s="1"/>
  <c r="Y57" i="16"/>
  <c r="AJ57" i="16" s="1"/>
  <c r="Q56" i="16"/>
  <c r="AB56" i="16" s="1"/>
  <c r="Y55" i="16"/>
  <c r="AJ55" i="16" s="1"/>
  <c r="Q54" i="16"/>
  <c r="AB54" i="16" s="1"/>
  <c r="Y53" i="16"/>
  <c r="AJ53" i="16" s="1"/>
  <c r="Q52" i="16"/>
  <c r="AB52" i="16" s="1"/>
  <c r="Y51" i="16"/>
  <c r="AJ51" i="16" s="1"/>
  <c r="Q50" i="16"/>
  <c r="AB50" i="16" s="1"/>
  <c r="Y49" i="16"/>
  <c r="AJ49" i="16" s="1"/>
  <c r="Q48" i="16"/>
  <c r="AB48" i="16" s="1"/>
  <c r="Y47" i="16"/>
  <c r="AJ47" i="16" s="1"/>
  <c r="Q46" i="16"/>
  <c r="AB46" i="16" s="1"/>
  <c r="Y45" i="16"/>
  <c r="AJ45" i="16" s="1"/>
  <c r="Q44" i="16"/>
  <c r="AB44" i="16" s="1"/>
  <c r="Y43" i="16"/>
  <c r="AJ43" i="16" s="1"/>
  <c r="Q42" i="16"/>
  <c r="AB42" i="16" s="1"/>
  <c r="Y41" i="16"/>
  <c r="AJ41" i="16" s="1"/>
  <c r="P73" i="16"/>
  <c r="AA73" i="16" s="1"/>
  <c r="X54" i="16"/>
  <c r="AI54" i="16" s="1"/>
  <c r="P43" i="16"/>
  <c r="AA43" i="16" s="1"/>
  <c r="P76" i="16"/>
  <c r="AA76" i="16" s="1"/>
  <c r="X75" i="16"/>
  <c r="AI75" i="16" s="1"/>
  <c r="P74" i="16"/>
  <c r="AA74" i="16" s="1"/>
  <c r="X73" i="16"/>
  <c r="AI73" i="16" s="1"/>
  <c r="P72" i="16"/>
  <c r="AA72" i="16" s="1"/>
  <c r="X71" i="16"/>
  <c r="AI71" i="16" s="1"/>
  <c r="P70" i="16"/>
  <c r="AA70" i="16" s="1"/>
  <c r="X69" i="16"/>
  <c r="AI69" i="16" s="1"/>
  <c r="P68" i="16"/>
  <c r="AA68" i="16" s="1"/>
  <c r="X67" i="16"/>
  <c r="AI67" i="16" s="1"/>
  <c r="P66" i="16"/>
  <c r="AA66" i="16" s="1"/>
  <c r="X65" i="16"/>
  <c r="AI65" i="16" s="1"/>
  <c r="P64" i="16"/>
  <c r="AA64" i="16" s="1"/>
  <c r="X63" i="16"/>
  <c r="AI63" i="16" s="1"/>
  <c r="P62" i="16"/>
  <c r="AA62" i="16" s="1"/>
  <c r="X61" i="16"/>
  <c r="AI61" i="16" s="1"/>
  <c r="P60" i="16"/>
  <c r="AA60" i="16" s="1"/>
  <c r="X59" i="16"/>
  <c r="AI59" i="16" s="1"/>
  <c r="P58" i="16"/>
  <c r="AA58" i="16" s="1"/>
  <c r="X57" i="16"/>
  <c r="AI57" i="16" s="1"/>
  <c r="P56" i="16"/>
  <c r="AA56" i="16" s="1"/>
  <c r="X55" i="16"/>
  <c r="AI55" i="16" s="1"/>
  <c r="P54" i="16"/>
  <c r="AA54" i="16" s="1"/>
  <c r="X53" i="16"/>
  <c r="AI53" i="16" s="1"/>
  <c r="P52" i="16"/>
  <c r="AA52" i="16" s="1"/>
  <c r="X51" i="16"/>
  <c r="AI51" i="16" s="1"/>
  <c r="P50" i="16"/>
  <c r="AA50" i="16" s="1"/>
  <c r="X49" i="16"/>
  <c r="AI49" i="16" s="1"/>
  <c r="P48" i="16"/>
  <c r="AA48" i="16" s="1"/>
  <c r="X47" i="16"/>
  <c r="AI47" i="16" s="1"/>
  <c r="P46" i="16"/>
  <c r="AA46" i="16" s="1"/>
  <c r="X45" i="16"/>
  <c r="AI45" i="16" s="1"/>
  <c r="P44" i="16"/>
  <c r="AA44" i="16" s="1"/>
  <c r="X43" i="16"/>
  <c r="AI43" i="16" s="1"/>
  <c r="P42" i="16"/>
  <c r="AA42" i="16" s="1"/>
  <c r="X41" i="16"/>
  <c r="AI41" i="16" s="1"/>
  <c r="P75" i="16"/>
  <c r="AA75" i="16" s="1"/>
  <c r="P67" i="16"/>
  <c r="AA67" i="16" s="1"/>
  <c r="X66" i="16"/>
  <c r="AI66" i="16" s="1"/>
  <c r="P65" i="16"/>
  <c r="AA65" i="16" s="1"/>
  <c r="X64" i="16"/>
  <c r="AI64" i="16" s="1"/>
  <c r="P63" i="16"/>
  <c r="AA63" i="16" s="1"/>
  <c r="X60" i="16"/>
  <c r="AI60" i="16" s="1"/>
  <c r="P55" i="16"/>
  <c r="AA55" i="16" s="1"/>
  <c r="X52" i="16"/>
  <c r="AI52" i="16" s="1"/>
  <c r="P45" i="16"/>
  <c r="AA45" i="16" s="1"/>
  <c r="P41" i="16"/>
  <c r="AA41" i="16" s="1"/>
  <c r="O76" i="16"/>
  <c r="W75" i="16"/>
  <c r="AH75" i="16" s="1"/>
  <c r="O74" i="16"/>
  <c r="W73" i="16"/>
  <c r="AH73" i="16" s="1"/>
  <c r="O72" i="16"/>
  <c r="W71" i="16"/>
  <c r="AH71" i="16" s="1"/>
  <c r="O70" i="16"/>
  <c r="W69" i="16"/>
  <c r="AH69" i="16" s="1"/>
  <c r="O68" i="16"/>
  <c r="W67" i="16"/>
  <c r="AH67" i="16" s="1"/>
  <c r="O66" i="16"/>
  <c r="W65" i="16"/>
  <c r="AH65" i="16" s="1"/>
  <c r="O64" i="16"/>
  <c r="W63" i="16"/>
  <c r="AH63" i="16" s="1"/>
  <c r="O62" i="16"/>
  <c r="W61" i="16"/>
  <c r="AH61" i="16" s="1"/>
  <c r="O60" i="16"/>
  <c r="W59" i="16"/>
  <c r="AH59" i="16" s="1"/>
  <c r="O58" i="16"/>
  <c r="W57" i="16"/>
  <c r="AH57" i="16" s="1"/>
  <c r="O56" i="16"/>
  <c r="W55" i="16"/>
  <c r="AH55" i="16" s="1"/>
  <c r="O54" i="16"/>
  <c r="W53" i="16"/>
  <c r="AH53" i="16" s="1"/>
  <c r="O52" i="16"/>
  <c r="W51" i="16"/>
  <c r="AH51" i="16" s="1"/>
  <c r="O50" i="16"/>
  <c r="W49" i="16"/>
  <c r="AH49" i="16" s="1"/>
  <c r="O48" i="16"/>
  <c r="W47" i="16"/>
  <c r="AH47" i="16" s="1"/>
  <c r="O46" i="16"/>
  <c r="W45" i="16"/>
  <c r="AH45" i="16" s="1"/>
  <c r="O44" i="16"/>
  <c r="W43" i="16"/>
  <c r="AH43" i="16" s="1"/>
  <c r="O42" i="16"/>
  <c r="W41" i="16"/>
  <c r="AH41" i="16" s="1"/>
  <c r="P53" i="16"/>
  <c r="AA53" i="16" s="1"/>
  <c r="V75" i="16"/>
  <c r="AG75" i="16" s="1"/>
  <c r="V73" i="16"/>
  <c r="AG73" i="16" s="1"/>
  <c r="V71" i="16"/>
  <c r="AG71" i="16" s="1"/>
  <c r="V69" i="16"/>
  <c r="AG69" i="16" s="1"/>
  <c r="V67" i="16"/>
  <c r="AG67" i="16" s="1"/>
  <c r="V65" i="16"/>
  <c r="AG65" i="16" s="1"/>
  <c r="V63" i="16"/>
  <c r="AG63" i="16" s="1"/>
  <c r="V61" i="16"/>
  <c r="AG61" i="16" s="1"/>
  <c r="V59" i="16"/>
  <c r="AG59" i="16" s="1"/>
  <c r="V57" i="16"/>
  <c r="AG57" i="16" s="1"/>
  <c r="V55" i="16"/>
  <c r="AG55" i="16" s="1"/>
  <c r="V53" i="16"/>
  <c r="AG53" i="16" s="1"/>
  <c r="V51" i="16"/>
  <c r="AG51" i="16" s="1"/>
  <c r="V49" i="16"/>
  <c r="AG49" i="16" s="1"/>
  <c r="V47" i="16"/>
  <c r="AG47" i="16" s="1"/>
  <c r="V45" i="16"/>
  <c r="AG45" i="16" s="1"/>
  <c r="V43" i="16"/>
  <c r="AG43" i="16" s="1"/>
  <c r="V41" i="16"/>
  <c r="AG41" i="16" s="1"/>
  <c r="X72" i="16"/>
  <c r="AI72" i="16" s="1"/>
  <c r="U75" i="16"/>
  <c r="AF75" i="16" s="1"/>
  <c r="U73" i="16"/>
  <c r="AF73" i="16" s="1"/>
  <c r="U71" i="16"/>
  <c r="AF71" i="16" s="1"/>
  <c r="U69" i="16"/>
  <c r="AF69" i="16" s="1"/>
  <c r="U67" i="16"/>
  <c r="AF67" i="16" s="1"/>
  <c r="U65" i="16"/>
  <c r="AF65" i="16" s="1"/>
  <c r="U63" i="16"/>
  <c r="AF63" i="16" s="1"/>
  <c r="U61" i="16"/>
  <c r="AF61" i="16" s="1"/>
  <c r="U59" i="16"/>
  <c r="AF59" i="16" s="1"/>
  <c r="U57" i="16"/>
  <c r="AF57" i="16" s="1"/>
  <c r="U55" i="16"/>
  <c r="AF55" i="16" s="1"/>
  <c r="U53" i="16"/>
  <c r="AF53" i="16" s="1"/>
  <c r="U51" i="16"/>
  <c r="AF51" i="16" s="1"/>
  <c r="U49" i="16"/>
  <c r="AF49" i="16" s="1"/>
  <c r="U47" i="16"/>
  <c r="AF47" i="16" s="1"/>
  <c r="U45" i="16"/>
  <c r="AF45" i="16" s="1"/>
  <c r="U43" i="16"/>
  <c r="AF43" i="16" s="1"/>
  <c r="U41" i="16"/>
  <c r="AF41" i="16" s="1"/>
  <c r="P71" i="16"/>
  <c r="AA71" i="16" s="1"/>
  <c r="P47" i="16"/>
  <c r="AA47" i="16" s="1"/>
  <c r="T75" i="16"/>
  <c r="AE75" i="16" s="1"/>
  <c r="T73" i="16"/>
  <c r="AE73" i="16" s="1"/>
  <c r="T71" i="16"/>
  <c r="AE71" i="16" s="1"/>
  <c r="T69" i="16"/>
  <c r="AE69" i="16" s="1"/>
  <c r="T67" i="16"/>
  <c r="AE67" i="16" s="1"/>
  <c r="T65" i="16"/>
  <c r="AE65" i="16" s="1"/>
  <c r="T63" i="16"/>
  <c r="AE63" i="16" s="1"/>
  <c r="T61" i="16"/>
  <c r="AE61" i="16" s="1"/>
  <c r="T59" i="16"/>
  <c r="AE59" i="16" s="1"/>
  <c r="T57" i="16"/>
  <c r="AE57" i="16" s="1"/>
  <c r="T55" i="16"/>
  <c r="AE55" i="16" s="1"/>
  <c r="T53" i="16"/>
  <c r="AE53" i="16" s="1"/>
  <c r="T51" i="16"/>
  <c r="AE51" i="16" s="1"/>
  <c r="T49" i="16"/>
  <c r="AE49" i="16" s="1"/>
  <c r="T47" i="16"/>
  <c r="AE47" i="16" s="1"/>
  <c r="T45" i="16"/>
  <c r="AE45" i="16" s="1"/>
  <c r="T43" i="16"/>
  <c r="AE43" i="16" s="1"/>
  <c r="T41" i="16"/>
  <c r="AE41" i="16" s="1"/>
  <c r="X74" i="16"/>
  <c r="AI74" i="16" s="1"/>
  <c r="X58" i="16"/>
  <c r="AI58" i="16" s="1"/>
  <c r="S75" i="16"/>
  <c r="AD75" i="16" s="1"/>
  <c r="S73" i="16"/>
  <c r="AD73" i="16" s="1"/>
  <c r="S71" i="16"/>
  <c r="AD71" i="16" s="1"/>
  <c r="S69" i="16"/>
  <c r="AD69" i="16" s="1"/>
  <c r="S67" i="16"/>
  <c r="AD67" i="16" s="1"/>
  <c r="S65" i="16"/>
  <c r="AD65" i="16" s="1"/>
  <c r="S63" i="16"/>
  <c r="AD63" i="16" s="1"/>
  <c r="S61" i="16"/>
  <c r="AD61" i="16" s="1"/>
  <c r="S59" i="16"/>
  <c r="AD59" i="16" s="1"/>
  <c r="S57" i="16"/>
  <c r="AD57" i="16" s="1"/>
  <c r="S55" i="16"/>
  <c r="AD55" i="16" s="1"/>
  <c r="S53" i="16"/>
  <c r="AD53" i="16" s="1"/>
  <c r="S51" i="16"/>
  <c r="AD51" i="16" s="1"/>
  <c r="S49" i="16"/>
  <c r="AD49" i="16" s="1"/>
  <c r="S47" i="16"/>
  <c r="AD47" i="16" s="1"/>
  <c r="S45" i="16"/>
  <c r="AD45" i="16" s="1"/>
  <c r="S43" i="16"/>
  <c r="AD43" i="16" s="1"/>
  <c r="S41" i="16"/>
  <c r="AD41" i="16" s="1"/>
  <c r="P49" i="16"/>
  <c r="AA49" i="16" s="1"/>
  <c r="R75" i="16"/>
  <c r="AC75" i="16" s="1"/>
  <c r="R73" i="16"/>
  <c r="AC73" i="16" s="1"/>
  <c r="R71" i="16"/>
  <c r="AC71" i="16" s="1"/>
  <c r="R69" i="16"/>
  <c r="AC69" i="16" s="1"/>
  <c r="R67" i="16"/>
  <c r="AC67" i="16" s="1"/>
  <c r="R65" i="16"/>
  <c r="AC65" i="16" s="1"/>
  <c r="R63" i="16"/>
  <c r="AC63" i="16" s="1"/>
  <c r="R61" i="16"/>
  <c r="AC61" i="16" s="1"/>
  <c r="R59" i="16"/>
  <c r="AC59" i="16" s="1"/>
  <c r="R57" i="16"/>
  <c r="AC57" i="16" s="1"/>
  <c r="R55" i="16"/>
  <c r="AC55" i="16" s="1"/>
  <c r="R53" i="16"/>
  <c r="AC53" i="16" s="1"/>
  <c r="R51" i="16"/>
  <c r="AC51" i="16" s="1"/>
  <c r="R49" i="16"/>
  <c r="AC49" i="16" s="1"/>
  <c r="R47" i="16"/>
  <c r="AC47" i="16" s="1"/>
  <c r="R45" i="16"/>
  <c r="AC45" i="16" s="1"/>
  <c r="R43" i="16"/>
  <c r="AC43" i="16" s="1"/>
  <c r="R41" i="16"/>
  <c r="AC41" i="16" s="1"/>
  <c r="P59" i="16"/>
  <c r="AA59" i="16" s="1"/>
  <c r="X46" i="16"/>
  <c r="AI46" i="16" s="1"/>
  <c r="Y76" i="16"/>
  <c r="AJ76" i="16" s="1"/>
  <c r="Q75" i="16"/>
  <c r="AB75" i="16" s="1"/>
  <c r="Y74" i="16"/>
  <c r="AJ74" i="16" s="1"/>
  <c r="Q73" i="16"/>
  <c r="AB73" i="16" s="1"/>
  <c r="Y72" i="16"/>
  <c r="AJ72" i="16" s="1"/>
  <c r="Q71" i="16"/>
  <c r="AB71" i="16" s="1"/>
  <c r="Y70" i="16"/>
  <c r="AJ70" i="16" s="1"/>
  <c r="Q69" i="16"/>
  <c r="AB69" i="16" s="1"/>
  <c r="Y68" i="16"/>
  <c r="AJ68" i="16" s="1"/>
  <c r="Q67" i="16"/>
  <c r="AB67" i="16" s="1"/>
  <c r="Y66" i="16"/>
  <c r="AJ66" i="16" s="1"/>
  <c r="Q65" i="16"/>
  <c r="AB65" i="16" s="1"/>
  <c r="Y64" i="16"/>
  <c r="AJ64" i="16" s="1"/>
  <c r="Q63" i="16"/>
  <c r="AB63" i="16" s="1"/>
  <c r="Y62" i="16"/>
  <c r="AJ62" i="16" s="1"/>
  <c r="Q61" i="16"/>
  <c r="AB61" i="16" s="1"/>
  <c r="Y60" i="16"/>
  <c r="AJ60" i="16" s="1"/>
  <c r="Q59" i="16"/>
  <c r="AB59" i="16" s="1"/>
  <c r="Y58" i="16"/>
  <c r="AJ58" i="16" s="1"/>
  <c r="Q57" i="16"/>
  <c r="AB57" i="16" s="1"/>
  <c r="Y56" i="16"/>
  <c r="AJ56" i="16" s="1"/>
  <c r="Q55" i="16"/>
  <c r="AB55" i="16" s="1"/>
  <c r="Y54" i="16"/>
  <c r="AJ54" i="16" s="1"/>
  <c r="Q53" i="16"/>
  <c r="AB53" i="16" s="1"/>
  <c r="Y52" i="16"/>
  <c r="AJ52" i="16" s="1"/>
  <c r="Q51" i="16"/>
  <c r="AB51" i="16" s="1"/>
  <c r="Y50" i="16"/>
  <c r="AJ50" i="16" s="1"/>
  <c r="Q49" i="16"/>
  <c r="AB49" i="16" s="1"/>
  <c r="Y48" i="16"/>
  <c r="AJ48" i="16" s="1"/>
  <c r="Q47" i="16"/>
  <c r="AB47" i="16" s="1"/>
  <c r="Y46" i="16"/>
  <c r="AJ46" i="16" s="1"/>
  <c r="Q45" i="16"/>
  <c r="AB45" i="16" s="1"/>
  <c r="Y44" i="16"/>
  <c r="AJ44" i="16" s="1"/>
  <c r="Q43" i="16"/>
  <c r="AB43" i="16" s="1"/>
  <c r="Y42" i="16"/>
  <c r="AJ42" i="16" s="1"/>
  <c r="Q41" i="16"/>
  <c r="AB41" i="16" s="1"/>
  <c r="X76" i="16"/>
  <c r="AI76" i="16" s="1"/>
  <c r="W76" i="16"/>
  <c r="AH76" i="16" s="1"/>
  <c r="O75" i="16"/>
  <c r="W74" i="16"/>
  <c r="AH74" i="16" s="1"/>
  <c r="O73" i="16"/>
  <c r="W72" i="16"/>
  <c r="AH72" i="16" s="1"/>
  <c r="O71" i="16"/>
  <c r="W70" i="16"/>
  <c r="AH70" i="16" s="1"/>
  <c r="O69" i="16"/>
  <c r="W68" i="16"/>
  <c r="AH68" i="16" s="1"/>
  <c r="O67" i="16"/>
  <c r="W66" i="16"/>
  <c r="AH66" i="16" s="1"/>
  <c r="O65" i="16"/>
  <c r="W64" i="16"/>
  <c r="AH64" i="16" s="1"/>
  <c r="O63" i="16"/>
  <c r="W62" i="16"/>
  <c r="AH62" i="16" s="1"/>
  <c r="O61" i="16"/>
  <c r="W60" i="16"/>
  <c r="AH60" i="16" s="1"/>
  <c r="O59" i="16"/>
  <c r="W58" i="16"/>
  <c r="AH58" i="16" s="1"/>
  <c r="O57" i="16"/>
  <c r="W56" i="16"/>
  <c r="AH56" i="16" s="1"/>
  <c r="O55" i="16"/>
  <c r="W54" i="16"/>
  <c r="AH54" i="16" s="1"/>
  <c r="O53" i="16"/>
  <c r="W52" i="16"/>
  <c r="AH52" i="16" s="1"/>
  <c r="O51" i="16"/>
  <c r="W50" i="16"/>
  <c r="AH50" i="16" s="1"/>
  <c r="O49" i="16"/>
  <c r="W48" i="16"/>
  <c r="AH48" i="16" s="1"/>
  <c r="O47" i="16"/>
  <c r="W46" i="16"/>
  <c r="AH46" i="16" s="1"/>
  <c r="O45" i="16"/>
  <c r="W44" i="16"/>
  <c r="AH44" i="16" s="1"/>
  <c r="O43" i="16"/>
  <c r="W42" i="16"/>
  <c r="AH42" i="16" s="1"/>
  <c r="O41" i="16"/>
  <c r="V76" i="16"/>
  <c r="AG76" i="16" s="1"/>
  <c r="V74" i="16"/>
  <c r="AG74" i="16" s="1"/>
  <c r="V72" i="16"/>
  <c r="AG72" i="16" s="1"/>
  <c r="V70" i="16"/>
  <c r="AG70" i="16" s="1"/>
  <c r="V68" i="16"/>
  <c r="AG68" i="16" s="1"/>
  <c r="V66" i="16"/>
  <c r="AG66" i="16" s="1"/>
  <c r="V64" i="16"/>
  <c r="AG64" i="16" s="1"/>
  <c r="V62" i="16"/>
  <c r="AG62" i="16" s="1"/>
  <c r="V60" i="16"/>
  <c r="AG60" i="16" s="1"/>
  <c r="V58" i="16"/>
  <c r="AG58" i="16" s="1"/>
  <c r="V56" i="16"/>
  <c r="AG56" i="16" s="1"/>
  <c r="Q8" i="16"/>
  <c r="Q8" i="15"/>
  <c r="V42" i="15"/>
  <c r="AG42" i="15" s="1"/>
  <c r="V44" i="15"/>
  <c r="AG44" i="15" s="1"/>
  <c r="V46" i="15"/>
  <c r="AG46" i="15" s="1"/>
  <c r="V48" i="15"/>
  <c r="AG48" i="15" s="1"/>
  <c r="V50" i="15"/>
  <c r="AG50" i="15" s="1"/>
  <c r="V52" i="15"/>
  <c r="AG52" i="15" s="1"/>
  <c r="V54" i="15"/>
  <c r="AG54" i="15" s="1"/>
  <c r="V56" i="15"/>
  <c r="AG56" i="15" s="1"/>
  <c r="V58" i="15"/>
  <c r="AG58" i="15" s="1"/>
  <c r="V60" i="15"/>
  <c r="AG60" i="15" s="1"/>
  <c r="V62" i="15"/>
  <c r="AG62" i="15" s="1"/>
  <c r="V64" i="15"/>
  <c r="AG64" i="15" s="1"/>
  <c r="V66" i="15"/>
  <c r="AG66" i="15" s="1"/>
  <c r="V68" i="15"/>
  <c r="AG68" i="15" s="1"/>
  <c r="V70" i="15"/>
  <c r="AG70" i="15" s="1"/>
  <c r="V72" i="15"/>
  <c r="AG72" i="15" s="1"/>
  <c r="V74" i="15"/>
  <c r="AG74" i="15" s="1"/>
  <c r="V76" i="15"/>
  <c r="AG76" i="15" s="1"/>
  <c r="O47" i="15"/>
  <c r="W48" i="15"/>
  <c r="AH48" i="15" s="1"/>
  <c r="O49" i="15"/>
  <c r="W50" i="15"/>
  <c r="AH50" i="15" s="1"/>
  <c r="O51" i="15"/>
  <c r="W52" i="15"/>
  <c r="AH52" i="15" s="1"/>
  <c r="O53" i="15"/>
  <c r="W54" i="15"/>
  <c r="AH54" i="15" s="1"/>
  <c r="O55" i="15"/>
  <c r="W56" i="15"/>
  <c r="AH56" i="15" s="1"/>
  <c r="O57" i="15"/>
  <c r="W58" i="15"/>
  <c r="AH58" i="15" s="1"/>
  <c r="O59" i="15"/>
  <c r="W60" i="15"/>
  <c r="AH60" i="15" s="1"/>
  <c r="O61" i="15"/>
  <c r="W62" i="15"/>
  <c r="AH62" i="15" s="1"/>
  <c r="O63" i="15"/>
  <c r="W64" i="15"/>
  <c r="AH64" i="15" s="1"/>
  <c r="O65" i="15"/>
  <c r="W66" i="15"/>
  <c r="AH66" i="15" s="1"/>
  <c r="O67" i="15"/>
  <c r="W68" i="15"/>
  <c r="AH68" i="15" s="1"/>
  <c r="O69" i="15"/>
  <c r="W70" i="15"/>
  <c r="AH70" i="15" s="1"/>
  <c r="O71" i="15"/>
  <c r="W72" i="15"/>
  <c r="AH72" i="15" s="1"/>
  <c r="O73" i="15"/>
  <c r="W74" i="15"/>
  <c r="AH74" i="15" s="1"/>
  <c r="O75" i="15"/>
  <c r="W76" i="15"/>
  <c r="AH76" i="15" s="1"/>
  <c r="X42" i="15"/>
  <c r="AI42" i="15" s="1"/>
  <c r="P43" i="15"/>
  <c r="X44" i="15"/>
  <c r="AI44" i="15" s="1"/>
  <c r="P45" i="15"/>
  <c r="X46" i="15"/>
  <c r="AI46" i="15" s="1"/>
  <c r="P47" i="15"/>
  <c r="AA47" i="15" s="1"/>
  <c r="X48" i="15"/>
  <c r="AI48" i="15" s="1"/>
  <c r="P49" i="15"/>
  <c r="AA49" i="15" s="1"/>
  <c r="X50" i="15"/>
  <c r="AI50" i="15" s="1"/>
  <c r="P51" i="15"/>
  <c r="AA51" i="15" s="1"/>
  <c r="X52" i="15"/>
  <c r="AI52" i="15" s="1"/>
  <c r="P53" i="15"/>
  <c r="AA53" i="15" s="1"/>
  <c r="X54" i="15"/>
  <c r="AI54" i="15" s="1"/>
  <c r="P55" i="15"/>
  <c r="AA55" i="15" s="1"/>
  <c r="X56" i="15"/>
  <c r="AI56" i="15" s="1"/>
  <c r="P57" i="15"/>
  <c r="AA57" i="15" s="1"/>
  <c r="X58" i="15"/>
  <c r="AI58" i="15" s="1"/>
  <c r="P59" i="15"/>
  <c r="AA59" i="15" s="1"/>
  <c r="X60" i="15"/>
  <c r="AI60" i="15" s="1"/>
  <c r="P61" i="15"/>
  <c r="AA61" i="15" s="1"/>
  <c r="X62" i="15"/>
  <c r="AI62" i="15" s="1"/>
  <c r="P63" i="15"/>
  <c r="AA63" i="15" s="1"/>
  <c r="X64" i="15"/>
  <c r="AI64" i="15" s="1"/>
  <c r="P65" i="15"/>
  <c r="AA65" i="15" s="1"/>
  <c r="X66" i="15"/>
  <c r="AI66" i="15" s="1"/>
  <c r="P67" i="15"/>
  <c r="AA67" i="15" s="1"/>
  <c r="X68" i="15"/>
  <c r="AI68" i="15" s="1"/>
  <c r="P69" i="15"/>
  <c r="AA69" i="15" s="1"/>
  <c r="X70" i="15"/>
  <c r="AI70" i="15" s="1"/>
  <c r="P71" i="15"/>
  <c r="AA71" i="15" s="1"/>
  <c r="X72" i="15"/>
  <c r="AI72" i="15" s="1"/>
  <c r="P73" i="15"/>
  <c r="AA73" i="15" s="1"/>
  <c r="X74" i="15"/>
  <c r="AI74" i="15" s="1"/>
  <c r="P75" i="15"/>
  <c r="AA75" i="15" s="1"/>
  <c r="X76" i="15"/>
  <c r="AI76" i="15" s="1"/>
  <c r="AG41" i="15"/>
  <c r="AG43" i="15"/>
  <c r="Y48" i="15"/>
  <c r="AJ48" i="15" s="1"/>
  <c r="Q49" i="15"/>
  <c r="AB49" i="15" s="1"/>
  <c r="Y50" i="15"/>
  <c r="AJ50" i="15" s="1"/>
  <c r="Q51" i="15"/>
  <c r="AB51" i="15" s="1"/>
  <c r="Y52" i="15"/>
  <c r="AJ52" i="15" s="1"/>
  <c r="Q53" i="15"/>
  <c r="AB53" i="15" s="1"/>
  <c r="Y54" i="15"/>
  <c r="AJ54" i="15" s="1"/>
  <c r="Q55" i="15"/>
  <c r="AB55" i="15" s="1"/>
  <c r="Y56" i="15"/>
  <c r="AJ56" i="15" s="1"/>
  <c r="Q57" i="15"/>
  <c r="AB57" i="15" s="1"/>
  <c r="Y58" i="15"/>
  <c r="AJ58" i="15" s="1"/>
  <c r="Q59" i="15"/>
  <c r="AB59" i="15" s="1"/>
  <c r="Y60" i="15"/>
  <c r="AJ60" i="15" s="1"/>
  <c r="Q61" i="15"/>
  <c r="AB61" i="15" s="1"/>
  <c r="Y62" i="15"/>
  <c r="AJ62" i="15" s="1"/>
  <c r="Q63" i="15"/>
  <c r="AB63" i="15" s="1"/>
  <c r="Y64" i="15"/>
  <c r="AJ64" i="15" s="1"/>
  <c r="Q65" i="15"/>
  <c r="AB65" i="15" s="1"/>
  <c r="Y66" i="15"/>
  <c r="AJ66" i="15" s="1"/>
  <c r="Q67" i="15"/>
  <c r="AB67" i="15" s="1"/>
  <c r="Y68" i="15"/>
  <c r="AJ68" i="15" s="1"/>
  <c r="Q69" i="15"/>
  <c r="AB69" i="15" s="1"/>
  <c r="Y70" i="15"/>
  <c r="AJ70" i="15" s="1"/>
  <c r="Q71" i="15"/>
  <c r="AB71" i="15" s="1"/>
  <c r="Y72" i="15"/>
  <c r="AJ72" i="15" s="1"/>
  <c r="Q73" i="15"/>
  <c r="AB73" i="15" s="1"/>
  <c r="Y74" i="15"/>
  <c r="AJ74" i="15" s="1"/>
  <c r="Q75" i="15"/>
  <c r="AB75" i="15" s="1"/>
  <c r="Y76" i="15"/>
  <c r="AJ76" i="15" s="1"/>
  <c r="R41" i="15"/>
  <c r="R43" i="15"/>
  <c r="AC43" i="15" s="1"/>
  <c r="R45" i="15"/>
  <c r="AC45" i="15" s="1"/>
  <c r="R47" i="15"/>
  <c r="AC47" i="15" s="1"/>
  <c r="R49" i="15"/>
  <c r="AC49" i="15" s="1"/>
  <c r="R51" i="15"/>
  <c r="AC51" i="15" s="1"/>
  <c r="R53" i="15"/>
  <c r="AC53" i="15" s="1"/>
  <c r="R55" i="15"/>
  <c r="AC55" i="15" s="1"/>
  <c r="R57" i="15"/>
  <c r="AC57" i="15" s="1"/>
  <c r="R59" i="15"/>
  <c r="AC59" i="15" s="1"/>
  <c r="R61" i="15"/>
  <c r="AC61" i="15" s="1"/>
  <c r="R63" i="15"/>
  <c r="AC63" i="15" s="1"/>
  <c r="R65" i="15"/>
  <c r="AC65" i="15" s="1"/>
  <c r="R67" i="15"/>
  <c r="AC67" i="15" s="1"/>
  <c r="R69" i="15"/>
  <c r="AC69" i="15" s="1"/>
  <c r="R71" i="15"/>
  <c r="AC71" i="15" s="1"/>
  <c r="R73" i="15"/>
  <c r="AC73" i="15" s="1"/>
  <c r="R75" i="15"/>
  <c r="AC75" i="15" s="1"/>
  <c r="S41" i="15"/>
  <c r="AD41" i="15" s="1"/>
  <c r="S43" i="15"/>
  <c r="AD43" i="15" s="1"/>
  <c r="S45" i="15"/>
  <c r="AD45" i="15" s="1"/>
  <c r="S47" i="15"/>
  <c r="AD47" i="15" s="1"/>
  <c r="S49" i="15"/>
  <c r="AD49" i="15" s="1"/>
  <c r="S51" i="15"/>
  <c r="AD51" i="15" s="1"/>
  <c r="S53" i="15"/>
  <c r="AD53" i="15" s="1"/>
  <c r="S55" i="15"/>
  <c r="AD55" i="15" s="1"/>
  <c r="S57" i="15"/>
  <c r="AD57" i="15" s="1"/>
  <c r="S59" i="15"/>
  <c r="AD59" i="15" s="1"/>
  <c r="S61" i="15"/>
  <c r="AD61" i="15" s="1"/>
  <c r="S63" i="15"/>
  <c r="AD63" i="15" s="1"/>
  <c r="S65" i="15"/>
  <c r="AD65" i="15" s="1"/>
  <c r="S67" i="15"/>
  <c r="AD67" i="15" s="1"/>
  <c r="S69" i="15"/>
  <c r="AD69" i="15" s="1"/>
  <c r="S71" i="15"/>
  <c r="AD71" i="15" s="1"/>
  <c r="S73" i="15"/>
  <c r="AD73" i="15" s="1"/>
  <c r="S75" i="15"/>
  <c r="AD75" i="15" s="1"/>
  <c r="T49" i="15"/>
  <c r="AE49" i="15" s="1"/>
  <c r="T51" i="15"/>
  <c r="AE51" i="15" s="1"/>
  <c r="T53" i="15"/>
  <c r="AE53" i="15" s="1"/>
  <c r="T55" i="15"/>
  <c r="AE55" i="15" s="1"/>
  <c r="T57" i="15"/>
  <c r="AE57" i="15" s="1"/>
  <c r="T59" i="15"/>
  <c r="AE59" i="15" s="1"/>
  <c r="T61" i="15"/>
  <c r="AE61" i="15" s="1"/>
  <c r="T63" i="15"/>
  <c r="AE63" i="15" s="1"/>
  <c r="T65" i="15"/>
  <c r="AE65" i="15" s="1"/>
  <c r="T67" i="15"/>
  <c r="AE67" i="15" s="1"/>
  <c r="T69" i="15"/>
  <c r="AE69" i="15" s="1"/>
  <c r="T71" i="15"/>
  <c r="AE71" i="15" s="1"/>
  <c r="T73" i="15"/>
  <c r="AE73" i="15" s="1"/>
  <c r="T75" i="15"/>
  <c r="AE75" i="15" s="1"/>
  <c r="V47" i="15"/>
  <c r="AG47" i="15" s="1"/>
  <c r="V49" i="15"/>
  <c r="AG49" i="15" s="1"/>
  <c r="V51" i="15"/>
  <c r="AG51" i="15" s="1"/>
  <c r="V53" i="15"/>
  <c r="AG53" i="15" s="1"/>
  <c r="V55" i="15"/>
  <c r="AG55" i="15" s="1"/>
  <c r="V57" i="15"/>
  <c r="AG57" i="15" s="1"/>
  <c r="V59" i="15"/>
  <c r="AG59" i="15" s="1"/>
  <c r="V61" i="15"/>
  <c r="AG61" i="15" s="1"/>
  <c r="V63" i="15"/>
  <c r="AG63" i="15" s="1"/>
  <c r="V65" i="15"/>
  <c r="AG65" i="15" s="1"/>
  <c r="V67" i="15"/>
  <c r="AG67" i="15" s="1"/>
  <c r="V69" i="15"/>
  <c r="AG69" i="15" s="1"/>
  <c r="V71" i="15"/>
  <c r="AG71" i="15" s="1"/>
  <c r="V73" i="15"/>
  <c r="AG73" i="15" s="1"/>
  <c r="V75" i="15"/>
  <c r="AG75" i="15" s="1"/>
  <c r="W41" i="15"/>
  <c r="AH41" i="15" s="1"/>
  <c r="O42" i="15"/>
  <c r="W43" i="15"/>
  <c r="AH43" i="15" s="1"/>
  <c r="O44" i="15"/>
  <c r="W45" i="15"/>
  <c r="AH45" i="15" s="1"/>
  <c r="O46" i="15"/>
  <c r="W47" i="15"/>
  <c r="AH47" i="15" s="1"/>
  <c r="O48" i="15"/>
  <c r="W49" i="15"/>
  <c r="AH49" i="15" s="1"/>
  <c r="O50" i="15"/>
  <c r="W51" i="15"/>
  <c r="AH51" i="15" s="1"/>
  <c r="O52" i="15"/>
  <c r="W53" i="15"/>
  <c r="AH53" i="15" s="1"/>
  <c r="O54" i="15"/>
  <c r="W55" i="15"/>
  <c r="AH55" i="15" s="1"/>
  <c r="O56" i="15"/>
  <c r="W57" i="15"/>
  <c r="AH57" i="15" s="1"/>
  <c r="O58" i="15"/>
  <c r="W59" i="15"/>
  <c r="AH59" i="15" s="1"/>
  <c r="O60" i="15"/>
  <c r="W61" i="15"/>
  <c r="AH61" i="15" s="1"/>
  <c r="O62" i="15"/>
  <c r="W63" i="15"/>
  <c r="AH63" i="15" s="1"/>
  <c r="O64" i="15"/>
  <c r="W65" i="15"/>
  <c r="AH65" i="15" s="1"/>
  <c r="O66" i="15"/>
  <c r="W67" i="15"/>
  <c r="AH67" i="15" s="1"/>
  <c r="O68" i="15"/>
  <c r="W69" i="15"/>
  <c r="AH69" i="15" s="1"/>
  <c r="O70" i="15"/>
  <c r="W71" i="15"/>
  <c r="AH71" i="15" s="1"/>
  <c r="O72" i="15"/>
  <c r="W73" i="15"/>
  <c r="AH73" i="15" s="1"/>
  <c r="O74" i="15"/>
  <c r="W75" i="15"/>
  <c r="AH75" i="15" s="1"/>
  <c r="O76" i="15"/>
  <c r="X41" i="15"/>
  <c r="AI41" i="15" s="1"/>
  <c r="P42" i="15"/>
  <c r="AA42" i="15" s="1"/>
  <c r="X43" i="15"/>
  <c r="AI43" i="15" s="1"/>
  <c r="P44" i="15"/>
  <c r="AA44" i="15" s="1"/>
  <c r="X45" i="15"/>
  <c r="AI45" i="15" s="1"/>
  <c r="P46" i="15"/>
  <c r="AA46" i="15" s="1"/>
  <c r="X47" i="15"/>
  <c r="AI47" i="15" s="1"/>
  <c r="P48" i="15"/>
  <c r="AA48" i="15" s="1"/>
  <c r="X49" i="15"/>
  <c r="AI49" i="15" s="1"/>
  <c r="P50" i="15"/>
  <c r="AA50" i="15" s="1"/>
  <c r="X51" i="15"/>
  <c r="AI51" i="15" s="1"/>
  <c r="P52" i="15"/>
  <c r="AA52" i="15" s="1"/>
  <c r="X53" i="15"/>
  <c r="AI53" i="15" s="1"/>
  <c r="P54" i="15"/>
  <c r="AA54" i="15" s="1"/>
  <c r="X55" i="15"/>
  <c r="AI55" i="15" s="1"/>
  <c r="P56" i="15"/>
  <c r="AA56" i="15" s="1"/>
  <c r="X57" i="15"/>
  <c r="AI57" i="15" s="1"/>
  <c r="P58" i="15"/>
  <c r="AA58" i="15" s="1"/>
  <c r="X59" i="15"/>
  <c r="AI59" i="15" s="1"/>
  <c r="P60" i="15"/>
  <c r="AA60" i="15" s="1"/>
  <c r="X61" i="15"/>
  <c r="AI61" i="15" s="1"/>
  <c r="P62" i="15"/>
  <c r="AA62" i="15" s="1"/>
  <c r="X63" i="15"/>
  <c r="AI63" i="15" s="1"/>
  <c r="P64" i="15"/>
  <c r="AA64" i="15" s="1"/>
  <c r="X65" i="15"/>
  <c r="AI65" i="15" s="1"/>
  <c r="P66" i="15"/>
  <c r="AA66" i="15" s="1"/>
  <c r="X67" i="15"/>
  <c r="AI67" i="15" s="1"/>
  <c r="P68" i="15"/>
  <c r="AA68" i="15" s="1"/>
  <c r="X69" i="15"/>
  <c r="AI69" i="15" s="1"/>
  <c r="P70" i="15"/>
  <c r="AA70" i="15" s="1"/>
  <c r="X71" i="15"/>
  <c r="AI71" i="15" s="1"/>
  <c r="P72" i="15"/>
  <c r="AA72" i="15" s="1"/>
  <c r="X73" i="15"/>
  <c r="AI73" i="15" s="1"/>
  <c r="P74" i="15"/>
  <c r="AA74" i="15" s="1"/>
  <c r="X75" i="15"/>
  <c r="AI75" i="15" s="1"/>
  <c r="P76" i="15"/>
  <c r="AA76" i="15" s="1"/>
  <c r="Y41" i="15"/>
  <c r="AJ41" i="15" s="1"/>
  <c r="Q42" i="15"/>
  <c r="AB42" i="15" s="1"/>
  <c r="Y43" i="15"/>
  <c r="AJ43" i="15" s="1"/>
  <c r="Q44" i="15"/>
  <c r="AB44" i="15" s="1"/>
  <c r="Y45" i="15"/>
  <c r="AJ45" i="15" s="1"/>
  <c r="Q46" i="15"/>
  <c r="AB46" i="15" s="1"/>
  <c r="Y47" i="15"/>
  <c r="AJ47" i="15" s="1"/>
  <c r="Q48" i="15"/>
  <c r="AB48" i="15" s="1"/>
  <c r="Y49" i="15"/>
  <c r="AJ49" i="15" s="1"/>
  <c r="Q50" i="15"/>
  <c r="AB50" i="15" s="1"/>
  <c r="Y51" i="15"/>
  <c r="AJ51" i="15" s="1"/>
  <c r="Q52" i="15"/>
  <c r="AB52" i="15" s="1"/>
  <c r="Y53" i="15"/>
  <c r="AJ53" i="15" s="1"/>
  <c r="Q54" i="15"/>
  <c r="AB54" i="15" s="1"/>
  <c r="Y55" i="15"/>
  <c r="AJ55" i="15" s="1"/>
  <c r="Q56" i="15"/>
  <c r="AB56" i="15" s="1"/>
  <c r="Y57" i="15"/>
  <c r="AJ57" i="15" s="1"/>
  <c r="Q58" i="15"/>
  <c r="AB58" i="15" s="1"/>
  <c r="Y59" i="15"/>
  <c r="AJ59" i="15" s="1"/>
  <c r="Q60" i="15"/>
  <c r="AB60" i="15" s="1"/>
  <c r="Y61" i="15"/>
  <c r="AJ61" i="15" s="1"/>
  <c r="Q62" i="15"/>
  <c r="AB62" i="15" s="1"/>
  <c r="Y63" i="15"/>
  <c r="AJ63" i="15" s="1"/>
  <c r="Q64" i="15"/>
  <c r="AB64" i="15" s="1"/>
  <c r="Y65" i="15"/>
  <c r="AJ65" i="15" s="1"/>
  <c r="Q66" i="15"/>
  <c r="AB66" i="15" s="1"/>
  <c r="Y67" i="15"/>
  <c r="AJ67" i="15" s="1"/>
  <c r="Q68" i="15"/>
  <c r="AB68" i="15" s="1"/>
  <c r="Y69" i="15"/>
  <c r="AJ69" i="15" s="1"/>
  <c r="Q70" i="15"/>
  <c r="AB70" i="15" s="1"/>
  <c r="Y71" i="15"/>
  <c r="AJ71" i="15" s="1"/>
  <c r="Q72" i="15"/>
  <c r="AB72" i="15" s="1"/>
  <c r="Y73" i="15"/>
  <c r="AJ73" i="15" s="1"/>
  <c r="Q74" i="15"/>
  <c r="AB74" i="15" s="1"/>
  <c r="Y75" i="15"/>
  <c r="AJ75" i="15" s="1"/>
  <c r="Q76" i="15"/>
  <c r="AB76" i="15" s="1"/>
  <c r="R42" i="15"/>
  <c r="AC42" i="15" s="1"/>
  <c r="R44" i="15"/>
  <c r="AC44" i="15" s="1"/>
  <c r="R46" i="15"/>
  <c r="AC46" i="15" s="1"/>
  <c r="R48" i="15"/>
  <c r="AC48" i="15" s="1"/>
  <c r="R50" i="15"/>
  <c r="AC50" i="15" s="1"/>
  <c r="R52" i="15"/>
  <c r="AC52" i="15" s="1"/>
  <c r="R54" i="15"/>
  <c r="AC54" i="15" s="1"/>
  <c r="R56" i="15"/>
  <c r="AC56" i="15" s="1"/>
  <c r="R58" i="15"/>
  <c r="AC58" i="15" s="1"/>
  <c r="R60" i="15"/>
  <c r="AC60" i="15" s="1"/>
  <c r="R62" i="15"/>
  <c r="AC62" i="15" s="1"/>
  <c r="R64" i="15"/>
  <c r="AC64" i="15" s="1"/>
  <c r="R66" i="15"/>
  <c r="AC66" i="15" s="1"/>
  <c r="R68" i="15"/>
  <c r="AC68" i="15" s="1"/>
  <c r="R70" i="15"/>
  <c r="AC70" i="15" s="1"/>
  <c r="R72" i="15"/>
  <c r="AC72" i="15" s="1"/>
  <c r="R74" i="15"/>
  <c r="AC74" i="15" s="1"/>
  <c r="R76" i="15"/>
  <c r="AC76" i="15" s="1"/>
  <c r="S42" i="15"/>
  <c r="AD42" i="15" s="1"/>
  <c r="S44" i="15"/>
  <c r="AD44" i="15" s="1"/>
  <c r="S46" i="15"/>
  <c r="AD46" i="15" s="1"/>
  <c r="S48" i="15"/>
  <c r="AD48" i="15" s="1"/>
  <c r="S50" i="15"/>
  <c r="AD50" i="15" s="1"/>
  <c r="S52" i="15"/>
  <c r="AD52" i="15" s="1"/>
  <c r="S54" i="15"/>
  <c r="AD54" i="15" s="1"/>
  <c r="S56" i="15"/>
  <c r="AD56" i="15" s="1"/>
  <c r="S58" i="15"/>
  <c r="AD58" i="15" s="1"/>
  <c r="S60" i="15"/>
  <c r="AD60" i="15" s="1"/>
  <c r="S62" i="15"/>
  <c r="AD62" i="15" s="1"/>
  <c r="S64" i="15"/>
  <c r="AD64" i="15" s="1"/>
  <c r="S66" i="15"/>
  <c r="AD66" i="15" s="1"/>
  <c r="S68" i="15"/>
  <c r="AD68" i="15" s="1"/>
  <c r="S70" i="15"/>
  <c r="AD70" i="15" s="1"/>
  <c r="S72" i="15"/>
  <c r="AD72" i="15" s="1"/>
  <c r="S74" i="15"/>
  <c r="AD74" i="15" s="1"/>
  <c r="S76" i="15"/>
  <c r="AD76" i="15" s="1"/>
  <c r="T48" i="15"/>
  <c r="AE48" i="15" s="1"/>
  <c r="T50" i="15"/>
  <c r="AE50" i="15" s="1"/>
  <c r="T52" i="15"/>
  <c r="AE52" i="15" s="1"/>
  <c r="T54" i="15"/>
  <c r="AE54" i="15" s="1"/>
  <c r="T56" i="15"/>
  <c r="AE56" i="15" s="1"/>
  <c r="T58" i="15"/>
  <c r="AE58" i="15" s="1"/>
  <c r="T60" i="15"/>
  <c r="AE60" i="15" s="1"/>
  <c r="T62" i="15"/>
  <c r="AE62" i="15" s="1"/>
  <c r="T64" i="15"/>
  <c r="AE64" i="15" s="1"/>
  <c r="T66" i="15"/>
  <c r="AE66" i="15" s="1"/>
  <c r="T68" i="15"/>
  <c r="AE68" i="15" s="1"/>
  <c r="T70" i="15"/>
  <c r="AE70" i="15" s="1"/>
  <c r="T72" i="15"/>
  <c r="AE72" i="15" s="1"/>
  <c r="T74" i="15"/>
  <c r="AE74" i="15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X60" i="12"/>
  <c r="AI60" i="12" s="1"/>
  <c r="N61" i="12"/>
  <c r="N62" i="12"/>
  <c r="P62" i="12"/>
  <c r="AA62" i="12" s="1"/>
  <c r="R62" i="12"/>
  <c r="AC62" i="12" s="1"/>
  <c r="N63" i="12"/>
  <c r="N64" i="12"/>
  <c r="N65" i="12"/>
  <c r="U65" i="12"/>
  <c r="AF65" i="12" s="1"/>
  <c r="N66" i="12"/>
  <c r="W66" i="12"/>
  <c r="AH66" i="12" s="1"/>
  <c r="N67" i="12"/>
  <c r="O67" i="12"/>
  <c r="Q67" i="12"/>
  <c r="AB67" i="12" s="1"/>
  <c r="T67" i="12"/>
  <c r="AE67" i="12" s="1"/>
  <c r="N68" i="12"/>
  <c r="N69" i="12"/>
  <c r="N70" i="12"/>
  <c r="S70" i="12"/>
  <c r="AD70" i="12" s="1"/>
  <c r="U70" i="12"/>
  <c r="AF70" i="12" s="1"/>
  <c r="X70" i="12"/>
  <c r="AI70" i="12" s="1"/>
  <c r="N71" i="12"/>
  <c r="O71" i="12"/>
  <c r="N72" i="12"/>
  <c r="N73" i="12"/>
  <c r="N74" i="12"/>
  <c r="W74" i="12"/>
  <c r="AH74" i="12" s="1"/>
  <c r="Y74" i="12"/>
  <c r="AJ74" i="12" s="1"/>
  <c r="N75" i="12"/>
  <c r="N76" i="12"/>
  <c r="V76" i="12"/>
  <c r="AG76" i="12" s="1"/>
  <c r="N41" i="12"/>
  <c r="R55" i="12" s="1"/>
  <c r="AC55" i="12" s="1"/>
  <c r="AA6" i="12"/>
  <c r="Z6" i="12"/>
  <c r="Y6" i="12"/>
  <c r="X6" i="12"/>
  <c r="W6" i="12"/>
  <c r="V6" i="12"/>
  <c r="U6" i="12"/>
  <c r="T6" i="12"/>
  <c r="T7" i="12" s="1"/>
  <c r="S6" i="12"/>
  <c r="R6" i="12"/>
  <c r="R7" i="12" s="1"/>
  <c r="Q6" i="12"/>
  <c r="Q7" i="12" s="1"/>
  <c r="AA5" i="12"/>
  <c r="Z5" i="12"/>
  <c r="Y5" i="12"/>
  <c r="X5" i="12"/>
  <c r="W5" i="12"/>
  <c r="V5" i="12"/>
  <c r="U5" i="12"/>
  <c r="T5" i="12"/>
  <c r="S5" i="12"/>
  <c r="R5" i="12"/>
  <c r="Q5" i="12"/>
  <c r="C2" i="12"/>
  <c r="Z71" i="12" l="1"/>
  <c r="P56" i="12"/>
  <c r="AA56" i="12" s="1"/>
  <c r="T66" i="12"/>
  <c r="AE66" i="12" s="1"/>
  <c r="T61" i="12"/>
  <c r="AE61" i="12" s="1"/>
  <c r="Y73" i="12"/>
  <c r="AJ73" i="12" s="1"/>
  <c r="R66" i="12"/>
  <c r="AC66" i="12" s="1"/>
  <c r="R61" i="12"/>
  <c r="AC61" i="12" s="1"/>
  <c r="U41" i="12"/>
  <c r="AF41" i="12" s="1"/>
  <c r="O42" i="12"/>
  <c r="Y45" i="12"/>
  <c r="AJ45" i="12" s="1"/>
  <c r="X46" i="12"/>
  <c r="AI46" i="12" s="1"/>
  <c r="V47" i="12"/>
  <c r="AG47" i="12" s="1"/>
  <c r="U48" i="12"/>
  <c r="AF48" i="12" s="1"/>
  <c r="S49" i="12"/>
  <c r="AD49" i="12" s="1"/>
  <c r="R50" i="12"/>
  <c r="AC50" i="12" s="1"/>
  <c r="O51" i="12"/>
  <c r="Y54" i="12"/>
  <c r="AJ54" i="12" s="1"/>
  <c r="U55" i="12"/>
  <c r="AF55" i="12" s="1"/>
  <c r="S56" i="12"/>
  <c r="AD56" i="12" s="1"/>
  <c r="O57" i="12"/>
  <c r="Y60" i="12"/>
  <c r="AJ60" i="12" s="1"/>
  <c r="U61" i="12"/>
  <c r="AF61" i="12" s="1"/>
  <c r="S62" i="12"/>
  <c r="AD62" i="12" s="1"/>
  <c r="O63" i="12"/>
  <c r="X65" i="12"/>
  <c r="AI65" i="12" s="1"/>
  <c r="U66" i="12"/>
  <c r="AF66" i="12" s="1"/>
  <c r="R67" i="12"/>
  <c r="AC67" i="12" s="1"/>
  <c r="O68" i="12"/>
  <c r="Y69" i="12"/>
  <c r="AJ69" i="12" s="1"/>
  <c r="V70" i="12"/>
  <c r="AG70" i="12" s="1"/>
  <c r="R71" i="12"/>
  <c r="AC71" i="12" s="1"/>
  <c r="AK71" i="12" s="1"/>
  <c r="F32" i="12" s="1"/>
  <c r="P72" i="12"/>
  <c r="AA72" i="12" s="1"/>
  <c r="V75" i="12"/>
  <c r="AG75" i="12" s="1"/>
  <c r="T76" i="12"/>
  <c r="AE76" i="12" s="1"/>
  <c r="W41" i="12"/>
  <c r="AH41" i="12" s="1"/>
  <c r="W47" i="12"/>
  <c r="AH47" i="12" s="1"/>
  <c r="V48" i="12"/>
  <c r="AG48" i="12" s="1"/>
  <c r="S50" i="12"/>
  <c r="AD50" i="12" s="1"/>
  <c r="V55" i="12"/>
  <c r="AG55" i="12" s="1"/>
  <c r="P57" i="12"/>
  <c r="AA57" i="12" s="1"/>
  <c r="O58" i="12"/>
  <c r="T62" i="12"/>
  <c r="AE62" i="12" s="1"/>
  <c r="P63" i="12"/>
  <c r="AA63" i="12" s="1"/>
  <c r="Y65" i="12"/>
  <c r="AJ65" i="12" s="1"/>
  <c r="S67" i="12"/>
  <c r="AD67" i="12" s="1"/>
  <c r="P68" i="12"/>
  <c r="AA68" i="12" s="1"/>
  <c r="W70" i="12"/>
  <c r="AH70" i="12" s="1"/>
  <c r="Q72" i="12"/>
  <c r="AB72" i="12" s="1"/>
  <c r="U76" i="12"/>
  <c r="AF76" i="12" s="1"/>
  <c r="U49" i="12"/>
  <c r="AF49" i="12" s="1"/>
  <c r="W55" i="12"/>
  <c r="AH55" i="12" s="1"/>
  <c r="Q57" i="12"/>
  <c r="AB57" i="12" s="1"/>
  <c r="U62" i="12"/>
  <c r="AF62" i="12" s="1"/>
  <c r="Q63" i="12"/>
  <c r="AB63" i="12" s="1"/>
  <c r="P42" i="12"/>
  <c r="AA42" i="12" s="1"/>
  <c r="Y46" i="12"/>
  <c r="AJ46" i="12" s="1"/>
  <c r="T49" i="12"/>
  <c r="AE49" i="12" s="1"/>
  <c r="P51" i="12"/>
  <c r="AA51" i="12" s="1"/>
  <c r="T56" i="12"/>
  <c r="AE56" i="12" s="1"/>
  <c r="V61" i="12"/>
  <c r="AG61" i="12" s="1"/>
  <c r="V66" i="12"/>
  <c r="AG66" i="12" s="1"/>
  <c r="S71" i="12"/>
  <c r="AD71" i="12" s="1"/>
  <c r="W75" i="12"/>
  <c r="AH75" i="12" s="1"/>
  <c r="V41" i="12"/>
  <c r="AG41" i="12" s="1"/>
  <c r="W48" i="12"/>
  <c r="AH48" i="12" s="1"/>
  <c r="T50" i="12"/>
  <c r="AE50" i="12" s="1"/>
  <c r="Q51" i="12"/>
  <c r="AB51" i="12" s="1"/>
  <c r="O52" i="12"/>
  <c r="U56" i="12"/>
  <c r="AF56" i="12" s="1"/>
  <c r="P58" i="12"/>
  <c r="AA58" i="12" s="1"/>
  <c r="W61" i="12"/>
  <c r="AH61" i="12" s="1"/>
  <c r="O64" i="12"/>
  <c r="Q42" i="12"/>
  <c r="AB42" i="12" s="1"/>
  <c r="X47" i="12"/>
  <c r="AI47" i="12" s="1"/>
  <c r="R42" i="12"/>
  <c r="AC42" i="12" s="1"/>
  <c r="O43" i="12"/>
  <c r="Y47" i="12"/>
  <c r="AJ47" i="12" s="1"/>
  <c r="X48" i="12"/>
  <c r="AI48" i="12" s="1"/>
  <c r="V49" i="12"/>
  <c r="AG49" i="12" s="1"/>
  <c r="U50" i="12"/>
  <c r="AF50" i="12" s="1"/>
  <c r="R51" i="12"/>
  <c r="AC51" i="12" s="1"/>
  <c r="P52" i="12"/>
  <c r="AA52" i="12" s="1"/>
  <c r="X55" i="12"/>
  <c r="AI55" i="12" s="1"/>
  <c r="V56" i="12"/>
  <c r="AG56" i="12" s="1"/>
  <c r="R57" i="12"/>
  <c r="AC57" i="12" s="1"/>
  <c r="Q58" i="12"/>
  <c r="AB58" i="12" s="1"/>
  <c r="X61" i="12"/>
  <c r="AI61" i="12" s="1"/>
  <c r="V62" i="12"/>
  <c r="AG62" i="12" s="1"/>
  <c r="R63" i="12"/>
  <c r="AC63" i="12" s="1"/>
  <c r="P64" i="12"/>
  <c r="AA64" i="12" s="1"/>
  <c r="X66" i="12"/>
  <c r="AI66" i="12" s="1"/>
  <c r="U67" i="12"/>
  <c r="AF67" i="12" s="1"/>
  <c r="R68" i="12"/>
  <c r="AC68" i="12" s="1"/>
  <c r="Y70" i="12"/>
  <c r="AJ70" i="12" s="1"/>
  <c r="U71" i="12"/>
  <c r="AF71" i="12" s="1"/>
  <c r="S72" i="12"/>
  <c r="AD72" i="12" s="1"/>
  <c r="O73" i="12"/>
  <c r="Y75" i="12"/>
  <c r="AJ75" i="12" s="1"/>
  <c r="W76" i="12"/>
  <c r="AH76" i="12" s="1"/>
  <c r="S46" i="12"/>
  <c r="AD46" i="12" s="1"/>
  <c r="P55" i="12"/>
  <c r="AA55" i="12" s="1"/>
  <c r="S65" i="12"/>
  <c r="AD65" i="12" s="1"/>
  <c r="R47" i="12"/>
  <c r="AC47" i="12" s="1"/>
  <c r="W53" i="12"/>
  <c r="AH53" i="12" s="1"/>
  <c r="V59" i="12"/>
  <c r="AG59" i="12" s="1"/>
  <c r="X73" i="12"/>
  <c r="AI73" i="12" s="1"/>
  <c r="S47" i="12"/>
  <c r="AD47" i="12" s="1"/>
  <c r="S42" i="12"/>
  <c r="AD42" i="12" s="1"/>
  <c r="P43" i="12"/>
  <c r="AA43" i="12" s="1"/>
  <c r="O44" i="12"/>
  <c r="Y48" i="12"/>
  <c r="AJ48" i="12" s="1"/>
  <c r="W49" i="12"/>
  <c r="AH49" i="12" s="1"/>
  <c r="V50" i="12"/>
  <c r="AG50" i="12" s="1"/>
  <c r="S51" i="12"/>
  <c r="AD51" i="12" s="1"/>
  <c r="Q52" i="12"/>
  <c r="AB52" i="12" s="1"/>
  <c r="O53" i="12"/>
  <c r="Y55" i="12"/>
  <c r="AJ55" i="12" s="1"/>
  <c r="W56" i="12"/>
  <c r="AH56" i="12" s="1"/>
  <c r="S57" i="12"/>
  <c r="AD57" i="12" s="1"/>
  <c r="R58" i="12"/>
  <c r="AC58" i="12" s="1"/>
  <c r="Y61" i="12"/>
  <c r="AJ61" i="12" s="1"/>
  <c r="W62" i="12"/>
  <c r="AH62" i="12" s="1"/>
  <c r="S63" i="12"/>
  <c r="AD63" i="12" s="1"/>
  <c r="Q64" i="12"/>
  <c r="AB64" i="12" s="1"/>
  <c r="Y66" i="12"/>
  <c r="AJ66" i="12" s="1"/>
  <c r="V67" i="12"/>
  <c r="AG67" i="12" s="1"/>
  <c r="S68" i="12"/>
  <c r="AD68" i="12" s="1"/>
  <c r="V71" i="12"/>
  <c r="AG71" i="12" s="1"/>
  <c r="T72" i="12"/>
  <c r="AE72" i="12" s="1"/>
  <c r="P73" i="12"/>
  <c r="AA73" i="12" s="1"/>
  <c r="X76" i="12"/>
  <c r="AI76" i="12" s="1"/>
  <c r="U45" i="12"/>
  <c r="AF45" i="12" s="1"/>
  <c r="Y52" i="12"/>
  <c r="AJ52" i="12" s="1"/>
  <c r="Q61" i="12"/>
  <c r="AB61" i="12" s="1"/>
  <c r="R70" i="12"/>
  <c r="AC70" i="12" s="1"/>
  <c r="T42" i="12"/>
  <c r="AE42" i="12" s="1"/>
  <c r="Q43" i="12"/>
  <c r="AB43" i="12" s="1"/>
  <c r="P44" i="12"/>
  <c r="AA44" i="12" s="1"/>
  <c r="X49" i="12"/>
  <c r="AI49" i="12" s="1"/>
  <c r="W50" i="12"/>
  <c r="AH50" i="12" s="1"/>
  <c r="T51" i="12"/>
  <c r="AE51" i="12" s="1"/>
  <c r="R52" i="12"/>
  <c r="AC52" i="12" s="1"/>
  <c r="P53" i="12"/>
  <c r="AA53" i="12" s="1"/>
  <c r="X56" i="12"/>
  <c r="AI56" i="12" s="1"/>
  <c r="T57" i="12"/>
  <c r="AE57" i="12" s="1"/>
  <c r="S58" i="12"/>
  <c r="AD58" i="12" s="1"/>
  <c r="O59" i="12"/>
  <c r="X62" i="12"/>
  <c r="AI62" i="12" s="1"/>
  <c r="T63" i="12"/>
  <c r="AE63" i="12" s="1"/>
  <c r="R64" i="12"/>
  <c r="AC64" i="12" s="1"/>
  <c r="W67" i="12"/>
  <c r="AH67" i="12" s="1"/>
  <c r="T68" i="12"/>
  <c r="AE68" i="12" s="1"/>
  <c r="W71" i="12"/>
  <c r="AH71" i="12" s="1"/>
  <c r="U72" i="12"/>
  <c r="AF72" i="12" s="1"/>
  <c r="Q73" i="12"/>
  <c r="AB73" i="12" s="1"/>
  <c r="O74" i="12"/>
  <c r="Y76" i="12"/>
  <c r="AJ76" i="12" s="1"/>
  <c r="U59" i="12"/>
  <c r="AF59" i="12" s="1"/>
  <c r="U74" i="12"/>
  <c r="AF74" i="12" s="1"/>
  <c r="W44" i="12"/>
  <c r="AH44" i="12" s="1"/>
  <c r="U54" i="12"/>
  <c r="AF54" i="12" s="1"/>
  <c r="Y64" i="12"/>
  <c r="AJ64" i="12" s="1"/>
  <c r="P76" i="12"/>
  <c r="AA76" i="12" s="1"/>
  <c r="U42" i="12"/>
  <c r="AF42" i="12" s="1"/>
  <c r="R43" i="12"/>
  <c r="AC43" i="12" s="1"/>
  <c r="Q44" i="12"/>
  <c r="AB44" i="12" s="1"/>
  <c r="O45" i="12"/>
  <c r="Y49" i="12"/>
  <c r="AJ49" i="12" s="1"/>
  <c r="X50" i="12"/>
  <c r="AI50" i="12" s="1"/>
  <c r="U51" i="12"/>
  <c r="AF51" i="12" s="1"/>
  <c r="S52" i="12"/>
  <c r="AD52" i="12" s="1"/>
  <c r="Q53" i="12"/>
  <c r="AB53" i="12" s="1"/>
  <c r="O54" i="12"/>
  <c r="Y56" i="12"/>
  <c r="AJ56" i="12" s="1"/>
  <c r="U57" i="12"/>
  <c r="AF57" i="12" s="1"/>
  <c r="T58" i="12"/>
  <c r="AE58" i="12" s="1"/>
  <c r="P59" i="12"/>
  <c r="AA59" i="12" s="1"/>
  <c r="O60" i="12"/>
  <c r="Y62" i="12"/>
  <c r="AJ62" i="12" s="1"/>
  <c r="U63" i="12"/>
  <c r="AF63" i="12" s="1"/>
  <c r="S64" i="12"/>
  <c r="AD64" i="12" s="1"/>
  <c r="X67" i="12"/>
  <c r="AI67" i="12" s="1"/>
  <c r="U68" i="12"/>
  <c r="AF68" i="12" s="1"/>
  <c r="O69" i="12"/>
  <c r="X71" i="12"/>
  <c r="AI71" i="12" s="1"/>
  <c r="V72" i="12"/>
  <c r="AG72" i="12" s="1"/>
  <c r="R73" i="12"/>
  <c r="AC73" i="12" s="1"/>
  <c r="P74" i="12"/>
  <c r="AA74" i="12" s="1"/>
  <c r="Q47" i="12"/>
  <c r="AB47" i="12" s="1"/>
  <c r="P66" i="12"/>
  <c r="AA66" i="12" s="1"/>
  <c r="Q75" i="12"/>
  <c r="AB75" i="12" s="1"/>
  <c r="T46" i="12"/>
  <c r="AE46" i="12" s="1"/>
  <c r="T65" i="12"/>
  <c r="AE65" i="12" s="1"/>
  <c r="Y43" i="12"/>
  <c r="AJ43" i="12" s="1"/>
  <c r="V42" i="12"/>
  <c r="AG42" i="12" s="1"/>
  <c r="S43" i="12"/>
  <c r="AD43" i="12" s="1"/>
  <c r="R44" i="12"/>
  <c r="AC44" i="12" s="1"/>
  <c r="P45" i="12"/>
  <c r="AA45" i="12" s="1"/>
  <c r="O46" i="12"/>
  <c r="Y50" i="12"/>
  <c r="AJ50" i="12" s="1"/>
  <c r="V51" i="12"/>
  <c r="AG51" i="12" s="1"/>
  <c r="T52" i="12"/>
  <c r="AE52" i="12" s="1"/>
  <c r="R53" i="12"/>
  <c r="AC53" i="12" s="1"/>
  <c r="P54" i="12"/>
  <c r="AA54" i="12" s="1"/>
  <c r="V57" i="12"/>
  <c r="AG57" i="12" s="1"/>
  <c r="U58" i="12"/>
  <c r="AF58" i="12" s="1"/>
  <c r="Q59" i="12"/>
  <c r="AB59" i="12" s="1"/>
  <c r="P60" i="12"/>
  <c r="AA60" i="12" s="1"/>
  <c r="V63" i="12"/>
  <c r="AG63" i="12" s="1"/>
  <c r="T64" i="12"/>
  <c r="AE64" i="12" s="1"/>
  <c r="O65" i="12"/>
  <c r="Y67" i="12"/>
  <c r="AJ67" i="12" s="1"/>
  <c r="V68" i="12"/>
  <c r="AG68" i="12" s="1"/>
  <c r="P69" i="12"/>
  <c r="AA69" i="12" s="1"/>
  <c r="Y71" i="12"/>
  <c r="AJ71" i="12" s="1"/>
  <c r="W72" i="12"/>
  <c r="AH72" i="12" s="1"/>
  <c r="S73" i="12"/>
  <c r="AD73" i="12" s="1"/>
  <c r="Q74" i="12"/>
  <c r="AB74" i="12" s="1"/>
  <c r="W43" i="12"/>
  <c r="AH43" i="12" s="1"/>
  <c r="Q48" i="12"/>
  <c r="AB48" i="12" s="1"/>
  <c r="Q55" i="12"/>
  <c r="AB55" i="12" s="1"/>
  <c r="U60" i="12"/>
  <c r="AF60" i="12" s="1"/>
  <c r="Q66" i="12"/>
  <c r="AB66" i="12" s="1"/>
  <c r="P49" i="12"/>
  <c r="AA49" i="12" s="1"/>
  <c r="W42" i="12"/>
  <c r="AH42" i="12" s="1"/>
  <c r="T43" i="12"/>
  <c r="AE43" i="12" s="1"/>
  <c r="S44" i="12"/>
  <c r="AD44" i="12" s="1"/>
  <c r="Q45" i="12"/>
  <c r="AB45" i="12" s="1"/>
  <c r="P46" i="12"/>
  <c r="AA46" i="12" s="1"/>
  <c r="W51" i="12"/>
  <c r="AH51" i="12" s="1"/>
  <c r="U52" i="12"/>
  <c r="AF52" i="12" s="1"/>
  <c r="S53" i="12"/>
  <c r="AD53" i="12" s="1"/>
  <c r="Q54" i="12"/>
  <c r="AB54" i="12" s="1"/>
  <c r="W57" i="12"/>
  <c r="AH57" i="12" s="1"/>
  <c r="V58" i="12"/>
  <c r="AG58" i="12" s="1"/>
  <c r="R59" i="12"/>
  <c r="AC59" i="12" s="1"/>
  <c r="Q60" i="12"/>
  <c r="AB60" i="12" s="1"/>
  <c r="W63" i="12"/>
  <c r="AH63" i="12" s="1"/>
  <c r="U64" i="12"/>
  <c r="AF64" i="12" s="1"/>
  <c r="P65" i="12"/>
  <c r="AA65" i="12" s="1"/>
  <c r="W68" i="12"/>
  <c r="AH68" i="12" s="1"/>
  <c r="Q69" i="12"/>
  <c r="AB69" i="12" s="1"/>
  <c r="X72" i="12"/>
  <c r="AI72" i="12" s="1"/>
  <c r="T73" i="12"/>
  <c r="AE73" i="12" s="1"/>
  <c r="R74" i="12"/>
  <c r="AC74" i="12" s="1"/>
  <c r="V44" i="12"/>
  <c r="AG44" i="12" s="1"/>
  <c r="V53" i="12"/>
  <c r="AG53" i="12" s="1"/>
  <c r="T60" i="12"/>
  <c r="AE60" i="12" s="1"/>
  <c r="X64" i="12"/>
  <c r="AI64" i="12" s="1"/>
  <c r="Q70" i="12"/>
  <c r="AB70" i="12" s="1"/>
  <c r="O76" i="12"/>
  <c r="O49" i="12"/>
  <c r="O56" i="12"/>
  <c r="O62" i="12"/>
  <c r="X44" i="12"/>
  <c r="AI44" i="12" s="1"/>
  <c r="U46" i="12"/>
  <c r="AF46" i="12" s="1"/>
  <c r="O50" i="12"/>
  <c r="V54" i="12"/>
  <c r="AG54" i="12" s="1"/>
  <c r="X42" i="12"/>
  <c r="AI42" i="12" s="1"/>
  <c r="U43" i="12"/>
  <c r="AF43" i="12" s="1"/>
  <c r="T44" i="12"/>
  <c r="AE44" i="12" s="1"/>
  <c r="R45" i="12"/>
  <c r="AC45" i="12" s="1"/>
  <c r="Q46" i="12"/>
  <c r="AB46" i="12" s="1"/>
  <c r="O47" i="12"/>
  <c r="X51" i="12"/>
  <c r="AI51" i="12" s="1"/>
  <c r="V52" i="12"/>
  <c r="AG52" i="12" s="1"/>
  <c r="T53" i="12"/>
  <c r="AE53" i="12" s="1"/>
  <c r="R54" i="12"/>
  <c r="AC54" i="12" s="1"/>
  <c r="X57" i="12"/>
  <c r="AI57" i="12" s="1"/>
  <c r="W58" i="12"/>
  <c r="AH58" i="12" s="1"/>
  <c r="S59" i="12"/>
  <c r="AD59" i="12" s="1"/>
  <c r="R60" i="12"/>
  <c r="AC60" i="12" s="1"/>
  <c r="X63" i="12"/>
  <c r="AI63" i="12" s="1"/>
  <c r="V64" i="12"/>
  <c r="AG64" i="12" s="1"/>
  <c r="Q65" i="12"/>
  <c r="AB65" i="12" s="1"/>
  <c r="X68" i="12"/>
  <c r="AI68" i="12" s="1"/>
  <c r="R69" i="12"/>
  <c r="AC69" i="12" s="1"/>
  <c r="O70" i="12"/>
  <c r="Y72" i="12"/>
  <c r="AJ72" i="12" s="1"/>
  <c r="U73" i="12"/>
  <c r="AF73" i="12" s="1"/>
  <c r="S74" i="12"/>
  <c r="AD74" i="12" s="1"/>
  <c r="O75" i="12"/>
  <c r="P75" i="12"/>
  <c r="AA75" i="12" s="1"/>
  <c r="P48" i="12"/>
  <c r="AA48" i="12" s="1"/>
  <c r="T54" i="12"/>
  <c r="AE54" i="12" s="1"/>
  <c r="P61" i="12"/>
  <c r="AA61" i="12" s="1"/>
  <c r="X43" i="12"/>
  <c r="AI43" i="12" s="1"/>
  <c r="V74" i="12"/>
  <c r="AG74" i="12" s="1"/>
  <c r="V45" i="12"/>
  <c r="AG45" i="12" s="1"/>
  <c r="X53" i="12"/>
  <c r="AI53" i="12" s="1"/>
  <c r="Y42" i="12"/>
  <c r="AJ42" i="12" s="1"/>
  <c r="V43" i="12"/>
  <c r="AG43" i="12" s="1"/>
  <c r="U44" i="12"/>
  <c r="AF44" i="12" s="1"/>
  <c r="S45" i="12"/>
  <c r="AD45" i="12" s="1"/>
  <c r="R46" i="12"/>
  <c r="AC46" i="12" s="1"/>
  <c r="P47" i="12"/>
  <c r="AA47" i="12" s="1"/>
  <c r="O48" i="12"/>
  <c r="Y51" i="12"/>
  <c r="AJ51" i="12" s="1"/>
  <c r="W52" i="12"/>
  <c r="AH52" i="12" s="1"/>
  <c r="U53" i="12"/>
  <c r="AF53" i="12" s="1"/>
  <c r="S54" i="12"/>
  <c r="AD54" i="12" s="1"/>
  <c r="O55" i="12"/>
  <c r="Y57" i="12"/>
  <c r="AJ57" i="12" s="1"/>
  <c r="X58" i="12"/>
  <c r="AI58" i="12" s="1"/>
  <c r="T59" i="12"/>
  <c r="AE59" i="12" s="1"/>
  <c r="S60" i="12"/>
  <c r="AD60" i="12" s="1"/>
  <c r="O61" i="12"/>
  <c r="Y63" i="12"/>
  <c r="AJ63" i="12" s="1"/>
  <c r="W64" i="12"/>
  <c r="AH64" i="12" s="1"/>
  <c r="R65" i="12"/>
  <c r="AC65" i="12" s="1"/>
  <c r="O66" i="12"/>
  <c r="Y68" i="12"/>
  <c r="AJ68" i="12" s="1"/>
  <c r="S69" i="12"/>
  <c r="AD69" i="12" s="1"/>
  <c r="P70" i="12"/>
  <c r="AA70" i="12" s="1"/>
  <c r="V73" i="12"/>
  <c r="AG73" i="12" s="1"/>
  <c r="T74" i="12"/>
  <c r="AE74" i="12" s="1"/>
  <c r="T45" i="12"/>
  <c r="AE45" i="12" s="1"/>
  <c r="X52" i="12"/>
  <c r="AI52" i="12" s="1"/>
  <c r="Y58" i="12"/>
  <c r="AJ58" i="12" s="1"/>
  <c r="T69" i="12"/>
  <c r="AE69" i="12" s="1"/>
  <c r="W73" i="12"/>
  <c r="AH73" i="12" s="1"/>
  <c r="U69" i="12"/>
  <c r="AF69" i="12" s="1"/>
  <c r="R75" i="12"/>
  <c r="AC75" i="12" s="1"/>
  <c r="R48" i="12"/>
  <c r="AC48" i="12" s="1"/>
  <c r="Y44" i="12"/>
  <c r="AJ44" i="12" s="1"/>
  <c r="W45" i="12"/>
  <c r="AH45" i="12" s="1"/>
  <c r="V46" i="12"/>
  <c r="AG46" i="12" s="1"/>
  <c r="T47" i="12"/>
  <c r="AE47" i="12" s="1"/>
  <c r="S48" i="12"/>
  <c r="AD48" i="12" s="1"/>
  <c r="Q49" i="12"/>
  <c r="AB49" i="12" s="1"/>
  <c r="P50" i="12"/>
  <c r="AA50" i="12" s="1"/>
  <c r="Y53" i="12"/>
  <c r="AJ53" i="12" s="1"/>
  <c r="W54" i="12"/>
  <c r="AH54" i="12" s="1"/>
  <c r="S55" i="12"/>
  <c r="AD55" i="12" s="1"/>
  <c r="Q56" i="12"/>
  <c r="AB56" i="12" s="1"/>
  <c r="X59" i="12"/>
  <c r="AI59" i="12" s="1"/>
  <c r="W60" i="12"/>
  <c r="AH60" i="12" s="1"/>
  <c r="S61" i="12"/>
  <c r="AD61" i="12" s="1"/>
  <c r="Q62" i="12"/>
  <c r="AB62" i="12" s="1"/>
  <c r="V65" i="12"/>
  <c r="AG65" i="12" s="1"/>
  <c r="S66" i="12"/>
  <c r="AD66" i="12" s="1"/>
  <c r="P67" i="12"/>
  <c r="AA67" i="12" s="1"/>
  <c r="W69" i="12"/>
  <c r="AH69" i="12" s="1"/>
  <c r="T70" i="12"/>
  <c r="AE70" i="12" s="1"/>
  <c r="P71" i="12"/>
  <c r="AA71" i="12" s="1"/>
  <c r="X74" i="12"/>
  <c r="AI74" i="12" s="1"/>
  <c r="T75" i="12"/>
  <c r="AE75" i="12" s="1"/>
  <c r="R76" i="12"/>
  <c r="AC76" i="12" s="1"/>
  <c r="Y41" i="12"/>
  <c r="AJ41" i="12" s="1"/>
  <c r="X45" i="12"/>
  <c r="AI45" i="12" s="1"/>
  <c r="W46" i="12"/>
  <c r="AH46" i="12" s="1"/>
  <c r="U47" i="12"/>
  <c r="AF47" i="12" s="1"/>
  <c r="T48" i="12"/>
  <c r="AE48" i="12" s="1"/>
  <c r="R49" i="12"/>
  <c r="AC49" i="12" s="1"/>
  <c r="Q50" i="12"/>
  <c r="AB50" i="12" s="1"/>
  <c r="X54" i="12"/>
  <c r="AI54" i="12" s="1"/>
  <c r="T55" i="12"/>
  <c r="AE55" i="12" s="1"/>
  <c r="R56" i="12"/>
  <c r="AC56" i="12" s="1"/>
  <c r="X41" i="12"/>
  <c r="AI41" i="12" s="1"/>
  <c r="X69" i="12"/>
  <c r="AI69" i="12" s="1"/>
  <c r="O72" i="12"/>
  <c r="Y59" i="12"/>
  <c r="AJ59" i="12" s="1"/>
  <c r="Q76" i="12"/>
  <c r="AB76" i="12" s="1"/>
  <c r="W59" i="12"/>
  <c r="AH59" i="12" s="1"/>
  <c r="S76" i="12"/>
  <c r="AD76" i="12" s="1"/>
  <c r="R72" i="12"/>
  <c r="AC72" i="12" s="1"/>
  <c r="Q68" i="12"/>
  <c r="AB68" i="12" s="1"/>
  <c r="V69" i="12"/>
  <c r="AG69" i="12" s="1"/>
  <c r="V60" i="12"/>
  <c r="AG60" i="12" s="1"/>
  <c r="Z67" i="12"/>
  <c r="W65" i="12"/>
  <c r="AH65" i="12" s="1"/>
  <c r="X75" i="12"/>
  <c r="AI75" i="12" s="1"/>
  <c r="U75" i="12"/>
  <c r="AF75" i="12" s="1"/>
  <c r="S75" i="12"/>
  <c r="AD75" i="12" s="1"/>
  <c r="T71" i="12"/>
  <c r="AE71" i="12" s="1"/>
  <c r="Q71" i="12"/>
  <c r="AB71" i="12" s="1"/>
  <c r="W7" i="12"/>
  <c r="S7" i="12"/>
  <c r="X7" i="12"/>
  <c r="Y7" i="12"/>
  <c r="U7" i="12"/>
  <c r="Z7" i="12"/>
  <c r="Q8" i="12" s="1"/>
  <c r="V7" i="12"/>
  <c r="AA7" i="12"/>
  <c r="E17" i="16"/>
  <c r="Z56" i="16"/>
  <c r="AK56" i="16" s="1"/>
  <c r="F17" i="16" s="1"/>
  <c r="E33" i="16"/>
  <c r="Z72" i="16"/>
  <c r="AK72" i="16" s="1"/>
  <c r="F33" i="16" s="1"/>
  <c r="Z53" i="16"/>
  <c r="AK53" i="16" s="1"/>
  <c r="F14" i="16" s="1"/>
  <c r="G14" i="16" s="1"/>
  <c r="E14" i="16"/>
  <c r="Z69" i="16"/>
  <c r="AK69" i="16" s="1"/>
  <c r="F30" i="16" s="1"/>
  <c r="E30" i="16"/>
  <c r="Z42" i="16"/>
  <c r="AK42" i="16" s="1"/>
  <c r="F3" i="16" s="1"/>
  <c r="E3" i="16"/>
  <c r="Z58" i="16"/>
  <c r="AK58" i="16" s="1"/>
  <c r="F19" i="16" s="1"/>
  <c r="E19" i="16"/>
  <c r="Z74" i="16"/>
  <c r="AK74" i="16" s="1"/>
  <c r="F35" i="16" s="1"/>
  <c r="G35" i="16" s="1"/>
  <c r="E35" i="16"/>
  <c r="Z55" i="16"/>
  <c r="AK55" i="16" s="1"/>
  <c r="F16" i="16" s="1"/>
  <c r="G16" i="16" s="1"/>
  <c r="E16" i="16"/>
  <c r="Z71" i="16"/>
  <c r="AK71" i="16" s="1"/>
  <c r="F32" i="16" s="1"/>
  <c r="E32" i="16"/>
  <c r="Z67" i="16"/>
  <c r="AK67" i="16" s="1"/>
  <c r="F28" i="16" s="1"/>
  <c r="G28" i="16" s="1"/>
  <c r="E28" i="16"/>
  <c r="E5" i="16"/>
  <c r="Z44" i="16"/>
  <c r="AK44" i="16" s="1"/>
  <c r="F5" i="16" s="1"/>
  <c r="G5" i="16" s="1"/>
  <c r="E21" i="16"/>
  <c r="Z60" i="16"/>
  <c r="AK60" i="16" s="1"/>
  <c r="F21" i="16" s="1"/>
  <c r="E37" i="16"/>
  <c r="Z76" i="16"/>
  <c r="AK76" i="16" s="1"/>
  <c r="F37" i="16" s="1"/>
  <c r="Z51" i="16"/>
  <c r="AK51" i="16" s="1"/>
  <c r="F12" i="16" s="1"/>
  <c r="G12" i="16" s="1"/>
  <c r="E12" i="16"/>
  <c r="Z41" i="16"/>
  <c r="AK41" i="16" s="1"/>
  <c r="F2" i="16" s="1"/>
  <c r="G2" i="16" s="1"/>
  <c r="E2" i="16"/>
  <c r="E18" i="16"/>
  <c r="Z57" i="16"/>
  <c r="AK57" i="16" s="1"/>
  <c r="F18" i="16" s="1"/>
  <c r="G18" i="16" s="1"/>
  <c r="E34" i="16"/>
  <c r="Z73" i="16"/>
  <c r="AK73" i="16" s="1"/>
  <c r="F34" i="16" s="1"/>
  <c r="Z46" i="16"/>
  <c r="AK46" i="16" s="1"/>
  <c r="F7" i="16" s="1"/>
  <c r="E7" i="16"/>
  <c r="E23" i="16"/>
  <c r="Z62" i="16"/>
  <c r="AK62" i="16" s="1"/>
  <c r="F23" i="16" s="1"/>
  <c r="Z43" i="16"/>
  <c r="AK43" i="16" s="1"/>
  <c r="F4" i="16" s="1"/>
  <c r="E4" i="16"/>
  <c r="Z75" i="16"/>
  <c r="AK75" i="16" s="1"/>
  <c r="F36" i="16" s="1"/>
  <c r="G36" i="16" s="1"/>
  <c r="E36" i="16"/>
  <c r="Z59" i="16"/>
  <c r="AK59" i="16" s="1"/>
  <c r="F20" i="16" s="1"/>
  <c r="G20" i="16" s="1"/>
  <c r="E20" i="16"/>
  <c r="Z48" i="16"/>
  <c r="AK48" i="16" s="1"/>
  <c r="F9" i="16" s="1"/>
  <c r="G9" i="16" s="1"/>
  <c r="E9" i="16"/>
  <c r="Z64" i="16"/>
  <c r="AK64" i="16" s="1"/>
  <c r="F25" i="16" s="1"/>
  <c r="G25" i="16" s="1"/>
  <c r="E25" i="16"/>
  <c r="D28" i="16"/>
  <c r="D12" i="16"/>
  <c r="D7" i="16"/>
  <c r="D3" i="16"/>
  <c r="D31" i="16"/>
  <c r="D15" i="16"/>
  <c r="D35" i="16"/>
  <c r="D34" i="16"/>
  <c r="D18" i="16"/>
  <c r="D37" i="16"/>
  <c r="D21" i="16"/>
  <c r="D24" i="16"/>
  <c r="D27" i="16"/>
  <c r="D11" i="16"/>
  <c r="D8" i="16"/>
  <c r="D30" i="16"/>
  <c r="D14" i="16"/>
  <c r="D5" i="16"/>
  <c r="D2" i="16"/>
  <c r="D33" i="16"/>
  <c r="D17" i="16"/>
  <c r="D36" i="16"/>
  <c r="D20" i="16"/>
  <c r="D23" i="16"/>
  <c r="D26" i="16"/>
  <c r="D10" i="16"/>
  <c r="D19" i="16"/>
  <c r="D29" i="16"/>
  <c r="D13" i="16"/>
  <c r="D6" i="16"/>
  <c r="D4" i="16"/>
  <c r="D32" i="16"/>
  <c r="D16" i="16"/>
  <c r="D22" i="16"/>
  <c r="D25" i="16"/>
  <c r="D9" i="16"/>
  <c r="Z45" i="16"/>
  <c r="AK45" i="16" s="1"/>
  <c r="F6" i="16" s="1"/>
  <c r="E6" i="16"/>
  <c r="Z61" i="16"/>
  <c r="AK61" i="16" s="1"/>
  <c r="F22" i="16" s="1"/>
  <c r="G22" i="16" s="1"/>
  <c r="E22" i="16"/>
  <c r="E11" i="16"/>
  <c r="Z50" i="16"/>
  <c r="AK50" i="16" s="1"/>
  <c r="F11" i="16" s="1"/>
  <c r="E27" i="16"/>
  <c r="Z66" i="16"/>
  <c r="AK66" i="16" s="1"/>
  <c r="F27" i="16" s="1"/>
  <c r="Z47" i="16"/>
  <c r="AK47" i="16" s="1"/>
  <c r="F8" i="16" s="1"/>
  <c r="E8" i="16"/>
  <c r="Z63" i="16"/>
  <c r="AK63" i="16" s="1"/>
  <c r="F24" i="16" s="1"/>
  <c r="G24" i="16" s="1"/>
  <c r="E24" i="16"/>
  <c r="E13" i="16"/>
  <c r="Z52" i="16"/>
  <c r="AK52" i="16" s="1"/>
  <c r="F13" i="16" s="1"/>
  <c r="E29" i="16"/>
  <c r="Z68" i="16"/>
  <c r="AK68" i="16" s="1"/>
  <c r="F29" i="16" s="1"/>
  <c r="Z49" i="16"/>
  <c r="AK49" i="16" s="1"/>
  <c r="F10" i="16" s="1"/>
  <c r="E10" i="16"/>
  <c r="Z65" i="16"/>
  <c r="AK65" i="16" s="1"/>
  <c r="F26" i="16" s="1"/>
  <c r="E26" i="16"/>
  <c r="E15" i="16"/>
  <c r="Z54" i="16"/>
  <c r="AK54" i="16" s="1"/>
  <c r="F15" i="16" s="1"/>
  <c r="G15" i="16" s="1"/>
  <c r="E31" i="16"/>
  <c r="Z70" i="16"/>
  <c r="AK70" i="16" s="1"/>
  <c r="F31" i="16" s="1"/>
  <c r="G31" i="16" s="1"/>
  <c r="Z64" i="15"/>
  <c r="AK64" i="15" s="1"/>
  <c r="F25" i="15" s="1"/>
  <c r="E25" i="15"/>
  <c r="Z48" i="15"/>
  <c r="AK48" i="15" s="1"/>
  <c r="F9" i="15" s="1"/>
  <c r="E9" i="15"/>
  <c r="Z71" i="15"/>
  <c r="AK71" i="15" s="1"/>
  <c r="F32" i="15" s="1"/>
  <c r="E32" i="15"/>
  <c r="Z55" i="15"/>
  <c r="AK55" i="15" s="1"/>
  <c r="F16" i="15" s="1"/>
  <c r="E16" i="15"/>
  <c r="E23" i="15"/>
  <c r="Z62" i="15"/>
  <c r="AK62" i="15" s="1"/>
  <c r="F23" i="15" s="1"/>
  <c r="E7" i="15"/>
  <c r="Z46" i="15"/>
  <c r="AK46" i="15" s="1"/>
  <c r="F7" i="15" s="1"/>
  <c r="Z69" i="15"/>
  <c r="AK69" i="15" s="1"/>
  <c r="F30" i="15" s="1"/>
  <c r="E30" i="15"/>
  <c r="Z53" i="15"/>
  <c r="AK53" i="15" s="1"/>
  <c r="F14" i="15" s="1"/>
  <c r="E14" i="15"/>
  <c r="E37" i="15"/>
  <c r="Z76" i="15"/>
  <c r="AK76" i="15" s="1"/>
  <c r="F37" i="15" s="1"/>
  <c r="E21" i="15"/>
  <c r="Z60" i="15"/>
  <c r="AK60" i="15" s="1"/>
  <c r="F21" i="15" s="1"/>
  <c r="E5" i="15"/>
  <c r="Z44" i="15"/>
  <c r="AK44" i="15" s="1"/>
  <c r="F5" i="15" s="1"/>
  <c r="Z67" i="15"/>
  <c r="AK67" i="15" s="1"/>
  <c r="F28" i="15" s="1"/>
  <c r="E28" i="15"/>
  <c r="Z51" i="15"/>
  <c r="AK51" i="15" s="1"/>
  <c r="F12" i="15" s="1"/>
  <c r="E12" i="15"/>
  <c r="Z74" i="15"/>
  <c r="AK74" i="15" s="1"/>
  <c r="F35" i="15" s="1"/>
  <c r="E35" i="15"/>
  <c r="Z58" i="15"/>
  <c r="AK58" i="15" s="1"/>
  <c r="F19" i="15" s="1"/>
  <c r="E19" i="15"/>
  <c r="E3" i="15"/>
  <c r="Z42" i="15"/>
  <c r="AK42" i="15" s="1"/>
  <c r="F3" i="15" s="1"/>
  <c r="Z65" i="15"/>
  <c r="AK65" i="15" s="1"/>
  <c r="F26" i="15" s="1"/>
  <c r="E26" i="15"/>
  <c r="Z49" i="15"/>
  <c r="AK49" i="15" s="1"/>
  <c r="F10" i="15" s="1"/>
  <c r="E10" i="15"/>
  <c r="AA45" i="15"/>
  <c r="AK45" i="15" s="1"/>
  <c r="F6" i="15" s="1"/>
  <c r="E6" i="15"/>
  <c r="E33" i="15"/>
  <c r="Z72" i="15"/>
  <c r="AK72" i="15" s="1"/>
  <c r="F33" i="15" s="1"/>
  <c r="E17" i="15"/>
  <c r="Z56" i="15"/>
  <c r="AK56" i="15" s="1"/>
  <c r="F17" i="15" s="1"/>
  <c r="AC41" i="15"/>
  <c r="AK41" i="15" s="1"/>
  <c r="F2" i="15" s="1"/>
  <c r="G2" i="15" s="1"/>
  <c r="E2" i="15"/>
  <c r="Z63" i="15"/>
  <c r="AK63" i="15" s="1"/>
  <c r="F24" i="15" s="1"/>
  <c r="E24" i="15"/>
  <c r="Z47" i="15"/>
  <c r="AK47" i="15" s="1"/>
  <c r="F8" i="15" s="1"/>
  <c r="E8" i="15"/>
  <c r="AA43" i="15"/>
  <c r="AK43" i="15" s="1"/>
  <c r="F4" i="15" s="1"/>
  <c r="E4" i="15"/>
  <c r="E31" i="15"/>
  <c r="Z70" i="15"/>
  <c r="AK70" i="15" s="1"/>
  <c r="F31" i="15" s="1"/>
  <c r="E15" i="15"/>
  <c r="Z54" i="15"/>
  <c r="AK54" i="15" s="1"/>
  <c r="F15" i="15" s="1"/>
  <c r="Z61" i="15"/>
  <c r="AK61" i="15" s="1"/>
  <c r="F22" i="15" s="1"/>
  <c r="E22" i="15"/>
  <c r="E29" i="15"/>
  <c r="Z68" i="15"/>
  <c r="AK68" i="15" s="1"/>
  <c r="F29" i="15" s="1"/>
  <c r="E13" i="15"/>
  <c r="Z52" i="15"/>
  <c r="AK52" i="15" s="1"/>
  <c r="F13" i="15" s="1"/>
  <c r="Z75" i="15"/>
  <c r="AK75" i="15" s="1"/>
  <c r="F36" i="15" s="1"/>
  <c r="E36" i="15"/>
  <c r="Z59" i="15"/>
  <c r="AK59" i="15" s="1"/>
  <c r="F20" i="15" s="1"/>
  <c r="E20" i="15"/>
  <c r="D28" i="15"/>
  <c r="D12" i="15"/>
  <c r="D31" i="15"/>
  <c r="D15" i="15"/>
  <c r="D34" i="15"/>
  <c r="D18" i="15"/>
  <c r="D37" i="15"/>
  <c r="D21" i="15"/>
  <c r="D24" i="15"/>
  <c r="D2" i="15"/>
  <c r="D27" i="15"/>
  <c r="D11" i="15"/>
  <c r="D8" i="15"/>
  <c r="D7" i="15"/>
  <c r="D6" i="15"/>
  <c r="D5" i="15"/>
  <c r="D3" i="15"/>
  <c r="D30" i="15"/>
  <c r="D14" i="15"/>
  <c r="D4" i="15"/>
  <c r="D33" i="15"/>
  <c r="D17" i="15"/>
  <c r="D36" i="15"/>
  <c r="D20" i="15"/>
  <c r="D23" i="15"/>
  <c r="D26" i="15"/>
  <c r="D10" i="15"/>
  <c r="D29" i="15"/>
  <c r="D13" i="15"/>
  <c r="D32" i="15"/>
  <c r="D16" i="15"/>
  <c r="D35" i="15"/>
  <c r="D19" i="15"/>
  <c r="D22" i="15"/>
  <c r="D25" i="15"/>
  <c r="D9" i="15"/>
  <c r="E27" i="15"/>
  <c r="Z66" i="15"/>
  <c r="AK66" i="15" s="1"/>
  <c r="F27" i="15" s="1"/>
  <c r="E11" i="15"/>
  <c r="Z50" i="15"/>
  <c r="AK50" i="15" s="1"/>
  <c r="F11" i="15" s="1"/>
  <c r="E34" i="15"/>
  <c r="Z73" i="15"/>
  <c r="AK73" i="15" s="1"/>
  <c r="F34" i="15" s="1"/>
  <c r="E18" i="15"/>
  <c r="Z57" i="15"/>
  <c r="AK57" i="15" s="1"/>
  <c r="F18" i="15" s="1"/>
  <c r="AK67" i="12"/>
  <c r="F28" i="12" s="1"/>
  <c r="O41" i="12"/>
  <c r="P41" i="12"/>
  <c r="AA41" i="12" s="1"/>
  <c r="Q41" i="12"/>
  <c r="AB41" i="12" s="1"/>
  <c r="R41" i="12"/>
  <c r="AC41" i="12" s="1"/>
  <c r="S41" i="12"/>
  <c r="AD41" i="12" s="1"/>
  <c r="T41" i="12"/>
  <c r="AE41" i="12" s="1"/>
  <c r="D2" i="12" l="1"/>
  <c r="D16" i="12"/>
  <c r="D20" i="12"/>
  <c r="D27" i="12"/>
  <c r="D5" i="12"/>
  <c r="D9" i="12"/>
  <c r="D31" i="12"/>
  <c r="D13" i="12"/>
  <c r="D24" i="12"/>
  <c r="D35" i="12"/>
  <c r="D26" i="12"/>
  <c r="D17" i="12"/>
  <c r="D6" i="12"/>
  <c r="D28" i="12"/>
  <c r="G28" i="12" s="1"/>
  <c r="D15" i="12"/>
  <c r="D10" i="12"/>
  <c r="D21" i="12"/>
  <c r="D32" i="12"/>
  <c r="G32" i="12" s="1"/>
  <c r="D14" i="12"/>
  <c r="D36" i="12"/>
  <c r="D25" i="12"/>
  <c r="D11" i="12"/>
  <c r="D19" i="12"/>
  <c r="G19" i="12" s="1"/>
  <c r="D3" i="12"/>
  <c r="D7" i="12"/>
  <c r="D18" i="12"/>
  <c r="D29" i="12"/>
  <c r="D37" i="12"/>
  <c r="D30" i="12"/>
  <c r="D22" i="12"/>
  <c r="D33" i="12"/>
  <c r="D4" i="12"/>
  <c r="D8" i="12"/>
  <c r="D23" i="12"/>
  <c r="D12" i="12"/>
  <c r="D34" i="12"/>
  <c r="E16" i="12"/>
  <c r="Z55" i="12"/>
  <c r="AK55" i="12" s="1"/>
  <c r="F16" i="12" s="1"/>
  <c r="Z62" i="12"/>
  <c r="AK62" i="12" s="1"/>
  <c r="F23" i="12" s="1"/>
  <c r="G23" i="12" s="1"/>
  <c r="E23" i="12"/>
  <c r="E5" i="12"/>
  <c r="Z44" i="12"/>
  <c r="AK44" i="12" s="1"/>
  <c r="F5" i="12" s="1"/>
  <c r="G5" i="12" s="1"/>
  <c r="AK68" i="12"/>
  <c r="F29" i="12" s="1"/>
  <c r="G29" i="12" s="1"/>
  <c r="E17" i="12"/>
  <c r="Z56" i="12"/>
  <c r="AK56" i="12" s="1"/>
  <c r="F17" i="12" s="1"/>
  <c r="G17" i="12" s="1"/>
  <c r="Z54" i="12"/>
  <c r="AK54" i="12" s="1"/>
  <c r="F15" i="12" s="1"/>
  <c r="E15" i="12"/>
  <c r="Z49" i="12"/>
  <c r="AK49" i="12" s="1"/>
  <c r="F10" i="12" s="1"/>
  <c r="G10" i="12" s="1"/>
  <c r="E10" i="12"/>
  <c r="Z74" i="12"/>
  <c r="AK74" i="12" s="1"/>
  <c r="F35" i="12" s="1"/>
  <c r="E35" i="12"/>
  <c r="Z43" i="12"/>
  <c r="AK43" i="12" s="1"/>
  <c r="F4" i="12" s="1"/>
  <c r="G4" i="12" s="1"/>
  <c r="E4" i="12"/>
  <c r="Z68" i="12"/>
  <c r="E29" i="12"/>
  <c r="E37" i="12"/>
  <c r="Z76" i="12"/>
  <c r="AK76" i="12" s="1"/>
  <c r="F37" i="12" s="1"/>
  <c r="G37" i="12" s="1"/>
  <c r="AK70" i="12"/>
  <c r="F31" i="12" s="1"/>
  <c r="G31" i="12" s="1"/>
  <c r="Z75" i="12"/>
  <c r="AK75" i="12" s="1"/>
  <c r="F36" i="12" s="1"/>
  <c r="G36" i="12" s="1"/>
  <c r="E36" i="12"/>
  <c r="E33" i="12"/>
  <c r="Z72" i="12"/>
  <c r="AK72" i="12" s="1"/>
  <c r="F33" i="12" s="1"/>
  <c r="G33" i="12" s="1"/>
  <c r="E9" i="12"/>
  <c r="Z48" i="12"/>
  <c r="AK48" i="12" s="1"/>
  <c r="F9" i="12" s="1"/>
  <c r="G9" i="12" s="1"/>
  <c r="Z58" i="12"/>
  <c r="AK58" i="12" s="1"/>
  <c r="F19" i="12" s="1"/>
  <c r="E19" i="12"/>
  <c r="Z42" i="12"/>
  <c r="AK42" i="12" s="1"/>
  <c r="F3" i="12" s="1"/>
  <c r="E3" i="12"/>
  <c r="Z47" i="12"/>
  <c r="AK47" i="12" s="1"/>
  <c r="F8" i="12" s="1"/>
  <c r="G8" i="12" s="1"/>
  <c r="E8" i="12"/>
  <c r="Z69" i="12"/>
  <c r="AK69" i="12" s="1"/>
  <c r="F30" i="12" s="1"/>
  <c r="E30" i="12"/>
  <c r="E25" i="12"/>
  <c r="Z64" i="12"/>
  <c r="AK64" i="12" s="1"/>
  <c r="F25" i="12" s="1"/>
  <c r="G25" i="12" s="1"/>
  <c r="E24" i="12"/>
  <c r="Z63" i="12"/>
  <c r="AK63" i="12" s="1"/>
  <c r="F24" i="12" s="1"/>
  <c r="G24" i="12" s="1"/>
  <c r="Z66" i="12"/>
  <c r="AK66" i="12" s="1"/>
  <c r="F27" i="12" s="1"/>
  <c r="G27" i="12" s="1"/>
  <c r="E27" i="12"/>
  <c r="Z46" i="12"/>
  <c r="AK46" i="12" s="1"/>
  <c r="F7" i="12" s="1"/>
  <c r="E7" i="12"/>
  <c r="Z45" i="12"/>
  <c r="AK45" i="12" s="1"/>
  <c r="F6" i="12" s="1"/>
  <c r="E6" i="12"/>
  <c r="E31" i="12"/>
  <c r="Z70" i="12"/>
  <c r="E14" i="12"/>
  <c r="Z53" i="12"/>
  <c r="AK53" i="12" s="1"/>
  <c r="F14" i="12" s="1"/>
  <c r="G14" i="12" s="1"/>
  <c r="E13" i="12"/>
  <c r="Z52" i="12"/>
  <c r="AK52" i="12" s="1"/>
  <c r="F13" i="12" s="1"/>
  <c r="G13" i="12" s="1"/>
  <c r="Z57" i="12"/>
  <c r="AK57" i="12" s="1"/>
  <c r="F18" i="12" s="1"/>
  <c r="G18" i="12" s="1"/>
  <c r="E18" i="12"/>
  <c r="Z61" i="12"/>
  <c r="AK61" i="12" s="1"/>
  <c r="F22" i="12" s="1"/>
  <c r="E22" i="12"/>
  <c r="Z65" i="12"/>
  <c r="AK65" i="12" s="1"/>
  <c r="F26" i="12" s="1"/>
  <c r="G26" i="12" s="1"/>
  <c r="E26" i="12"/>
  <c r="Z59" i="12"/>
  <c r="AK59" i="12" s="1"/>
  <c r="F20" i="12" s="1"/>
  <c r="G20" i="12" s="1"/>
  <c r="E20" i="12"/>
  <c r="E28" i="12"/>
  <c r="Z60" i="12"/>
  <c r="AK60" i="12" s="1"/>
  <c r="F21" i="12" s="1"/>
  <c r="G21" i="12" s="1"/>
  <c r="E21" i="12"/>
  <c r="Z50" i="12"/>
  <c r="AK50" i="12" s="1"/>
  <c r="F11" i="12" s="1"/>
  <c r="G11" i="12" s="1"/>
  <c r="E11" i="12"/>
  <c r="Z73" i="12"/>
  <c r="AK73" i="12" s="1"/>
  <c r="F34" i="12" s="1"/>
  <c r="G34" i="12" s="1"/>
  <c r="E34" i="12"/>
  <c r="E32" i="12"/>
  <c r="E12" i="12"/>
  <c r="Z51" i="12"/>
  <c r="AK51" i="12" s="1"/>
  <c r="F12" i="12" s="1"/>
  <c r="G8" i="16"/>
  <c r="G10" i="16"/>
  <c r="G27" i="16"/>
  <c r="G19" i="16"/>
  <c r="G11" i="16"/>
  <c r="G37" i="16"/>
  <c r="G3" i="16"/>
  <c r="G21" i="16"/>
  <c r="G26" i="16"/>
  <c r="G4" i="16"/>
  <c r="I2" i="16" s="1"/>
  <c r="G30" i="16"/>
  <c r="G23" i="16"/>
  <c r="G7" i="16"/>
  <c r="G6" i="16"/>
  <c r="G13" i="16"/>
  <c r="G34" i="16"/>
  <c r="G17" i="16"/>
  <c r="G29" i="16"/>
  <c r="G33" i="16"/>
  <c r="G32" i="16"/>
  <c r="E2" i="12"/>
  <c r="H2" i="12" s="1"/>
  <c r="Z41" i="12"/>
  <c r="AK41" i="12" s="1"/>
  <c r="F2" i="12" s="1"/>
  <c r="G2" i="12" s="1"/>
  <c r="G3" i="12" l="1"/>
  <c r="G35" i="12"/>
  <c r="G12" i="12"/>
  <c r="G6" i="12"/>
  <c r="G16" i="12"/>
  <c r="G22" i="12"/>
  <c r="G30" i="12"/>
  <c r="I2" i="12"/>
  <c r="G15" i="12"/>
  <c r="G7" i="12"/>
</calcChain>
</file>

<file path=xl/sharedStrings.xml><?xml version="1.0" encoding="utf-8"?>
<sst xmlns="http://schemas.openxmlformats.org/spreadsheetml/2006/main" count="655" uniqueCount="49">
  <si>
    <t>longitude</t>
  </si>
  <si>
    <t>latitude</t>
  </si>
  <si>
    <t>Cost_per_kg</t>
  </si>
  <si>
    <t>Wind turbines</t>
  </si>
  <si>
    <t>Solar platforms</t>
  </si>
  <si>
    <t>Electrolyzers</t>
  </si>
  <si>
    <t>Desalination equipment</t>
  </si>
  <si>
    <t>Storage volume</t>
  </si>
  <si>
    <t>Conversion devices</t>
  </si>
  <si>
    <t>Reconversion devices</t>
  </si>
  <si>
    <t>Transport medium</t>
  </si>
  <si>
    <t>FPSO volume</t>
  </si>
  <si>
    <t>Distance sea</t>
  </si>
  <si>
    <t>Demand [tonH2/yr]</t>
  </si>
  <si>
    <t>GH2 pipe</t>
  </si>
  <si>
    <t>Cost per kg</t>
  </si>
  <si>
    <t>ProdH2 NPV</t>
  </si>
  <si>
    <t>Total Cost</t>
  </si>
  <si>
    <t>NPV Costs</t>
  </si>
  <si>
    <t>LCOH</t>
  </si>
  <si>
    <t>NPV H2</t>
  </si>
  <si>
    <t>discount rate</t>
  </si>
  <si>
    <t>Year</t>
  </si>
  <si>
    <t>Discount rate</t>
  </si>
  <si>
    <t>Production (kg)</t>
  </si>
  <si>
    <t>Present value</t>
  </si>
  <si>
    <t>NPV</t>
  </si>
  <si>
    <t>Total yearly cost</t>
  </si>
  <si>
    <t>Present Value Costs</t>
  </si>
  <si>
    <t>Demand</t>
  </si>
  <si>
    <t>Cost per kg [€/kg]</t>
  </si>
  <si>
    <t>Storage volume [m3]</t>
  </si>
  <si>
    <t>FPSO volume [m3]</t>
  </si>
  <si>
    <t>Distance sea [km]</t>
  </si>
  <si>
    <t>Demand [tH2/yr]</t>
  </si>
  <si>
    <t>Lon</t>
  </si>
  <si>
    <t>Lat</t>
  </si>
  <si>
    <t>Location</t>
  </si>
  <si>
    <t>Min</t>
  </si>
  <si>
    <t>Demand (kg)</t>
  </si>
  <si>
    <t>a</t>
  </si>
  <si>
    <t>lifetime</t>
  </si>
  <si>
    <t>B 2020</t>
  </si>
  <si>
    <t>B*x</t>
  </si>
  <si>
    <t>C</t>
  </si>
  <si>
    <t>y</t>
  </si>
  <si>
    <t>C*y</t>
  </si>
  <si>
    <t>WC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</si>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</sst>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1" fontId="0" fillId="0" borderId="0" xfId="0" applyNumberFormat="1"/>
    <xf numFmtId="2" fontId="4" fillId="2" borderId="0" xfId="1" applyNumberFormat="1"/>
    <xf numFmtId="11" fontId="0" fillId="0" borderId="0" xfId="0" applyNumberFormat="1"/>
    <xf numFmtId="0" fontId="2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per kg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'Costs all locations'!$C$3</c:f>
              <c:strCache>
                <c:ptCount val="1"/>
                <c:pt idx="0">
                  <c:v>(58.35, 2.78)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locations'!$D$3:$N$3</c:f>
              <c:numCache>
                <c:formatCode>0.00</c:formatCode>
                <c:ptCount val="11"/>
                <c:pt idx="0">
                  <c:v>5.7295736703427167</c:v>
                </c:pt>
                <c:pt idx="1">
                  <c:v>5.2563654901003254</c:v>
                </c:pt>
                <c:pt idx="2">
                  <c:v>4.9767655498013568</c:v>
                </c:pt>
                <c:pt idx="3">
                  <c:v>4.7495473379009692</c:v>
                </c:pt>
                <c:pt idx="4">
                  <c:v>4.594687358233541</c:v>
                </c:pt>
                <c:pt idx="5">
                  <c:v>4.4778086255115896</c:v>
                </c:pt>
                <c:pt idx="6">
                  <c:v>4.3699517937399071</c:v>
                </c:pt>
                <c:pt idx="7">
                  <c:v>4.2798444266875686</c:v>
                </c:pt>
                <c:pt idx="8">
                  <c:v>4.2172837707390531</c:v>
                </c:pt>
                <c:pt idx="9">
                  <c:v>4.1582494057458339</c:v>
                </c:pt>
                <c:pt idx="10">
                  <c:v>4.1006254112820937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6A3-83F1-EEBEEE82A873}"/>
            </c:ext>
          </c:extLst>
        </c:ser>
        <c:ser>
          <c:idx val="1"/>
          <c:order val="1"/>
          <c:tx>
            <c:strRef>
              <c:f>'Costs all locations'!$C$4</c:f>
              <c:strCache>
                <c:ptCount val="1"/>
                <c:pt idx="0">
                  <c:v>(58.35, 3.78)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locations'!$D$4:$N$4</c:f>
              <c:numCache>
                <c:formatCode>0.00</c:formatCode>
                <c:ptCount val="11"/>
                <c:pt idx="0">
                  <c:v>5.6238519596819847</c:v>
                </c:pt>
                <c:pt idx="1">
                  <c:v>5.1566944656625209</c:v>
                </c:pt>
                <c:pt idx="2">
                  <c:v>4.881085549459419</c:v>
                </c:pt>
                <c:pt idx="3">
                  <c:v>4.6573011092251262</c:v>
                </c:pt>
                <c:pt idx="4">
                  <c:v>4.5047585015109188</c:v>
                </c:pt>
                <c:pt idx="5">
                  <c:v>4.3896197692811834</c:v>
                </c:pt>
                <c:pt idx="6">
                  <c:v>4.2834069603320337</c:v>
                </c:pt>
                <c:pt idx="7">
                  <c:v>4.1946720237230402</c:v>
                </c:pt>
                <c:pt idx="8">
                  <c:v>4.133025211526884</c:v>
                </c:pt>
                <c:pt idx="9">
                  <c:v>4.0748671765524573</c:v>
                </c:pt>
                <c:pt idx="10">
                  <c:v>4.0194568438024341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F-46A3-83F1-EEBEEE82A873}"/>
            </c:ext>
          </c:extLst>
        </c:ser>
        <c:ser>
          <c:idx val="2"/>
          <c:order val="2"/>
          <c:tx>
            <c:strRef>
              <c:f>'Costs all locations'!$C$5</c:f>
              <c:strCache>
                <c:ptCount val="1"/>
                <c:pt idx="0">
                  <c:v>(58.35, 4.78)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locations'!$D$5:$N$5</c:f>
              <c:numCache>
                <c:formatCode>0.00</c:formatCode>
                <c:ptCount val="11"/>
                <c:pt idx="0">
                  <c:v>5.5884014825856001</c:v>
                </c:pt>
                <c:pt idx="1">
                  <c:v>5.1199179827419714</c:v>
                </c:pt>
                <c:pt idx="2">
                  <c:v>4.8446693417927751</c:v>
                </c:pt>
                <c:pt idx="3">
                  <c:v>4.6220012253061293</c:v>
                </c:pt>
                <c:pt idx="4">
                  <c:v>4.4698272660527394</c:v>
                </c:pt>
                <c:pt idx="5">
                  <c:v>4.3543824167112684</c:v>
                </c:pt>
                <c:pt idx="6">
                  <c:v>4.2478943396832767</c:v>
                </c:pt>
                <c:pt idx="7">
                  <c:v>4.1589074219978617</c:v>
                </c:pt>
                <c:pt idx="8">
                  <c:v>4.0970384323645828</c:v>
                </c:pt>
                <c:pt idx="9">
                  <c:v>4.0383913792487967</c:v>
                </c:pt>
                <c:pt idx="10">
                  <c:v>3.9827585464565201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F-46A3-83F1-EEBEEE82A873}"/>
            </c:ext>
          </c:extLst>
        </c:ser>
        <c:ser>
          <c:idx val="3"/>
          <c:order val="3"/>
          <c:tx>
            <c:strRef>
              <c:f>'Costs all locations'!$C$6</c:f>
              <c:strCache>
                <c:ptCount val="1"/>
                <c:pt idx="0">
                  <c:v>(58.35, 5.78)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locations'!$D$6:$N$6</c:f>
              <c:numCache>
                <c:formatCode>0.00</c:formatCode>
                <c:ptCount val="11"/>
                <c:pt idx="0">
                  <c:v>5.8520743006284066</c:v>
                </c:pt>
                <c:pt idx="1">
                  <c:v>5.3561566096434357</c:v>
                </c:pt>
                <c:pt idx="2">
                  <c:v>5.0639858232889923</c:v>
                </c:pt>
                <c:pt idx="3">
                  <c:v>4.8266561961250014</c:v>
                </c:pt>
                <c:pt idx="4">
                  <c:v>4.6645852374022683</c:v>
                </c:pt>
                <c:pt idx="5">
                  <c:v>4.5421452631475114</c:v>
                </c:pt>
                <c:pt idx="6">
                  <c:v>4.4292752291956816</c:v>
                </c:pt>
                <c:pt idx="7">
                  <c:v>4.3349481918688983</c:v>
                </c:pt>
                <c:pt idx="8">
                  <c:v>4.2692853545098544</c:v>
                </c:pt>
                <c:pt idx="9">
                  <c:v>4.207002086960685</c:v>
                </c:pt>
                <c:pt idx="10">
                  <c:v>4.1479973882828407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F-46A3-83F1-EEBEEE82A873}"/>
            </c:ext>
          </c:extLst>
        </c:ser>
        <c:ser>
          <c:idx val="6"/>
          <c:order val="6"/>
          <c:tx>
            <c:strRef>
              <c:f>'Costs all locations'!$C$9</c:f>
              <c:strCache>
                <c:ptCount val="1"/>
                <c:pt idx="0">
                  <c:v>(57.35, 2.78)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locations'!$D$9:$N$9</c:f>
              <c:numCache>
                <c:formatCode>0.00</c:formatCode>
                <c:ptCount val="11"/>
                <c:pt idx="0">
                  <c:v>5.6531966917161736</c:v>
                </c:pt>
                <c:pt idx="1">
                  <c:v>5.1699293752613187</c:v>
                </c:pt>
                <c:pt idx="2">
                  <c:v>4.884634718703377</c:v>
                </c:pt>
                <c:pt idx="3">
                  <c:v>4.653763315676696</c:v>
                </c:pt>
                <c:pt idx="4">
                  <c:v>4.4959257758905986</c:v>
                </c:pt>
                <c:pt idx="5">
                  <c:v>4.3767954978038563</c:v>
                </c:pt>
                <c:pt idx="6">
                  <c:v>4.2668790760067496</c:v>
                </c:pt>
                <c:pt idx="7">
                  <c:v>4.174896436711844</c:v>
                </c:pt>
                <c:pt idx="8">
                  <c:v>4.1100564193509053</c:v>
                </c:pt>
                <c:pt idx="9">
                  <c:v>4.0479101131724669</c:v>
                </c:pt>
                <c:pt idx="10">
                  <c:v>3.9896938985205148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3F-46A3-83F1-EEBEEE82A873}"/>
            </c:ext>
          </c:extLst>
        </c:ser>
        <c:ser>
          <c:idx val="7"/>
          <c:order val="7"/>
          <c:tx>
            <c:strRef>
              <c:f>'Costs all locations'!$C$10</c:f>
              <c:strCache>
                <c:ptCount val="1"/>
                <c:pt idx="0">
                  <c:v>(57.35, 3.78)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locations'!$D$10:$N$10</c:f>
              <c:numCache>
                <c:formatCode>0.00</c:formatCode>
                <c:ptCount val="11"/>
                <c:pt idx="0">
                  <c:v>5.4844811051342308</c:v>
                </c:pt>
                <c:pt idx="1">
                  <c:v>5.0122563174121382</c:v>
                </c:pt>
                <c:pt idx="2">
                  <c:v>4.7342218439796229</c:v>
                </c:pt>
                <c:pt idx="3">
                  <c:v>4.5088474134352436</c:v>
                </c:pt>
                <c:pt idx="4">
                  <c:v>4.3550452303924647</c:v>
                </c:pt>
                <c:pt idx="5">
                  <c:v>4.2388899267704359</c:v>
                </c:pt>
                <c:pt idx="6">
                  <c:v>4.1318348582385021</c:v>
                </c:pt>
                <c:pt idx="7">
                  <c:v>4.0423801845386729</c:v>
                </c:pt>
                <c:pt idx="8">
                  <c:v>3.9797298215371968</c:v>
                </c:pt>
                <c:pt idx="9">
                  <c:v>3.9199590869870629</c:v>
                </c:pt>
                <c:pt idx="10">
                  <c:v>3.863571719948244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3F-46A3-83F1-EEBEEE82A873}"/>
            </c:ext>
          </c:extLst>
        </c:ser>
        <c:ser>
          <c:idx val="8"/>
          <c:order val="8"/>
          <c:tx>
            <c:strRef>
              <c:f>'Costs all locations'!$C$11</c:f>
              <c:strCache>
                <c:ptCount val="1"/>
                <c:pt idx="0">
                  <c:v>(57.35, 4.78)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locations'!$D$11:$N$11</c:f>
              <c:numCache>
                <c:formatCode>0.00</c:formatCode>
                <c:ptCount val="11"/>
                <c:pt idx="0">
                  <c:v>5.3167282789393022</c:v>
                </c:pt>
                <c:pt idx="1">
                  <c:v>4.8591575172416723</c:v>
                </c:pt>
                <c:pt idx="2">
                  <c:v>4.5890160091062908</c:v>
                </c:pt>
                <c:pt idx="3">
                  <c:v>4.3695844720801764</c:v>
                </c:pt>
                <c:pt idx="4">
                  <c:v>4.2200194244846374</c:v>
                </c:pt>
                <c:pt idx="5">
                  <c:v>4.1071322376196919</c:v>
                </c:pt>
                <c:pt idx="6">
                  <c:v>4.0029790186959664</c:v>
                </c:pt>
                <c:pt idx="7">
                  <c:v>3.9159652299572918</c:v>
                </c:pt>
                <c:pt idx="8">
                  <c:v>3.855531877456031</c:v>
                </c:pt>
                <c:pt idx="9">
                  <c:v>3.7985122747093678</c:v>
                </c:pt>
                <c:pt idx="10">
                  <c:v>3.7441812838166899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3F-46A3-83F1-EEBEEE82A873}"/>
            </c:ext>
          </c:extLst>
        </c:ser>
        <c:ser>
          <c:idx val="9"/>
          <c:order val="9"/>
          <c:tx>
            <c:strRef>
              <c:f>'Costs all locations'!$C$12</c:f>
              <c:strCache>
                <c:ptCount val="1"/>
                <c:pt idx="0">
                  <c:v>(57.35, 5.78)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locations'!$D$12:$N$12</c:f>
              <c:numCache>
                <c:formatCode>0.00</c:formatCode>
                <c:ptCount val="11"/>
                <c:pt idx="0">
                  <c:v>5.1350125320324587</c:v>
                </c:pt>
                <c:pt idx="1">
                  <c:v>4.6930791888795893</c:v>
                </c:pt>
                <c:pt idx="2">
                  <c:v>4.432396112907794</c:v>
                </c:pt>
                <c:pt idx="3">
                  <c:v>4.2207512507559484</c:v>
                </c:pt>
                <c:pt idx="4">
                  <c:v>4.0764811352323012</c:v>
                </c:pt>
                <c:pt idx="5">
                  <c:v>3.9675854942243651</c:v>
                </c:pt>
                <c:pt idx="6">
                  <c:v>3.867135888148594</c:v>
                </c:pt>
                <c:pt idx="7">
                  <c:v>3.7832156777235841</c:v>
                </c:pt>
                <c:pt idx="8">
                  <c:v>3.7249096286695789</c:v>
                </c:pt>
                <c:pt idx="9">
                  <c:v>3.6699047881694691</c:v>
                </c:pt>
                <c:pt idx="10">
                  <c:v>3.6174999239677201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3F-46A3-83F1-EEBEEE82A873}"/>
            </c:ext>
          </c:extLst>
        </c:ser>
        <c:ser>
          <c:idx val="10"/>
          <c:order val="10"/>
          <c:tx>
            <c:strRef>
              <c:f>'Costs all locations'!$C$13</c:f>
              <c:strCache>
                <c:ptCount val="1"/>
                <c:pt idx="0">
                  <c:v>(57.35, 6.78)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locations'!$D$13:$N$13</c:f>
              <c:numCache>
                <c:formatCode>0.00</c:formatCode>
                <c:ptCount val="11"/>
                <c:pt idx="0">
                  <c:v>5.0342808497954348</c:v>
                </c:pt>
                <c:pt idx="1">
                  <c:v>4.6019342389644002</c:v>
                </c:pt>
                <c:pt idx="2">
                  <c:v>4.3467185710603253</c:v>
                </c:pt>
                <c:pt idx="3">
                  <c:v>4.1394266121166554</c:v>
                </c:pt>
                <c:pt idx="4">
                  <c:v>3.9981340567116779</c:v>
                </c:pt>
                <c:pt idx="5">
                  <c:v>3.891489961068531</c:v>
                </c:pt>
                <c:pt idx="6">
                  <c:v>3.7930999450181848</c:v>
                </c:pt>
                <c:pt idx="7">
                  <c:v>3.7109008824634939</c:v>
                </c:pt>
                <c:pt idx="8">
                  <c:v>3.6538082931043849</c:v>
                </c:pt>
                <c:pt idx="9">
                  <c:v>3.5999418848320368</c:v>
                </c:pt>
                <c:pt idx="10">
                  <c:v>3.5486163624876319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3F-46A3-83F1-EEBEEE82A873}"/>
            </c:ext>
          </c:extLst>
        </c:ser>
        <c:ser>
          <c:idx val="11"/>
          <c:order val="11"/>
          <c:tx>
            <c:strRef>
              <c:f>'Costs all locations'!$C$14</c:f>
              <c:strCache>
                <c:ptCount val="1"/>
                <c:pt idx="0">
                  <c:v>(57.35, 7.78)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locations'!$D$14:$N$14</c:f>
              <c:numCache>
                <c:formatCode>0.00</c:formatCode>
                <c:ptCount val="11"/>
                <c:pt idx="0">
                  <c:v>5.0410854039592659</c:v>
                </c:pt>
                <c:pt idx="1">
                  <c:v>4.6087387931282313</c:v>
                </c:pt>
                <c:pt idx="2">
                  <c:v>4.3535231252241564</c:v>
                </c:pt>
                <c:pt idx="3">
                  <c:v>4.1462311662804856</c:v>
                </c:pt>
                <c:pt idx="4">
                  <c:v>4.0049386108755094</c:v>
                </c:pt>
                <c:pt idx="5">
                  <c:v>3.898294515232362</c:v>
                </c:pt>
                <c:pt idx="6">
                  <c:v>3.7999044991820159</c:v>
                </c:pt>
                <c:pt idx="7">
                  <c:v>3.717705436627325</c:v>
                </c:pt>
                <c:pt idx="8">
                  <c:v>3.660612847268216</c:v>
                </c:pt>
                <c:pt idx="9">
                  <c:v>3.6067464389958679</c:v>
                </c:pt>
                <c:pt idx="10">
                  <c:v>3.555420916651463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3F-46A3-83F1-EEBEEE82A873}"/>
            </c:ext>
          </c:extLst>
        </c:ser>
        <c:ser>
          <c:idx val="12"/>
          <c:order val="12"/>
          <c:tx>
            <c:strRef>
              <c:f>'Costs all locations'!$C$15</c:f>
              <c:strCache>
                <c:ptCount val="1"/>
                <c:pt idx="0">
                  <c:v>(56.35, 2.78)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locations'!$D$15:$N$15</c:f>
              <c:numCache>
                <c:formatCode>0.00</c:formatCode>
                <c:ptCount val="11"/>
                <c:pt idx="0">
                  <c:v>5.4821418915021196</c:v>
                </c:pt>
                <c:pt idx="1">
                  <c:v>4.9992366231698186</c:v>
                </c:pt>
                <c:pt idx="2">
                  <c:v>4.7150567607713256</c:v>
                </c:pt>
                <c:pt idx="3">
                  <c:v>4.4848502421844811</c:v>
                </c:pt>
                <c:pt idx="4">
                  <c:v>4.3276423653350893</c:v>
                </c:pt>
                <c:pt idx="5">
                  <c:v>4.2090339910625563</c:v>
                </c:pt>
                <c:pt idx="6">
                  <c:v>4.0990345038836526</c:v>
                </c:pt>
                <c:pt idx="7">
                  <c:v>4.0070766731458516</c:v>
                </c:pt>
                <c:pt idx="8">
                  <c:v>3.9429119178056489</c:v>
                </c:pt>
                <c:pt idx="9">
                  <c:v>3.8817376497276359</c:v>
                </c:pt>
                <c:pt idx="10">
                  <c:v>3.8241103324552328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3F-46A3-83F1-EEBEEE82A873}"/>
            </c:ext>
          </c:extLst>
        </c:ser>
        <c:ser>
          <c:idx val="13"/>
          <c:order val="13"/>
          <c:tx>
            <c:strRef>
              <c:f>'Costs all locations'!$C$16</c:f>
              <c:strCache>
                <c:ptCount val="1"/>
                <c:pt idx="0">
                  <c:v>(56.35, 3.78)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locations'!$D$16:$N$16</c:f>
              <c:numCache>
                <c:formatCode>0.00</c:formatCode>
                <c:ptCount val="11"/>
                <c:pt idx="0">
                  <c:v>5.3780824459255001</c:v>
                </c:pt>
                <c:pt idx="1">
                  <c:v>4.9001715547432703</c:v>
                </c:pt>
                <c:pt idx="2">
                  <c:v>4.6183720508476407</c:v>
                </c:pt>
                <c:pt idx="3">
                  <c:v>4.3897235769152632</c:v>
                </c:pt>
                <c:pt idx="4">
                  <c:v>4.2337467331485783</c:v>
                </c:pt>
                <c:pt idx="5">
                  <c:v>4.1159716734437897</c:v>
                </c:pt>
                <c:pt idx="6">
                  <c:v>4.0073741755131076</c:v>
                </c:pt>
                <c:pt idx="7">
                  <c:v>3.9166354093851381</c:v>
                </c:pt>
                <c:pt idx="8">
                  <c:v>3.8535295876683642</c:v>
                </c:pt>
                <c:pt idx="9">
                  <c:v>3.7938796520660198</c:v>
                </c:pt>
                <c:pt idx="10">
                  <c:v>3.7371758329569991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3F-46A3-83F1-EEBEEE82A873}"/>
            </c:ext>
          </c:extLst>
        </c:ser>
        <c:ser>
          <c:idx val="14"/>
          <c:order val="14"/>
          <c:tx>
            <c:strRef>
              <c:f>'Costs all locations'!$C$17</c:f>
              <c:strCache>
                <c:ptCount val="1"/>
                <c:pt idx="0">
                  <c:v>(56.35, 4.78)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locations'!$D$17:$N$17</c:f>
              <c:numCache>
                <c:formatCode>0.00</c:formatCode>
                <c:ptCount val="11"/>
                <c:pt idx="0">
                  <c:v>5.2277479415986843</c:v>
                </c:pt>
                <c:pt idx="1">
                  <c:v>4.7605904475792196</c:v>
                </c:pt>
                <c:pt idx="2">
                  <c:v>4.4849815313761194</c:v>
                </c:pt>
                <c:pt idx="3">
                  <c:v>4.2611970911418249</c:v>
                </c:pt>
                <c:pt idx="4">
                  <c:v>4.1086544834276184</c:v>
                </c:pt>
                <c:pt idx="5">
                  <c:v>3.993515751197882</c:v>
                </c:pt>
                <c:pt idx="6">
                  <c:v>3.8873029422487329</c:v>
                </c:pt>
                <c:pt idx="7">
                  <c:v>3.7985680056397388</c:v>
                </c:pt>
                <c:pt idx="8">
                  <c:v>3.7369211934435831</c:v>
                </c:pt>
                <c:pt idx="9">
                  <c:v>3.6764999790163082</c:v>
                </c:pt>
                <c:pt idx="10">
                  <c:v>3.6196527902291979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3F-46A3-83F1-EEBEEE82A873}"/>
            </c:ext>
          </c:extLst>
        </c:ser>
        <c:ser>
          <c:idx val="15"/>
          <c:order val="15"/>
          <c:tx>
            <c:strRef>
              <c:f>'Costs all locations'!$C$18</c:f>
              <c:strCache>
                <c:ptCount val="1"/>
                <c:pt idx="0">
                  <c:v>(56.35, 5.78)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locations'!$D$18:$N$18</c:f>
              <c:numCache>
                <c:formatCode>0.00</c:formatCode>
                <c:ptCount val="11"/>
                <c:pt idx="0">
                  <c:v>5.1198550515482903</c:v>
                </c:pt>
                <c:pt idx="1">
                  <c:v>4.6603155429315928</c:v>
                </c:pt>
                <c:pt idx="2">
                  <c:v>4.3889536691793456</c:v>
                </c:pt>
                <c:pt idx="3">
                  <c:v>4.1686595994515061</c:v>
                </c:pt>
                <c:pt idx="4">
                  <c:v>4.0183239112176716</c:v>
                </c:pt>
                <c:pt idx="5">
                  <c:v>3.9047874045416591</c:v>
                </c:pt>
                <c:pt idx="6">
                  <c:v>3.800085581129498</c:v>
                </c:pt>
                <c:pt idx="7">
                  <c:v>3.7125947671087158</c:v>
                </c:pt>
                <c:pt idx="8">
                  <c:v>3.6517470492765498</c:v>
                </c:pt>
                <c:pt idx="9">
                  <c:v>3.594130968604623</c:v>
                </c:pt>
                <c:pt idx="10">
                  <c:v>3.5394386088654048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3F-46A3-83F1-EEBEEE82A873}"/>
            </c:ext>
          </c:extLst>
        </c:ser>
        <c:ser>
          <c:idx val="16"/>
          <c:order val="16"/>
          <c:tx>
            <c:strRef>
              <c:f>'Costs all locations'!$C$19</c:f>
              <c:strCache>
                <c:ptCount val="1"/>
                <c:pt idx="0">
                  <c:v>(56.35, 6.78)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locations'!$D$19:$N$19</c:f>
              <c:numCache>
                <c:formatCode>0.00</c:formatCode>
                <c:ptCount val="11"/>
                <c:pt idx="0">
                  <c:v>5.0920023892940218</c:v>
                </c:pt>
                <c:pt idx="1">
                  <c:v>4.6334399666400019</c:v>
                </c:pt>
                <c:pt idx="2">
                  <c:v>4.3631163490399194</c:v>
                </c:pt>
                <c:pt idx="3">
                  <c:v>4.1444177878940147</c:v>
                </c:pt>
                <c:pt idx="4">
                  <c:v>3.9950790952824971</c:v>
                </c:pt>
                <c:pt idx="5">
                  <c:v>3.8816396641845419</c:v>
                </c:pt>
                <c:pt idx="6">
                  <c:v>3.7767904778009158</c:v>
                </c:pt>
                <c:pt idx="7">
                  <c:v>3.688976004331538</c:v>
                </c:pt>
                <c:pt idx="8">
                  <c:v>3.6275688312973968</c:v>
                </c:pt>
                <c:pt idx="9">
                  <c:v>3.5687082702433321</c:v>
                </c:pt>
                <c:pt idx="10">
                  <c:v>3.5135778283277741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3F-46A3-83F1-EEBEEE82A873}"/>
            </c:ext>
          </c:extLst>
        </c:ser>
        <c:ser>
          <c:idx val="17"/>
          <c:order val="17"/>
          <c:tx>
            <c:strRef>
              <c:f>'Costs all locations'!$C$20</c:f>
              <c:strCache>
                <c:ptCount val="1"/>
                <c:pt idx="0">
                  <c:v>(56.35, 7.78)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locations'!$D$20:$N$20</c:f>
              <c:numCache>
                <c:formatCode>0.00</c:formatCode>
                <c:ptCount val="11"/>
                <c:pt idx="0">
                  <c:v>5.1191104980672142</c:v>
                </c:pt>
                <c:pt idx="1">
                  <c:v>4.6593522397928426</c:v>
                </c:pt>
                <c:pt idx="2">
                  <c:v>4.3878547698609438</c:v>
                </c:pt>
                <c:pt idx="3">
                  <c:v>4.1674648631662476</c:v>
                </c:pt>
                <c:pt idx="4">
                  <c:v>4.0170435481948239</c:v>
                </c:pt>
                <c:pt idx="5">
                  <c:v>3.9034348948731372</c:v>
                </c:pt>
                <c:pt idx="6">
                  <c:v>3.7986721154067049</c:v>
                </c:pt>
                <c:pt idx="7">
                  <c:v>3.7111282985768002</c:v>
                </c:pt>
                <c:pt idx="8">
                  <c:v>3.6502345401523102</c:v>
                </c:pt>
                <c:pt idx="9">
                  <c:v>3.5925521841553549</c:v>
                </c:pt>
                <c:pt idx="10">
                  <c:v>3.5378196723220769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3F-46A3-83F1-EEBEEE82A873}"/>
            </c:ext>
          </c:extLst>
        </c:ser>
        <c:ser>
          <c:idx val="18"/>
          <c:order val="18"/>
          <c:tx>
            <c:strRef>
              <c:f>'Costs all locations'!$C$21</c:f>
              <c:strCache>
                <c:ptCount val="1"/>
                <c:pt idx="0">
                  <c:v>(55.35, 2.78)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locations'!$D$21:$N$21</c:f>
              <c:numCache>
                <c:formatCode>0.00</c:formatCode>
                <c:ptCount val="11"/>
                <c:pt idx="0">
                  <c:v>5.2749231055617463</c:v>
                </c:pt>
                <c:pt idx="1">
                  <c:v>4.8016420087667973</c:v>
                </c:pt>
                <c:pt idx="2">
                  <c:v>4.5219968697412778</c:v>
                </c:pt>
                <c:pt idx="3">
                  <c:v>4.2947467121852698</c:v>
                </c:pt>
                <c:pt idx="4">
                  <c:v>4.1398581902719798</c:v>
                </c:pt>
                <c:pt idx="5">
                  <c:v>4.0229554086681363</c:v>
                </c:pt>
                <c:pt idx="6">
                  <c:v>3.9150782582116972</c:v>
                </c:pt>
                <c:pt idx="7">
                  <c:v>3.8249532235563168</c:v>
                </c:pt>
                <c:pt idx="8">
                  <c:v>3.7623772207436952</c:v>
                </c:pt>
                <c:pt idx="9">
                  <c:v>3.7020118087017528</c:v>
                </c:pt>
                <c:pt idx="10">
                  <c:v>3.6447812476876731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3F-46A3-83F1-EEBEEE82A873}"/>
            </c:ext>
          </c:extLst>
        </c:ser>
        <c:ser>
          <c:idx val="19"/>
          <c:order val="19"/>
          <c:tx>
            <c:strRef>
              <c:f>'Costs all locations'!$C$22</c:f>
              <c:strCache>
                <c:ptCount val="1"/>
                <c:pt idx="0">
                  <c:v>(55.35, 3.78)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locations'!$D$22:$N$22</c:f>
              <c:numCache>
                <c:formatCode>0.00</c:formatCode>
                <c:ptCount val="11"/>
                <c:pt idx="0">
                  <c:v>5.1916696604909189</c:v>
                </c:pt>
                <c:pt idx="1">
                  <c:v>4.7159817432224731</c:v>
                </c:pt>
                <c:pt idx="2">
                  <c:v>4.4365160845446558</c:v>
                </c:pt>
                <c:pt idx="3">
                  <c:v>4.210254468113817</c:v>
                </c:pt>
                <c:pt idx="4">
                  <c:v>4.0558206391514497</c:v>
                </c:pt>
                <c:pt idx="5">
                  <c:v>3.938947525925562</c:v>
                </c:pt>
                <c:pt idx="6">
                  <c:v>3.8308858416735991</c:v>
                </c:pt>
                <c:pt idx="7">
                  <c:v>3.7400661279057621</c:v>
                </c:pt>
                <c:pt idx="8">
                  <c:v>3.6766083857449039</c:v>
                </c:pt>
                <c:pt idx="9">
                  <c:v>3.615843521319333</c:v>
                </c:pt>
                <c:pt idx="10">
                  <c:v>3.558853872869614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C3F-46A3-83F1-EEBEEE82A873}"/>
            </c:ext>
          </c:extLst>
        </c:ser>
        <c:ser>
          <c:idx val="20"/>
          <c:order val="20"/>
          <c:tx>
            <c:strRef>
              <c:f>'Costs all locations'!$C$23</c:f>
              <c:strCache>
                <c:ptCount val="1"/>
                <c:pt idx="0">
                  <c:v>(55.35, 4.78)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locations'!$D$23:$N$23</c:f>
              <c:numCache>
                <c:formatCode>0.00</c:formatCode>
                <c:ptCount val="11"/>
                <c:pt idx="0">
                  <c:v>5.0660892050002433</c:v>
                </c:pt>
                <c:pt idx="1">
                  <c:v>4.5977650461398492</c:v>
                </c:pt>
                <c:pt idx="2">
                  <c:v>4.3214329503119391</c:v>
                </c:pt>
                <c:pt idx="3">
                  <c:v>4.0971373795877373</c:v>
                </c:pt>
                <c:pt idx="4">
                  <c:v>3.944138095939723</c:v>
                </c:pt>
                <c:pt idx="5">
                  <c:v>3.8286145815997248</c:v>
                </c:pt>
                <c:pt idx="6">
                  <c:v>3.7220766736944659</c:v>
                </c:pt>
                <c:pt idx="7">
                  <c:v>3.6330590554368158</c:v>
                </c:pt>
                <c:pt idx="8">
                  <c:v>3.5711666934149369</c:v>
                </c:pt>
                <c:pt idx="9">
                  <c:v>3.512655190040356</c:v>
                </c:pt>
                <c:pt idx="10">
                  <c:v>3.4570307127886779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C3F-46A3-83F1-EEBEEE82A873}"/>
            </c:ext>
          </c:extLst>
        </c:ser>
        <c:ser>
          <c:idx val="21"/>
          <c:order val="21"/>
          <c:tx>
            <c:strRef>
              <c:f>'Costs all locations'!$C$24</c:f>
              <c:strCache>
                <c:ptCount val="1"/>
                <c:pt idx="0">
                  <c:v>(55.35, 5.78)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locations'!$D$24:$N$24</c:f>
              <c:numCache>
                <c:formatCode>0.00</c:formatCode>
                <c:ptCount val="11"/>
                <c:pt idx="0">
                  <c:v>5.0098790838344387</c:v>
                </c:pt>
                <c:pt idx="1">
                  <c:v>4.5417299288585831</c:v>
                </c:pt>
                <c:pt idx="2">
                  <c:v>4.2659389031907802</c:v>
                </c:pt>
                <c:pt idx="3">
                  <c:v>4.0428874388367024</c:v>
                </c:pt>
                <c:pt idx="4">
                  <c:v>3.890570103513824</c:v>
                </c:pt>
                <c:pt idx="5">
                  <c:v>3.774649896030589</c:v>
                </c:pt>
                <c:pt idx="6">
                  <c:v>3.6676022303636389</c:v>
                </c:pt>
                <c:pt idx="7">
                  <c:v>3.577849511633485</c:v>
                </c:pt>
                <c:pt idx="8">
                  <c:v>3.514761151641602</c:v>
                </c:pt>
                <c:pt idx="9">
                  <c:v>3.4539196718182601</c:v>
                </c:pt>
                <c:pt idx="10">
                  <c:v>3.3972732435014512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C3F-46A3-83F1-EEBEEE82A873}"/>
            </c:ext>
          </c:extLst>
        </c:ser>
        <c:ser>
          <c:idx val="22"/>
          <c:order val="22"/>
          <c:tx>
            <c:strRef>
              <c:f>'Costs all locations'!$C$25</c:f>
              <c:strCache>
                <c:ptCount val="1"/>
                <c:pt idx="0">
                  <c:v>(55.35, 6.78)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locations'!$D$25:$N$25</c:f>
              <c:numCache>
                <c:formatCode>0.00</c:formatCode>
                <c:ptCount val="11"/>
                <c:pt idx="0">
                  <c:v>4.9916319520697447</c:v>
                </c:pt>
                <c:pt idx="1">
                  <c:v>4.5244744580502791</c:v>
                </c:pt>
                <c:pt idx="2">
                  <c:v>4.2488655418471772</c:v>
                </c:pt>
                <c:pt idx="3">
                  <c:v>4.0250811016128836</c:v>
                </c:pt>
                <c:pt idx="4">
                  <c:v>3.8725384938986771</c:v>
                </c:pt>
                <c:pt idx="5">
                  <c:v>3.7573997616689421</c:v>
                </c:pt>
                <c:pt idx="6">
                  <c:v>3.650411069675723</c:v>
                </c:pt>
                <c:pt idx="7">
                  <c:v>3.560305450404865</c:v>
                </c:pt>
                <c:pt idx="8">
                  <c:v>3.4971863966847669</c:v>
                </c:pt>
                <c:pt idx="9">
                  <c:v>3.4363007333114068</c:v>
                </c:pt>
                <c:pt idx="10">
                  <c:v>3.3796275369318911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C3F-46A3-83F1-EEBEEE82A873}"/>
            </c:ext>
          </c:extLst>
        </c:ser>
        <c:ser>
          <c:idx val="23"/>
          <c:order val="23"/>
          <c:tx>
            <c:strRef>
              <c:f>'Costs all locations'!$C$26</c:f>
              <c:strCache>
                <c:ptCount val="1"/>
                <c:pt idx="0">
                  <c:v>(55.35, 7.78)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locations'!$D$26:$N$26</c:f>
              <c:numCache>
                <c:formatCode>0.00</c:formatCode>
                <c:ptCount val="11"/>
                <c:pt idx="0">
                  <c:v>5.0155183049065037</c:v>
                </c:pt>
                <c:pt idx="1">
                  <c:v>4.5471941460461096</c:v>
                </c:pt>
                <c:pt idx="2">
                  <c:v>4.2708620502181986</c:v>
                </c:pt>
                <c:pt idx="3">
                  <c:v>4.0465664794939968</c:v>
                </c:pt>
                <c:pt idx="4">
                  <c:v>3.893567195845983</c:v>
                </c:pt>
                <c:pt idx="5">
                  <c:v>3.7780436815059848</c:v>
                </c:pt>
                <c:pt idx="6">
                  <c:v>3.6715057736007259</c:v>
                </c:pt>
                <c:pt idx="7">
                  <c:v>3.582488155343075</c:v>
                </c:pt>
                <c:pt idx="8">
                  <c:v>3.5205957933211969</c:v>
                </c:pt>
                <c:pt idx="9">
                  <c:v>3.4620842899466151</c:v>
                </c:pt>
                <c:pt idx="10">
                  <c:v>3.4064598126949379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C3F-46A3-83F1-EEBEEE82A873}"/>
            </c:ext>
          </c:extLst>
        </c:ser>
        <c:ser>
          <c:idx val="24"/>
          <c:order val="24"/>
          <c:tx>
            <c:strRef>
              <c:f>'Costs all locations'!$C$27</c:f>
              <c:strCache>
                <c:ptCount val="1"/>
                <c:pt idx="0">
                  <c:v>(54.35, 2.78)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locations'!$D$27:$N$27</c:f>
              <c:numCache>
                <c:formatCode>0.00</c:formatCode>
                <c:ptCount val="11"/>
                <c:pt idx="0">
                  <c:v>5.1890446298247497</c:v>
                </c:pt>
                <c:pt idx="1">
                  <c:v>4.7151802006093364</c:v>
                </c:pt>
                <c:pt idx="2">
                  <c:v>4.4351734717714129</c:v>
                </c:pt>
                <c:pt idx="3">
                  <c:v>4.2076677489704499</c:v>
                </c:pt>
                <c:pt idx="4">
                  <c:v>4.0525508890902566</c:v>
                </c:pt>
                <c:pt idx="5">
                  <c:v>3.935455716431282</c:v>
                </c:pt>
                <c:pt idx="6">
                  <c:v>3.827416016496787</c:v>
                </c:pt>
                <c:pt idx="7">
                  <c:v>3.7371496410170799</c:v>
                </c:pt>
                <c:pt idx="8">
                  <c:v>3.6744508632915962</c:v>
                </c:pt>
                <c:pt idx="9">
                  <c:v>3.6148510069363371</c:v>
                </c:pt>
                <c:pt idx="10">
                  <c:v>3.5574732215773688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3F-46A3-83F1-EEBEEE82A873}"/>
            </c:ext>
          </c:extLst>
        </c:ser>
        <c:ser>
          <c:idx val="25"/>
          <c:order val="25"/>
          <c:tx>
            <c:strRef>
              <c:f>'Costs all locations'!$C$28</c:f>
              <c:strCache>
                <c:ptCount val="1"/>
                <c:pt idx="0">
                  <c:v>(54.35, 3.78)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locations'!$D$28:$N$28</c:f>
              <c:numCache>
                <c:formatCode>0.00</c:formatCode>
                <c:ptCount val="11"/>
                <c:pt idx="0">
                  <c:v>5.0779485496912828</c:v>
                </c:pt>
                <c:pt idx="1">
                  <c:v>4.6037487084925024</c:v>
                </c:pt>
                <c:pt idx="2">
                  <c:v>4.323966658728831</c:v>
                </c:pt>
                <c:pt idx="3">
                  <c:v>4.0974814227086576</c:v>
                </c:pt>
                <c:pt idx="4">
                  <c:v>3.9430622375821072</c:v>
                </c:pt>
                <c:pt idx="5">
                  <c:v>3.8261835048601558</c:v>
                </c:pt>
                <c:pt idx="6">
                  <c:v>3.7183266730884732</c:v>
                </c:pt>
                <c:pt idx="7">
                  <c:v>3.6279484113893479</c:v>
                </c:pt>
                <c:pt idx="8">
                  <c:v>3.5648202747143651</c:v>
                </c:pt>
                <c:pt idx="9">
                  <c:v>3.5037448466760872</c:v>
                </c:pt>
                <c:pt idx="10">
                  <c:v>3.4465945898501271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3F-46A3-83F1-EEBEEE82A873}"/>
            </c:ext>
          </c:extLst>
        </c:ser>
        <c:ser>
          <c:idx val="26"/>
          <c:order val="26"/>
          <c:tx>
            <c:strRef>
              <c:f>'Costs all locations'!$C$29</c:f>
              <c:strCache>
                <c:ptCount val="1"/>
                <c:pt idx="0">
                  <c:v>(54.35, 4.78)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locations'!$D$29:$N$29</c:f>
              <c:numCache>
                <c:formatCode>0.00</c:formatCode>
                <c:ptCount val="11"/>
                <c:pt idx="0">
                  <c:v>4.9550512436213401</c:v>
                </c:pt>
                <c:pt idx="1">
                  <c:v>4.4828993724518043</c:v>
                </c:pt>
                <c:pt idx="2">
                  <c:v>4.2049100977458398</c:v>
                </c:pt>
                <c:pt idx="3">
                  <c:v>3.9795676128570801</c:v>
                </c:pt>
                <c:pt idx="4">
                  <c:v>3.8257939720601639</c:v>
                </c:pt>
                <c:pt idx="5">
                  <c:v>3.7096627173200272</c:v>
                </c:pt>
                <c:pt idx="6">
                  <c:v>3.6026279674728512</c:v>
                </c:pt>
                <c:pt idx="7">
                  <c:v>3.5131909613760608</c:v>
                </c:pt>
                <c:pt idx="8">
                  <c:v>3.450555945238694</c:v>
                </c:pt>
                <c:pt idx="9">
                  <c:v>3.390807302463569</c:v>
                </c:pt>
                <c:pt idx="10">
                  <c:v>3.334433319456104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3F-46A3-83F1-EEBEEE82A873}"/>
            </c:ext>
          </c:extLst>
        </c:ser>
        <c:ser>
          <c:idx val="27"/>
          <c:order val="27"/>
          <c:tx>
            <c:strRef>
              <c:f>'Costs all locations'!$C$30</c:f>
              <c:strCache>
                <c:ptCount val="1"/>
                <c:pt idx="0">
                  <c:v>(54.35, 5.78)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locations'!$D$30:$N$30</c:f>
              <c:numCache>
                <c:formatCode>0.00</c:formatCode>
                <c:ptCount val="11"/>
                <c:pt idx="0">
                  <c:v>4.8544208792259287</c:v>
                </c:pt>
                <c:pt idx="1">
                  <c:v>4.384930055524606</c:v>
                </c:pt>
                <c:pt idx="2">
                  <c:v>4.1078747800718869</c:v>
                </c:pt>
                <c:pt idx="3">
                  <c:v>3.8830680788577752</c:v>
                </c:pt>
                <c:pt idx="4">
                  <c:v>3.7296121192759562</c:v>
                </c:pt>
                <c:pt idx="5">
                  <c:v>3.6137038228256961</c:v>
                </c:pt>
                <c:pt idx="6">
                  <c:v>3.5068408159643272</c:v>
                </c:pt>
                <c:pt idx="7">
                  <c:v>3.4175405160580201</c:v>
                </c:pt>
                <c:pt idx="8">
                  <c:v>3.3554026042104188</c:v>
                </c:pt>
                <c:pt idx="9">
                  <c:v>3.2965376324356832</c:v>
                </c:pt>
                <c:pt idx="10">
                  <c:v>3.2406990106823521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C3F-46A3-83F1-EEBEEE82A873}"/>
            </c:ext>
          </c:extLst>
        </c:ser>
        <c:ser>
          <c:idx val="28"/>
          <c:order val="28"/>
          <c:tx>
            <c:strRef>
              <c:f>'Costs all locations'!$C$31</c:f>
              <c:strCache>
                <c:ptCount val="1"/>
                <c:pt idx="0">
                  <c:v>(54.35, 6.78)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locations'!$D$31:$N$31</c:f>
              <c:numCache>
                <c:formatCode>0.00</c:formatCode>
                <c:ptCount val="11"/>
                <c:pt idx="0">
                  <c:v>4.805771216564426</c:v>
                </c:pt>
                <c:pt idx="1">
                  <c:v>4.337811640466823</c:v>
                </c:pt>
                <c:pt idx="2">
                  <c:v>4.0617055382716654</c:v>
                </c:pt>
                <c:pt idx="3">
                  <c:v>3.8375696958255601</c:v>
                </c:pt>
                <c:pt idx="4">
                  <c:v>3.6847131234068611</c:v>
                </c:pt>
                <c:pt idx="5">
                  <c:v>3.5693098534763199</c:v>
                </c:pt>
                <c:pt idx="6">
                  <c:v>3.4628735389948448</c:v>
                </c:pt>
                <c:pt idx="7">
                  <c:v>3.3739442587523989</c:v>
                </c:pt>
                <c:pt idx="8">
                  <c:v>3.3121286310510589</c:v>
                </c:pt>
                <c:pt idx="9">
                  <c:v>3.2537275865515261</c:v>
                </c:pt>
                <c:pt idx="10">
                  <c:v>3.198170029456616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C3F-46A3-83F1-EEBEEE82A873}"/>
            </c:ext>
          </c:extLst>
        </c:ser>
        <c:ser>
          <c:idx val="29"/>
          <c:order val="29"/>
          <c:tx>
            <c:strRef>
              <c:f>'Costs all locations'!$C$32</c:f>
              <c:strCache>
                <c:ptCount val="1"/>
                <c:pt idx="0">
                  <c:v>(54.35, 7.78)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locations'!$D$32:$N$32</c:f>
              <c:numCache>
                <c:formatCode>0.00</c:formatCode>
                <c:ptCount val="11"/>
                <c:pt idx="0">
                  <c:v>4.8815028225270982</c:v>
                </c:pt>
                <c:pt idx="1">
                  <c:v>4.4071274032046963</c:v>
                </c:pt>
                <c:pt idx="2">
                  <c:v>4.1284753216047898</c:v>
                </c:pt>
                <c:pt idx="3">
                  <c:v>3.9027887269750989</c:v>
                </c:pt>
                <c:pt idx="4">
                  <c:v>3.748868658438262</c:v>
                </c:pt>
                <c:pt idx="5">
                  <c:v>3.6326587386995981</c:v>
                </c:pt>
                <c:pt idx="6">
                  <c:v>3.5255225204386971</c:v>
                </c:pt>
                <c:pt idx="7">
                  <c:v>3.435285386051095</c:v>
                </c:pt>
                <c:pt idx="8">
                  <c:v>3.3720578468518512</c:v>
                </c:pt>
                <c:pt idx="9">
                  <c:v>3.311624359051426</c:v>
                </c:pt>
                <c:pt idx="10">
                  <c:v>3.2548354710720071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C3F-46A3-83F1-EEBEEE82A873}"/>
            </c:ext>
          </c:extLst>
        </c:ser>
        <c:ser>
          <c:idx val="30"/>
          <c:order val="30"/>
          <c:tx>
            <c:strRef>
              <c:f>'Costs all locations'!$C$33</c:f>
              <c:strCache>
                <c:ptCount val="1"/>
                <c:pt idx="0">
                  <c:v>(53.35, 2.78)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locations'!$D$33:$N$33</c:f>
              <c:numCache>
                <c:formatCode>0.00</c:formatCode>
                <c:ptCount val="11"/>
                <c:pt idx="0">
                  <c:v>5.1468148540427219</c:v>
                </c:pt>
                <c:pt idx="1">
                  <c:v>4.6721477685100901</c:v>
                </c:pt>
                <c:pt idx="2">
                  <c:v>4.3933148920039802</c:v>
                </c:pt>
                <c:pt idx="3">
                  <c:v>4.1675005147518123</c:v>
                </c:pt>
                <c:pt idx="4">
                  <c:v>4.0134662772315242</c:v>
                </c:pt>
                <c:pt idx="5">
                  <c:v>3.896540326796281</c:v>
                </c:pt>
                <c:pt idx="6">
                  <c:v>3.7884142199445932</c:v>
                </c:pt>
                <c:pt idx="7">
                  <c:v>3.6978771878254131</c:v>
                </c:pt>
                <c:pt idx="8">
                  <c:v>3.6346649954902759</c:v>
                </c:pt>
                <c:pt idx="9">
                  <c:v>3.574253599464861</c:v>
                </c:pt>
                <c:pt idx="10">
                  <c:v>3.517478095516795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C3F-46A3-83F1-EEBEEE82A873}"/>
            </c:ext>
          </c:extLst>
        </c:ser>
        <c:ser>
          <c:idx val="31"/>
          <c:order val="31"/>
          <c:tx>
            <c:strRef>
              <c:f>'Costs all locations'!$C$34</c:f>
              <c:strCache>
                <c:ptCount val="1"/>
                <c:pt idx="0">
                  <c:v>(53.35, 3.78)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locations'!$D$34:$N$34</c:f>
              <c:numCache>
                <c:formatCode>0.00</c:formatCode>
                <c:ptCount val="11"/>
                <c:pt idx="0">
                  <c:v>5.0667952127641707</c:v>
                </c:pt>
                <c:pt idx="1">
                  <c:v>4.5900509864228702</c:v>
                </c:pt>
                <c:pt idx="2">
                  <c:v>4.3089746621520488</c:v>
                </c:pt>
                <c:pt idx="3">
                  <c:v>4.0808373187095812</c:v>
                </c:pt>
                <c:pt idx="4">
                  <c:v>3.9253171508767029</c:v>
                </c:pt>
                <c:pt idx="5">
                  <c:v>3.8079268732821769</c:v>
                </c:pt>
                <c:pt idx="6">
                  <c:v>3.6996544743076041</c:v>
                </c:pt>
                <c:pt idx="7">
                  <c:v>3.6091983898282911</c:v>
                </c:pt>
                <c:pt idx="8">
                  <c:v>3.5463381179372391</c:v>
                </c:pt>
                <c:pt idx="9">
                  <c:v>3.4870416507350499</c:v>
                </c:pt>
                <c:pt idx="10">
                  <c:v>3.42925764141828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C3F-46A3-83F1-EEBEEE82A873}"/>
            </c:ext>
          </c:extLst>
        </c:ser>
        <c:ser>
          <c:idx val="32"/>
          <c:order val="32"/>
          <c:tx>
            <c:strRef>
              <c:f>'Costs all locations'!$C$35</c:f>
              <c:strCache>
                <c:ptCount val="1"/>
                <c:pt idx="0">
                  <c:v>(53.35, 4.78)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locations'!$D$35:$N$35</c:f>
              <c:numCache>
                <c:formatCode>0.00</c:formatCode>
                <c:ptCount val="11"/>
                <c:pt idx="0">
                  <c:v>5.0239269742431398</c:v>
                </c:pt>
                <c:pt idx="1">
                  <c:v>4.5406945623635657</c:v>
                </c:pt>
                <c:pt idx="2">
                  <c:v>4.2553560216375734</c:v>
                </c:pt>
                <c:pt idx="3">
                  <c:v>4.0235932325952932</c:v>
                </c:pt>
                <c:pt idx="4">
                  <c:v>3.8655844393340191</c:v>
                </c:pt>
                <c:pt idx="5">
                  <c:v>3.7463098679559281</c:v>
                </c:pt>
                <c:pt idx="6">
                  <c:v>3.6362715340502798</c:v>
                </c:pt>
                <c:pt idx="7">
                  <c:v>3.5443370135093768</c:v>
                </c:pt>
                <c:pt idx="8">
                  <c:v>3.480470816681319</c:v>
                </c:pt>
                <c:pt idx="9">
                  <c:v>3.4201654688102812</c:v>
                </c:pt>
                <c:pt idx="10">
                  <c:v>3.3625846786913418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C3F-46A3-83F1-EEBEEE82A873}"/>
            </c:ext>
          </c:extLst>
        </c:ser>
        <c:ser>
          <c:idx val="33"/>
          <c:order val="33"/>
          <c:tx>
            <c:strRef>
              <c:f>'Costs all locations'!$C$36</c:f>
              <c:strCache>
                <c:ptCount val="1"/>
                <c:pt idx="0">
                  <c:v>(53.35, 5.78)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locations'!$D$36:$N$36</c:f>
              <c:numCache>
                <c:formatCode>0.00</c:formatCode>
                <c:ptCount val="11"/>
                <c:pt idx="0">
                  <c:v>5.4007440145233989</c:v>
                </c:pt>
                <c:pt idx="1">
                  <c:v>4.8652398128576007</c:v>
                </c:pt>
                <c:pt idx="2">
                  <c:v>4.5505906618291023</c:v>
                </c:pt>
                <c:pt idx="3">
                  <c:v>4.2957928229920519</c:v>
                </c:pt>
                <c:pt idx="4">
                  <c:v>4.1219220762674817</c:v>
                </c:pt>
                <c:pt idx="5">
                  <c:v>3.9903833818788801</c:v>
                </c:pt>
                <c:pt idx="6">
                  <c:v>3.868441615272471</c:v>
                </c:pt>
                <c:pt idx="7">
                  <c:v>3.7652358515421471</c:v>
                </c:pt>
                <c:pt idx="8">
                  <c:v>3.6912854678658311</c:v>
                </c:pt>
                <c:pt idx="9">
                  <c:v>3.6150474990791142</c:v>
                </c:pt>
                <c:pt idx="10">
                  <c:v>3.545911088666776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C3F-46A3-83F1-EEBEEE82A873}"/>
            </c:ext>
          </c:extLst>
        </c:ser>
        <c:ser>
          <c:idx val="34"/>
          <c:order val="34"/>
          <c:tx>
            <c:strRef>
              <c:f>'Costs all locations'!$C$37</c:f>
              <c:strCache>
                <c:ptCount val="1"/>
                <c:pt idx="0">
                  <c:v>(53.35, 6.78)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'Costs all locations'!$D$1:$N$2</c:f>
              <c:multiLvlStrCache>
                <c:ptCount val="11"/>
                <c:lvl>
                  <c:pt idx="0">
                    <c:v>2020</c:v>
                  </c:pt>
                  <c:pt idx="1">
                    <c:v>2023</c:v>
                  </c:pt>
                  <c:pt idx="2">
                    <c:v>2026</c:v>
                  </c:pt>
                  <c:pt idx="3">
                    <c:v>2029</c:v>
                  </c:pt>
                  <c:pt idx="4">
                    <c:v>2032</c:v>
                  </c:pt>
                  <c:pt idx="5">
                    <c:v>2035</c:v>
                  </c:pt>
                  <c:pt idx="6">
                    <c:v>2038</c:v>
                  </c:pt>
                  <c:pt idx="7">
                    <c:v>2041</c:v>
                  </c:pt>
                  <c:pt idx="8">
                    <c:v>2044</c:v>
                  </c:pt>
                  <c:pt idx="9">
                    <c:v>2047</c:v>
                  </c:pt>
                  <c:pt idx="10">
                    <c:v>2050</c:v>
                  </c:pt>
                </c:lvl>
                <c:lvl>
                  <c:pt idx="0">
                    <c:v>Year</c:v>
                  </c:pt>
                </c:lvl>
              </c:multiLvlStrCache>
            </c:multiLvlStrRef>
          </c:cat>
          <c:val>
            <c:numRef>
              <c:f>'Costs all locations'!$D$37:$N$37</c:f>
              <c:numCache>
                <c:formatCode>0.00</c:formatCode>
                <c:ptCount val="11"/>
                <c:pt idx="0">
                  <c:v>5.8652419972964234</c:v>
                </c:pt>
                <c:pt idx="1">
                  <c:v>5.2634540178690017</c:v>
                </c:pt>
                <c:pt idx="2">
                  <c:v>4.9125919094858306</c:v>
                </c:pt>
                <c:pt idx="3">
                  <c:v>4.6305643006719963</c:v>
                </c:pt>
                <c:pt idx="4">
                  <c:v>4.4322917985399606</c:v>
                </c:pt>
                <c:pt idx="5">
                  <c:v>4.278318743772088</c:v>
                </c:pt>
                <c:pt idx="6">
                  <c:v>4.1360761201088989</c:v>
                </c:pt>
                <c:pt idx="7">
                  <c:v>4.0151257508040796</c:v>
                </c:pt>
                <c:pt idx="8">
                  <c:v>3.925912704404797</c:v>
                </c:pt>
                <c:pt idx="9">
                  <c:v>3.828514376333839</c:v>
                </c:pt>
                <c:pt idx="10">
                  <c:v>3.7463970163993321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C3F-46A3-83F1-EEBEEE82A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006544"/>
        <c:axId val="198500846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'Costs all locations'!$C$7</c15:sqref>
                        </c15:formulaRef>
                      </c:ext>
                    </c:extLst>
                    <c:strCache>
                      <c:ptCount val="1"/>
                      <c:pt idx="0">
                        <c:v>(58.35, 6.78)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'Costs all locations'!$D$1:$N$2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2023</c:v>
                        </c:pt>
                        <c:pt idx="2">
                          <c:v>2026</c:v>
                        </c:pt>
                        <c:pt idx="3">
                          <c:v>2029</c:v>
                        </c:pt>
                        <c:pt idx="4">
                          <c:v>2032</c:v>
                        </c:pt>
                        <c:pt idx="5">
                          <c:v>2035</c:v>
                        </c:pt>
                        <c:pt idx="6">
                          <c:v>2038</c:v>
                        </c:pt>
                        <c:pt idx="7">
                          <c:v>2041</c:v>
                        </c:pt>
                        <c:pt idx="8">
                          <c:v>2044</c:v>
                        </c:pt>
                        <c:pt idx="9">
                          <c:v>2047</c:v>
                        </c:pt>
                        <c:pt idx="10">
                          <c:v>2050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'Costs all locations'!$D$7:$N$7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7.812194066553233</c:v>
                      </c:pt>
                      <c:pt idx="1">
                        <c:v>7.0888035771330236</c:v>
                      </c:pt>
                      <c:pt idx="2">
                        <c:v>6.6709192785141624</c:v>
                      </c:pt>
                      <c:pt idx="3">
                        <c:v>6.3398714616409144</c:v>
                      </c:pt>
                      <c:pt idx="4">
                        <c:v>6.1027830194118904</c:v>
                      </c:pt>
                      <c:pt idx="5">
                        <c:v>5.9176528374716488</c:v>
                      </c:pt>
                      <c:pt idx="6">
                        <c:v>5.7486542477850531</c:v>
                      </c:pt>
                      <c:pt idx="7">
                        <c:v>5.6049161079327501</c:v>
                      </c:pt>
                      <c:pt idx="8">
                        <c:v>5.4968457865825933</c:v>
                      </c:pt>
                      <c:pt idx="9">
                        <c:v>5.3747856029983136</c:v>
                      </c:pt>
                      <c:pt idx="10">
                        <c:v>5.2755038190375929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C3F-46A3-83F1-EEBEEE82A87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locations'!$C$8</c15:sqref>
                        </c15:formulaRef>
                      </c:ext>
                    </c:extLst>
                    <c:strCache>
                      <c:ptCount val="1"/>
                      <c:pt idx="0">
                        <c:v>(58.35, 7.78)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locations'!$D$1:$N$2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2023</c:v>
                        </c:pt>
                        <c:pt idx="2">
                          <c:v>2026</c:v>
                        </c:pt>
                        <c:pt idx="3">
                          <c:v>2029</c:v>
                        </c:pt>
                        <c:pt idx="4">
                          <c:v>2032</c:v>
                        </c:pt>
                        <c:pt idx="5">
                          <c:v>2035</c:v>
                        </c:pt>
                        <c:pt idx="6">
                          <c:v>2038</c:v>
                        </c:pt>
                        <c:pt idx="7">
                          <c:v>2041</c:v>
                        </c:pt>
                        <c:pt idx="8">
                          <c:v>2044</c:v>
                        </c:pt>
                        <c:pt idx="9">
                          <c:v>2047</c:v>
                        </c:pt>
                        <c:pt idx="10">
                          <c:v>2050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locations'!$D$8:$N$8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8.0091261318950195</c:v>
                      </c:pt>
                      <c:pt idx="1">
                        <c:v>7.2554098472081554</c:v>
                      </c:pt>
                      <c:pt idx="2">
                        <c:v>6.81417590514073</c:v>
                      </c:pt>
                      <c:pt idx="3">
                        <c:v>6.4693941645880644</c:v>
                      </c:pt>
                      <c:pt idx="4">
                        <c:v>6.2172054696505681</c:v>
                      </c:pt>
                      <c:pt idx="5">
                        <c:v>6.0191321763952343</c:v>
                      </c:pt>
                      <c:pt idx="6">
                        <c:v>5.840906601653133</c:v>
                      </c:pt>
                      <c:pt idx="7">
                        <c:v>5.6889866157880169</c:v>
                      </c:pt>
                      <c:pt idx="8">
                        <c:v>5.5740629913474962</c:v>
                      </c:pt>
                      <c:pt idx="9">
                        <c:v>5.4437672613544477</c:v>
                      </c:pt>
                      <c:pt idx="10">
                        <c:v>5.3407668577968321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C3F-46A3-83F1-EEBEEE82A87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locations'!$C$38</c15:sqref>
                        </c15:formulaRef>
                      </c:ext>
                    </c:extLst>
                    <c:strCache>
                      <c:ptCount val="1"/>
                      <c:pt idx="0">
                        <c:v>(53.35, 7.78)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locations'!$D$1:$N$2</c15:sqref>
                        </c15:formulaRef>
                      </c:ext>
                    </c:extLst>
                    <c:multiLvlStrCache>
                      <c:ptCount val="11"/>
                      <c:lvl>
                        <c:pt idx="0">
                          <c:v>2020</c:v>
                        </c:pt>
                        <c:pt idx="1">
                          <c:v>2023</c:v>
                        </c:pt>
                        <c:pt idx="2">
                          <c:v>2026</c:v>
                        </c:pt>
                        <c:pt idx="3">
                          <c:v>2029</c:v>
                        </c:pt>
                        <c:pt idx="4">
                          <c:v>2032</c:v>
                        </c:pt>
                        <c:pt idx="5">
                          <c:v>2035</c:v>
                        </c:pt>
                        <c:pt idx="6">
                          <c:v>2038</c:v>
                        </c:pt>
                        <c:pt idx="7">
                          <c:v>2041</c:v>
                        </c:pt>
                        <c:pt idx="8">
                          <c:v>2044</c:v>
                        </c:pt>
                        <c:pt idx="9">
                          <c:v>2047</c:v>
                        </c:pt>
                        <c:pt idx="10">
                          <c:v>2050</c:v>
                        </c:pt>
                      </c:lvl>
                      <c:lvl>
                        <c:pt idx="0">
                          <c:v>Year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'Costs all locations'!$D$38:$N$38</c15:sqref>
                        </c15:formulaRef>
                      </c:ext>
                    </c:extLst>
                    <c:numCache>
                      <c:formatCode>0.00</c:formatCode>
                      <c:ptCount val="11"/>
                      <c:pt idx="0">
                        <c:v>6.8818403602107487</c:v>
                      </c:pt>
                      <c:pt idx="1">
                        <c:v>6.1623213860737929</c:v>
                      </c:pt>
                      <c:pt idx="2">
                        <c:v>5.7389452947063244</c:v>
                      </c:pt>
                      <c:pt idx="3">
                        <c:v>5.4067892177645076</c:v>
                      </c:pt>
                      <c:pt idx="4">
                        <c:v>5.1639613507761046</c:v>
                      </c:pt>
                      <c:pt idx="5">
                        <c:v>4.974143672682203</c:v>
                      </c:pt>
                      <c:pt idx="6">
                        <c:v>4.8026106768376762</c:v>
                      </c:pt>
                      <c:pt idx="7">
                        <c:v>4.657160490368466</c:v>
                      </c:pt>
                      <c:pt idx="8">
                        <c:v>4.546912453001946</c:v>
                      </c:pt>
                      <c:pt idx="9">
                        <c:v>4.4222873760209174</c:v>
                      </c:pt>
                      <c:pt idx="10">
                        <c:v>4.323288522922935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C3F-46A3-83F1-EEBEEE82A873}"/>
                  </c:ext>
                </c:extLst>
              </c15:ser>
            </c15:filteredLineSeries>
          </c:ext>
        </c:extLst>
      </c:lineChart>
      <c:catAx>
        <c:axId val="19850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08464"/>
        <c:crosses val="autoZero"/>
        <c:auto val="1"/>
        <c:lblAlgn val="ctr"/>
        <c:lblOffset val="100"/>
        <c:noMultiLvlLbl val="0"/>
      </c:catAx>
      <c:valAx>
        <c:axId val="1985008464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414337</xdr:colOff>
      <xdr:row>22</xdr:row>
      <xdr:rowOff>100012</xdr:rowOff>
    </xdr:from>
    <xdr:to>
      <xdr:col>20</xdr:col>
      <xdr:colOff>314588</xdr:colOff>
      <xdr:row>51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3097A-B846-D9BB-32A4-FB9988A1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workbookViewId="0">
      <selection activeCell="P3" sqref="P3"/>
    </sheetView>
  </sheetViews>
  <sheetFormatPr defaultRowHeight="15" x14ac:dyDescent="0.25"/>
  <cols>
    <col min="15" max="16" width="12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0" x14ac:dyDescent="0.25">
      <c r="A2">
        <v>2.78</v>
      </c>
      <c r="B2">
        <v>58.35</v>
      </c>
      <c r="C2">
        <v>5.7295736703427167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  <c r="O2">
        <f>C2*N2*1000</f>
        <v>695717737.55527782</v>
      </c>
      <c r="P2" s="7">
        <f>SUM(U7,Y5,AA3,AC3)</f>
        <v>797234173.62707913</v>
      </c>
      <c r="S2" t="s">
        <v>42</v>
      </c>
      <c r="U2" t="s">
        <v>43</v>
      </c>
      <c r="W2" t="s">
        <v>44</v>
      </c>
      <c r="X2" t="s">
        <v>45</v>
      </c>
      <c r="Y2" t="s">
        <v>46</v>
      </c>
      <c r="AA2" t="s">
        <v>47</v>
      </c>
      <c r="AC2" t="s">
        <v>48</v>
      </c>
    </row>
    <row r="3" spans="1:30" x14ac:dyDescent="0.25">
      <c r="A3">
        <v>3.78</v>
      </c>
      <c r="B3">
        <v>58.35</v>
      </c>
      <c r="C3">
        <v>5.6238519596819847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  <c r="P3" s="7">
        <f>P2/0.75</f>
        <v>1062978898.1694388</v>
      </c>
      <c r="S3" s="7">
        <v>5300870</v>
      </c>
      <c r="T3">
        <f>D2</f>
        <v>94</v>
      </c>
      <c r="U3" s="7">
        <f>S3*T3</f>
        <v>498281780</v>
      </c>
      <c r="W3">
        <v>0</v>
      </c>
      <c r="X3">
        <f>H2</f>
        <v>0</v>
      </c>
      <c r="Y3">
        <f>W3*X3</f>
        <v>0</v>
      </c>
      <c r="AA3">
        <v>0</v>
      </c>
      <c r="AB3" s="7"/>
      <c r="AC3">
        <v>94869596.2391994</v>
      </c>
      <c r="AD3" s="7"/>
    </row>
    <row r="4" spans="1:30" x14ac:dyDescent="0.25">
      <c r="A4">
        <v>4.78</v>
      </c>
      <c r="B4">
        <v>58.35</v>
      </c>
      <c r="C4">
        <v>5.5884014825856001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  <c r="P4" s="7"/>
      <c r="S4">
        <v>53928.800000000003</v>
      </c>
      <c r="T4">
        <f>E2</f>
        <v>0</v>
      </c>
      <c r="U4" s="7">
        <f t="shared" ref="U4:U6" si="0">S4*T4</f>
        <v>0</v>
      </c>
      <c r="W4">
        <v>67.961699999999993</v>
      </c>
      <c r="X4">
        <f>L2</f>
        <v>1242554.1128</v>
      </c>
      <c r="Y4">
        <f>W4*X4</f>
        <v>84446089.847879753</v>
      </c>
      <c r="AB4" s="7"/>
    </row>
    <row r="5" spans="1:30" x14ac:dyDescent="0.25">
      <c r="A5">
        <v>5.78</v>
      </c>
      <c r="B5">
        <v>58.35</v>
      </c>
      <c r="C5">
        <v>5.8520743006284066</v>
      </c>
      <c r="D5">
        <v>99</v>
      </c>
      <c r="E5">
        <v>0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  <c r="P5" s="7">
        <f>SUM(U14,Y5,AA3,AC3)</f>
        <v>521787853.62707919</v>
      </c>
      <c r="S5" s="7">
        <v>2127440</v>
      </c>
      <c r="T5">
        <f>F2</f>
        <v>56</v>
      </c>
      <c r="U5" s="7">
        <f t="shared" si="0"/>
        <v>119136640</v>
      </c>
      <c r="Y5">
        <f>SUM(Y3:Y4)</f>
        <v>84446089.847879753</v>
      </c>
    </row>
    <row r="6" spans="1:30" x14ac:dyDescent="0.25">
      <c r="A6">
        <v>6.78</v>
      </c>
      <c r="B6">
        <v>58.35</v>
      </c>
      <c r="C6">
        <v>7.812194066553233</v>
      </c>
      <c r="D6">
        <v>137</v>
      </c>
      <c r="E6">
        <v>840</v>
      </c>
      <c r="F6">
        <v>70</v>
      </c>
      <c r="G6">
        <v>68</v>
      </c>
      <c r="H6">
        <v>0</v>
      </c>
      <c r="I6">
        <v>0</v>
      </c>
      <c r="J6">
        <v>0</v>
      </c>
      <c r="K6" t="s">
        <v>14</v>
      </c>
      <c r="L6">
        <v>1553192.6410000001</v>
      </c>
      <c r="M6">
        <v>547.80352115640937</v>
      </c>
      <c r="N6">
        <v>121425.7425742574</v>
      </c>
      <c r="P6">
        <f>P5/0.75</f>
        <v>695717138.16943896</v>
      </c>
      <c r="S6">
        <v>9260.51</v>
      </c>
      <c r="T6">
        <f>G2</f>
        <v>54</v>
      </c>
      <c r="U6" s="7">
        <f t="shared" si="0"/>
        <v>500067.54000000004</v>
      </c>
    </row>
    <row r="7" spans="1:30" x14ac:dyDescent="0.25">
      <c r="A7">
        <v>7.78</v>
      </c>
      <c r="B7">
        <v>58.35</v>
      </c>
      <c r="C7">
        <v>8.0091261318950195</v>
      </c>
      <c r="D7">
        <v>124</v>
      </c>
      <c r="E7">
        <v>2073</v>
      </c>
      <c r="F7">
        <v>65</v>
      </c>
      <c r="G7">
        <v>63</v>
      </c>
      <c r="H7">
        <v>0</v>
      </c>
      <c r="I7">
        <v>0</v>
      </c>
      <c r="J7">
        <v>0</v>
      </c>
      <c r="K7" t="s">
        <v>14</v>
      </c>
      <c r="L7">
        <v>1442250.3095</v>
      </c>
      <c r="M7">
        <v>550.92453229518969</v>
      </c>
      <c r="N7">
        <v>121425.7425742574</v>
      </c>
      <c r="U7" s="7">
        <f>SUM(U3:U6)</f>
        <v>617918487.53999996</v>
      </c>
    </row>
    <row r="8" spans="1:30" x14ac:dyDescent="0.25">
      <c r="A8">
        <v>2.78</v>
      </c>
      <c r="B8">
        <v>57.35</v>
      </c>
      <c r="C8">
        <v>5.6531966917161736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30" x14ac:dyDescent="0.25">
      <c r="A9">
        <v>3.78</v>
      </c>
      <c r="B9">
        <v>57.35</v>
      </c>
      <c r="C9">
        <v>5.4844811051342308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  <c r="U9" t="s">
        <v>43</v>
      </c>
    </row>
    <row r="10" spans="1:30" x14ac:dyDescent="0.25">
      <c r="A10">
        <v>4.78</v>
      </c>
      <c r="B10">
        <v>57.35</v>
      </c>
      <c r="C10">
        <v>5.3167282789393022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  <c r="S10" s="7">
        <v>2370590</v>
      </c>
      <c r="T10">
        <f>D9</f>
        <v>94</v>
      </c>
      <c r="U10" s="7">
        <f>S10*T10</f>
        <v>222835460</v>
      </c>
    </row>
    <row r="11" spans="1:30" x14ac:dyDescent="0.25">
      <c r="A11">
        <v>5.78</v>
      </c>
      <c r="B11">
        <v>57.35</v>
      </c>
      <c r="C11">
        <v>5.1350125320324587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  <c r="S11">
        <v>53928.800000000003</v>
      </c>
      <c r="T11">
        <v>0</v>
      </c>
      <c r="U11" s="7">
        <f>S11*T11</f>
        <v>0</v>
      </c>
    </row>
    <row r="12" spans="1:30" x14ac:dyDescent="0.25">
      <c r="A12">
        <v>6.78</v>
      </c>
      <c r="B12">
        <v>57.35</v>
      </c>
      <c r="C12">
        <v>5.0342808497954348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  <c r="S12" s="7">
        <v>2127440</v>
      </c>
      <c r="T12">
        <v>56</v>
      </c>
      <c r="U12" s="7">
        <f>S12*T12</f>
        <v>119136640</v>
      </c>
    </row>
    <row r="13" spans="1:30" x14ac:dyDescent="0.25">
      <c r="A13">
        <v>7.78</v>
      </c>
      <c r="B13">
        <v>57.35</v>
      </c>
      <c r="C13">
        <v>5.0410854039592659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  <c r="S13">
        <v>9260.51</v>
      </c>
      <c r="T13">
        <v>54</v>
      </c>
      <c r="U13" s="7">
        <f>S13*T13</f>
        <v>500067.54000000004</v>
      </c>
    </row>
    <row r="14" spans="1:30" x14ac:dyDescent="0.25">
      <c r="A14">
        <v>2.78</v>
      </c>
      <c r="B14">
        <v>56.35</v>
      </c>
      <c r="C14">
        <v>5.4821418915021196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  <c r="U14" s="7">
        <f>SUM(U10:U13)</f>
        <v>342472167.54000002</v>
      </c>
    </row>
    <row r="15" spans="1:30" x14ac:dyDescent="0.25">
      <c r="A15">
        <v>3.78</v>
      </c>
      <c r="B15">
        <v>56.35</v>
      </c>
      <c r="C15">
        <v>5.3780824459255001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30" x14ac:dyDescent="0.25">
      <c r="A16">
        <v>4.78</v>
      </c>
      <c r="B16">
        <v>56.35</v>
      </c>
      <c r="C16">
        <v>5.2277479415986843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5.1198550515482903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5.0920023892940218</v>
      </c>
      <c r="D18">
        <v>91</v>
      </c>
      <c r="E18">
        <v>0</v>
      </c>
      <c r="F18">
        <v>54</v>
      </c>
      <c r="G18">
        <v>52</v>
      </c>
      <c r="H18">
        <v>0</v>
      </c>
      <c r="I18">
        <v>0</v>
      </c>
      <c r="J18">
        <v>0</v>
      </c>
      <c r="K18" t="s">
        <v>14</v>
      </c>
      <c r="L18">
        <v>1198177.1802000001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5.1191104980672142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5.2749231055617463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5.1916696604909189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5.0660892050002433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5.0098790838344387</v>
      </c>
      <c r="D23">
        <v>93</v>
      </c>
      <c r="E23">
        <v>0</v>
      </c>
      <c r="F23">
        <v>55</v>
      </c>
      <c r="G23">
        <v>53</v>
      </c>
      <c r="H23">
        <v>0</v>
      </c>
      <c r="I23">
        <v>0</v>
      </c>
      <c r="J23">
        <v>0</v>
      </c>
      <c r="K23" t="s">
        <v>14</v>
      </c>
      <c r="L23">
        <v>1220365.6465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4.9916319520697447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5.0155183049065037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5.1890446298247497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5.0779485496912828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4.9550512436213401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4.8544208792259287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4.805771216564426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4.8815028225270982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5.1468148540427219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5.0667952127641707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5.0239269742431398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5.4007440145233989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5.8652419972964234</v>
      </c>
      <c r="D36">
        <v>121</v>
      </c>
      <c r="E36">
        <v>91</v>
      </c>
      <c r="F36">
        <v>66</v>
      </c>
      <c r="G36">
        <v>64</v>
      </c>
      <c r="H36">
        <v>0</v>
      </c>
      <c r="I36">
        <v>0</v>
      </c>
      <c r="J36">
        <v>0</v>
      </c>
      <c r="K36" t="s">
        <v>14</v>
      </c>
      <c r="L36">
        <v>1464438.7757999999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6.8818403602107487</v>
      </c>
      <c r="D37">
        <v>117</v>
      </c>
      <c r="E37">
        <v>1966</v>
      </c>
      <c r="F37">
        <v>63.999993794363242</v>
      </c>
      <c r="G37">
        <v>62</v>
      </c>
      <c r="H37">
        <v>0</v>
      </c>
      <c r="I37">
        <v>0</v>
      </c>
      <c r="J37">
        <v>0</v>
      </c>
      <c r="K37" t="s">
        <v>14</v>
      </c>
      <c r="L37">
        <v>1420061.705506433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4.1582494057458339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4.0748671765524573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4.0383913792487967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4.207002086960685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5.3747856029983136</v>
      </c>
      <c r="D6">
        <v>112</v>
      </c>
      <c r="E6">
        <v>2500</v>
      </c>
      <c r="F6">
        <v>64</v>
      </c>
      <c r="G6">
        <v>62</v>
      </c>
      <c r="H6">
        <v>0</v>
      </c>
      <c r="I6">
        <v>0</v>
      </c>
      <c r="J6">
        <v>0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5.4437672613544477</v>
      </c>
      <c r="D7">
        <v>110</v>
      </c>
      <c r="E7">
        <v>2898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4.0479101131724669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3.9199590869870629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3.7985122747093678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3.6699047881694691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3.5999418848320368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3.6067464389958679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3.8817376497276359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3.7938796520660198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3.6764999790163082</v>
      </c>
      <c r="D16">
        <v>91</v>
      </c>
      <c r="E16">
        <v>188</v>
      </c>
      <c r="F16">
        <v>54</v>
      </c>
      <c r="G16">
        <v>52</v>
      </c>
      <c r="H16">
        <v>0</v>
      </c>
      <c r="I16">
        <v>0</v>
      </c>
      <c r="J16">
        <v>0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3.594130968604623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3.5687082702433321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3.5925521841553549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3.7020118087017528</v>
      </c>
      <c r="D20">
        <v>93</v>
      </c>
      <c r="E20">
        <v>136</v>
      </c>
      <c r="F20">
        <v>55</v>
      </c>
      <c r="G20">
        <v>53</v>
      </c>
      <c r="H20">
        <v>0</v>
      </c>
      <c r="I20">
        <v>0</v>
      </c>
      <c r="J20">
        <v>0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3.615843521319333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3.512655190040356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3.4539196718182601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3.4363007333114068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3.4620842899466151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3.6148510069363371</v>
      </c>
      <c r="D26">
        <v>93</v>
      </c>
      <c r="E26">
        <v>147</v>
      </c>
      <c r="F26">
        <v>55</v>
      </c>
      <c r="G26">
        <v>53</v>
      </c>
      <c r="H26">
        <v>0</v>
      </c>
      <c r="I26">
        <v>0</v>
      </c>
      <c r="J26">
        <v>0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3.5037448466760872</v>
      </c>
      <c r="D27">
        <v>93</v>
      </c>
      <c r="E27">
        <v>130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3.390807302463569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3.2965376324356832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3.2537275865515261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3.311624359051426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3.574253599464861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3.4870416507350499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3.4201654688102812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3.6150474990791142</v>
      </c>
      <c r="D35">
        <v>98</v>
      </c>
      <c r="E35">
        <v>801</v>
      </c>
      <c r="F35">
        <v>58</v>
      </c>
      <c r="G35">
        <v>56</v>
      </c>
      <c r="H35">
        <v>0</v>
      </c>
      <c r="I35">
        <v>0</v>
      </c>
      <c r="J35">
        <v>0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3.828514376333839</v>
      </c>
      <c r="D36">
        <v>100</v>
      </c>
      <c r="E36">
        <v>1616</v>
      </c>
      <c r="F36">
        <v>59</v>
      </c>
      <c r="G36">
        <v>57</v>
      </c>
      <c r="H36">
        <v>0</v>
      </c>
      <c r="I36">
        <v>0</v>
      </c>
      <c r="J36">
        <v>0</v>
      </c>
      <c r="K36" t="s">
        <v>14</v>
      </c>
      <c r="L36">
        <v>1309119.5116999999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4.4222873760209174</v>
      </c>
      <c r="D37">
        <v>106</v>
      </c>
      <c r="E37">
        <v>2716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7"/>
  <sheetViews>
    <sheetView workbookViewId="0">
      <selection activeCell="A30" sqref="A30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4.1006254112820937</v>
      </c>
      <c r="D2">
        <v>93</v>
      </c>
      <c r="E2">
        <v>138</v>
      </c>
      <c r="F2">
        <v>55</v>
      </c>
      <c r="G2">
        <v>53</v>
      </c>
      <c r="H2">
        <v>0</v>
      </c>
      <c r="I2">
        <v>0</v>
      </c>
      <c r="J2">
        <v>0</v>
      </c>
      <c r="K2" t="s">
        <v>14</v>
      </c>
      <c r="L2">
        <v>1220365.6465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4.0194568438024341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3.9827585464565201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4.1479973882828407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5.2755038190375929</v>
      </c>
      <c r="D6">
        <v>111</v>
      </c>
      <c r="E6">
        <v>2641</v>
      </c>
      <c r="F6">
        <v>63</v>
      </c>
      <c r="G6">
        <v>61</v>
      </c>
      <c r="H6">
        <v>0</v>
      </c>
      <c r="I6">
        <v>0</v>
      </c>
      <c r="J6">
        <v>0</v>
      </c>
      <c r="K6" t="s">
        <v>14</v>
      </c>
      <c r="L6">
        <v>1397873.3769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5.3407668577968321</v>
      </c>
      <c r="D7">
        <v>110</v>
      </c>
      <c r="E7">
        <v>2983</v>
      </c>
      <c r="F7">
        <v>62</v>
      </c>
      <c r="G7">
        <v>60</v>
      </c>
      <c r="H7">
        <v>0</v>
      </c>
      <c r="I7">
        <v>0</v>
      </c>
      <c r="J7">
        <v>0</v>
      </c>
      <c r="K7" t="s">
        <v>14</v>
      </c>
      <c r="L7">
        <v>1375684.9106000001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3.9896938985205148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3.863571719948244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3.7441812838166899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3.6174999239677201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3.5486163624876319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3.555420916651463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3.8241103324552328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3.7371758329569991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3.6196527902291979</v>
      </c>
      <c r="D16">
        <v>91</v>
      </c>
      <c r="E16">
        <v>188</v>
      </c>
      <c r="F16">
        <v>54</v>
      </c>
      <c r="G16">
        <v>52</v>
      </c>
      <c r="H16">
        <v>0</v>
      </c>
      <c r="I16">
        <v>0</v>
      </c>
      <c r="J16">
        <v>0</v>
      </c>
      <c r="K16" t="s">
        <v>14</v>
      </c>
      <c r="L16">
        <v>1198177.1802000001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3.5394386088654048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3.5135778283277741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3.5378196723220769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3.6447812476876731</v>
      </c>
      <c r="D20">
        <v>93</v>
      </c>
      <c r="E20">
        <v>136</v>
      </c>
      <c r="F20">
        <v>55</v>
      </c>
      <c r="G20">
        <v>53</v>
      </c>
      <c r="H20">
        <v>0</v>
      </c>
      <c r="I20">
        <v>0</v>
      </c>
      <c r="J20">
        <v>0</v>
      </c>
      <c r="K20" t="s">
        <v>14</v>
      </c>
      <c r="L20">
        <v>1220365.6465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3.558853872869614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3.4570307127886779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3.3972732435014512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3.3796275369318911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3.4064598126949379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3.5574732215773688</v>
      </c>
      <c r="D26">
        <v>93</v>
      </c>
      <c r="E26">
        <v>147</v>
      </c>
      <c r="F26">
        <v>55</v>
      </c>
      <c r="G26">
        <v>53</v>
      </c>
      <c r="H26">
        <v>0</v>
      </c>
      <c r="I26">
        <v>0</v>
      </c>
      <c r="J26">
        <v>0</v>
      </c>
      <c r="K26" t="s">
        <v>14</v>
      </c>
      <c r="L26">
        <v>1220365.6465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3.4465945898501271</v>
      </c>
      <c r="D27">
        <v>93</v>
      </c>
      <c r="E27">
        <v>130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3.334433319456104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3.2406990106823521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3.198170029456616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3.2548354710720071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3.517478095516795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3.42925764141828</v>
      </c>
      <c r="D33">
        <v>93</v>
      </c>
      <c r="E33">
        <v>196</v>
      </c>
      <c r="F33">
        <v>55</v>
      </c>
      <c r="G33">
        <v>53</v>
      </c>
      <c r="H33">
        <v>0</v>
      </c>
      <c r="I33">
        <v>0</v>
      </c>
      <c r="J33">
        <v>0</v>
      </c>
      <c r="K33" t="s">
        <v>14</v>
      </c>
      <c r="L33">
        <v>1220365.6465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3.3625846786913418</v>
      </c>
      <c r="D34">
        <v>95</v>
      </c>
      <c r="E34">
        <v>148</v>
      </c>
      <c r="F34">
        <v>56</v>
      </c>
      <c r="G34">
        <v>54</v>
      </c>
      <c r="H34">
        <v>0</v>
      </c>
      <c r="I34">
        <v>0</v>
      </c>
      <c r="J34">
        <v>0</v>
      </c>
      <c r="K34" t="s">
        <v>14</v>
      </c>
      <c r="L34">
        <v>1242554.1128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3.545911088666776</v>
      </c>
      <c r="D35">
        <v>98</v>
      </c>
      <c r="E35">
        <v>801</v>
      </c>
      <c r="F35">
        <v>58</v>
      </c>
      <c r="G35">
        <v>56</v>
      </c>
      <c r="H35">
        <v>0</v>
      </c>
      <c r="I35">
        <v>0</v>
      </c>
      <c r="J35">
        <v>0</v>
      </c>
      <c r="K35" t="s">
        <v>14</v>
      </c>
      <c r="L35">
        <v>1286931.0453999999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3.7463970163993321</v>
      </c>
      <c r="D36">
        <v>98</v>
      </c>
      <c r="E36">
        <v>1813</v>
      </c>
      <c r="F36">
        <v>58</v>
      </c>
      <c r="G36">
        <v>56</v>
      </c>
      <c r="H36">
        <v>0</v>
      </c>
      <c r="I36">
        <v>0</v>
      </c>
      <c r="J36">
        <v>0</v>
      </c>
      <c r="K36" t="s">
        <v>14</v>
      </c>
      <c r="L36">
        <v>1286931.0453999999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4.323288522922935</v>
      </c>
      <c r="D37">
        <v>105</v>
      </c>
      <c r="E37">
        <v>2772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5044-29A5-43F8-AD35-D82A1A8EC7C6}">
  <dimension ref="A1:AP76"/>
  <sheetViews>
    <sheetView tabSelected="1" workbookViewId="0">
      <selection activeCell="O41" sqref="O41"/>
    </sheetView>
  </sheetViews>
  <sheetFormatPr defaultRowHeight="15" x14ac:dyDescent="0.25"/>
  <sheetData>
    <row r="1" spans="1:42" x14ac:dyDescent="0.25">
      <c r="A1" s="2" t="s">
        <v>0</v>
      </c>
      <c r="B1" s="2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P1" t="s">
        <v>20</v>
      </c>
      <c r="Q1" t="s">
        <v>21</v>
      </c>
      <c r="R1">
        <v>0.08</v>
      </c>
    </row>
    <row r="2" spans="1:42" x14ac:dyDescent="0.25">
      <c r="A2">
        <v>2.78</v>
      </c>
      <c r="B2">
        <v>58.35</v>
      </c>
      <c r="C2">
        <f>M41</f>
        <v>4.1006254112820937</v>
      </c>
      <c r="D2">
        <f>$Q$8</f>
        <v>542502844.03413725</v>
      </c>
      <c r="E2">
        <f>SUM(O41:Y41)</f>
        <v>6181869897.334651</v>
      </c>
      <c r="F2">
        <f>AK41</f>
        <v>2694138067.5757914</v>
      </c>
      <c r="G2">
        <f>F2/D2</f>
        <v>4.9661270852365549</v>
      </c>
      <c r="H2">
        <f>E2/D2</f>
        <v>11.395092146181733</v>
      </c>
      <c r="I2">
        <f>MIN(G2:G37)</f>
        <v>4.0515292564309906</v>
      </c>
    </row>
    <row r="3" spans="1:42" x14ac:dyDescent="0.25">
      <c r="A3">
        <v>3.78</v>
      </c>
      <c r="B3">
        <v>58.35</v>
      </c>
      <c r="C3">
        <f t="shared" ref="C3:C37" si="0">M42</f>
        <v>4.0194568438024341</v>
      </c>
      <c r="D3">
        <f t="shared" ref="D3:D37" si="1">$Q$8</f>
        <v>542502844.03413725</v>
      </c>
      <c r="E3">
        <f t="shared" ref="E3:E37" si="2">SUM(O42:Y42)</f>
        <v>6061420020.7502375</v>
      </c>
      <c r="F3">
        <f t="shared" ref="F3:F37" si="3">AK42</f>
        <v>2642511821.6394887</v>
      </c>
      <c r="G3">
        <f t="shared" ref="G3:G37" si="4">F3/D3</f>
        <v>4.8709639971458056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42" x14ac:dyDescent="0.25">
      <c r="A4">
        <v>4.78</v>
      </c>
      <c r="B4">
        <v>58.35</v>
      </c>
      <c r="C4">
        <f t="shared" si="0"/>
        <v>3.9827585464565201</v>
      </c>
      <c r="D4">
        <f t="shared" si="1"/>
        <v>542502844.03413725</v>
      </c>
      <c r="E4">
        <f t="shared" si="2"/>
        <v>6013511526.0962448</v>
      </c>
      <c r="F4">
        <f t="shared" si="3"/>
        <v>2623070089.4967222</v>
      </c>
      <c r="G4">
        <f t="shared" si="4"/>
        <v>4.8351268907479943</v>
      </c>
      <c r="P4" t="s">
        <v>22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42" x14ac:dyDescent="0.25">
      <c r="A5">
        <v>5.78</v>
      </c>
      <c r="B5">
        <v>58.35</v>
      </c>
      <c r="C5">
        <f t="shared" si="0"/>
        <v>4.1479973882828407</v>
      </c>
      <c r="D5">
        <f t="shared" si="1"/>
        <v>542502844.03413725</v>
      </c>
      <c r="E5">
        <f t="shared" si="2"/>
        <v>6276995897.5885029</v>
      </c>
      <c r="F5">
        <f t="shared" si="3"/>
        <v>2741263161.9671717</v>
      </c>
      <c r="G5">
        <f t="shared" si="4"/>
        <v>5.0529931632850138</v>
      </c>
      <c r="P5" t="s">
        <v>23</v>
      </c>
      <c r="Q5">
        <f>1/(1+$R$1)^Q4</f>
        <v>1</v>
      </c>
      <c r="R5">
        <f t="shared" ref="R5:AA5" si="5">1/(1+$R$1)^R4</f>
        <v>0.79383224102016958</v>
      </c>
      <c r="S5">
        <f t="shared" si="5"/>
        <v>0.63016962688310452</v>
      </c>
      <c r="T5">
        <f t="shared" si="5"/>
        <v>0.50024896713145905</v>
      </c>
      <c r="U5">
        <f t="shared" si="5"/>
        <v>0.39711375864599124</v>
      </c>
      <c r="V5">
        <f t="shared" si="5"/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42" x14ac:dyDescent="0.25">
      <c r="A6">
        <v>6.78</v>
      </c>
      <c r="B6">
        <v>58.35</v>
      </c>
      <c r="C6">
        <f t="shared" si="0"/>
        <v>5.2755038190375929</v>
      </c>
      <c r="D6">
        <f t="shared" si="1"/>
        <v>542502844.03413725</v>
      </c>
      <c r="E6">
        <f t="shared" si="2"/>
        <v>8188093575.537302</v>
      </c>
      <c r="F6">
        <f t="shared" si="3"/>
        <v>3608753704.3760757</v>
      </c>
      <c r="G6">
        <f t="shared" si="4"/>
        <v>6.6520456879835148</v>
      </c>
      <c r="P6" t="s">
        <v>24</v>
      </c>
      <c r="Q6">
        <f>1000*121425.742574257</f>
        <v>121425742.574257</v>
      </c>
      <c r="R6">
        <f t="shared" ref="R6:AA6" si="6">1000*121425.742574257</f>
        <v>121425742.574257</v>
      </c>
      <c r="S6">
        <f t="shared" si="6"/>
        <v>121425742.574257</v>
      </c>
      <c r="T6">
        <f t="shared" si="6"/>
        <v>121425742.574257</v>
      </c>
      <c r="U6">
        <f t="shared" si="6"/>
        <v>121425742.574257</v>
      </c>
      <c r="V6">
        <f t="shared" si="6"/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42" x14ac:dyDescent="0.25">
      <c r="A7">
        <v>7.78</v>
      </c>
      <c r="B7">
        <v>58.35</v>
      </c>
      <c r="C7">
        <f t="shared" si="0"/>
        <v>5.3407668577968321</v>
      </c>
      <c r="D7">
        <f t="shared" si="1"/>
        <v>542502844.03413725</v>
      </c>
      <c r="E7">
        <f t="shared" si="2"/>
        <v>8338662008.4735975</v>
      </c>
      <c r="F7">
        <f t="shared" si="3"/>
        <v>3685103033.7346082</v>
      </c>
      <c r="G7">
        <f t="shared" si="4"/>
        <v>6.7927810411676317</v>
      </c>
      <c r="P7" t="s">
        <v>25</v>
      </c>
      <c r="Q7">
        <f>Q6*Q5</f>
        <v>121425742.574257</v>
      </c>
      <c r="R7">
        <f t="shared" ref="R7:AA7" si="7">R6*R5</f>
        <v>96391669.34526065</v>
      </c>
      <c r="S7">
        <f t="shared" si="7"/>
        <v>76518814.892023429</v>
      </c>
      <c r="T7">
        <f t="shared" si="7"/>
        <v>60743102.305942498</v>
      </c>
      <c r="U7">
        <f t="shared" si="7"/>
        <v>48219833.030043758</v>
      </c>
      <c r="V7">
        <f t="shared" si="7"/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42" x14ac:dyDescent="0.25">
      <c r="A8">
        <v>2.78</v>
      </c>
      <c r="B8">
        <v>57.35</v>
      </c>
      <c r="C8">
        <f t="shared" si="0"/>
        <v>3.9896938985205148</v>
      </c>
      <c r="D8">
        <f t="shared" si="1"/>
        <v>542502844.03413725</v>
      </c>
      <c r="E8">
        <f t="shared" si="2"/>
        <v>6049877501.920187</v>
      </c>
      <c r="F8">
        <f t="shared" si="3"/>
        <v>2644302641.7075891</v>
      </c>
      <c r="G8">
        <f t="shared" si="4"/>
        <v>4.874265030657047</v>
      </c>
      <c r="P8" s="3" t="s">
        <v>26</v>
      </c>
      <c r="Q8">
        <f>SUM(Q7:AA7)</f>
        <v>542502844.03413725</v>
      </c>
    </row>
    <row r="9" spans="1:42" x14ac:dyDescent="0.25">
      <c r="A9">
        <v>3.78</v>
      </c>
      <c r="B9">
        <v>57.35</v>
      </c>
      <c r="C9">
        <f t="shared" si="0"/>
        <v>3.863571719948244</v>
      </c>
      <c r="D9">
        <f t="shared" si="1"/>
        <v>542502844.03413725</v>
      </c>
      <c r="E9">
        <f t="shared" si="2"/>
        <v>5861368430.9177666</v>
      </c>
      <c r="F9">
        <f t="shared" si="3"/>
        <v>2562971184.5854044</v>
      </c>
      <c r="G9">
        <f t="shared" si="4"/>
        <v>4.7243460799702799</v>
      </c>
    </row>
    <row r="10" spans="1:42" x14ac:dyDescent="0.25">
      <c r="A10">
        <v>4.78</v>
      </c>
      <c r="B10">
        <v>57.35</v>
      </c>
      <c r="C10">
        <f t="shared" si="0"/>
        <v>3.7441812838166899</v>
      </c>
      <c r="D10">
        <f t="shared" si="1"/>
        <v>542502844.03413725</v>
      </c>
      <c r="E10">
        <f t="shared" si="2"/>
        <v>5680151452.4955215</v>
      </c>
      <c r="F10">
        <f t="shared" si="3"/>
        <v>2484089689.596467</v>
      </c>
      <c r="G10">
        <f t="shared" si="4"/>
        <v>4.5789431648401724</v>
      </c>
    </row>
    <row r="11" spans="1:42" x14ac:dyDescent="0.25">
      <c r="A11">
        <v>5.78</v>
      </c>
      <c r="B11">
        <v>57.35</v>
      </c>
      <c r="C11">
        <f t="shared" si="0"/>
        <v>3.6174999239677201</v>
      </c>
      <c r="D11">
        <f t="shared" si="1"/>
        <v>542502844.03413725</v>
      </c>
      <c r="E11">
        <f t="shared" si="2"/>
        <v>5486983009.4693346</v>
      </c>
      <c r="F11">
        <f t="shared" si="3"/>
        <v>2399413307.0397468</v>
      </c>
      <c r="G11">
        <f t="shared" si="4"/>
        <v>4.4228584853073372</v>
      </c>
      <c r="Q11" t="s">
        <v>41</v>
      </c>
      <c r="R11">
        <v>25</v>
      </c>
    </row>
    <row r="12" spans="1:42" x14ac:dyDescent="0.25">
      <c r="A12">
        <v>6.78</v>
      </c>
      <c r="B12">
        <v>57.35</v>
      </c>
      <c r="C12">
        <f t="shared" si="0"/>
        <v>3.5486163624876319</v>
      </c>
      <c r="D12">
        <f t="shared" si="1"/>
        <v>542502844.03413725</v>
      </c>
      <c r="E12">
        <f t="shared" si="2"/>
        <v>5381388759.6938953</v>
      </c>
      <c r="F12">
        <f t="shared" si="3"/>
        <v>2352959421.1719346</v>
      </c>
      <c r="G12">
        <f t="shared" si="4"/>
        <v>4.3372296515073634</v>
      </c>
      <c r="Q12">
        <v>1</v>
      </c>
      <c r="R12">
        <v>2</v>
      </c>
      <c r="S12">
        <v>3</v>
      </c>
      <c r="T12">
        <v>4</v>
      </c>
      <c r="U12">
        <v>5</v>
      </c>
      <c r="V12">
        <v>6</v>
      </c>
      <c r="W12">
        <v>7</v>
      </c>
      <c r="X12">
        <v>8</v>
      </c>
      <c r="Y12">
        <v>9</v>
      </c>
      <c r="Z12">
        <v>10</v>
      </c>
      <c r="AA12">
        <v>11</v>
      </c>
      <c r="AB12">
        <v>12</v>
      </c>
      <c r="AC12">
        <v>13</v>
      </c>
      <c r="AD12">
        <v>14</v>
      </c>
      <c r="AE12">
        <v>15</v>
      </c>
      <c r="AF12">
        <v>16</v>
      </c>
      <c r="AG12">
        <v>17</v>
      </c>
      <c r="AH12">
        <v>18</v>
      </c>
      <c r="AI12">
        <v>19</v>
      </c>
      <c r="AJ12">
        <v>20</v>
      </c>
      <c r="AK12">
        <v>21</v>
      </c>
      <c r="AL12">
        <v>22</v>
      </c>
      <c r="AM12">
        <v>23</v>
      </c>
      <c r="AN12">
        <v>24</v>
      </c>
      <c r="AO12">
        <v>25</v>
      </c>
    </row>
    <row r="13" spans="1:42" x14ac:dyDescent="0.25">
      <c r="A13">
        <v>7.78</v>
      </c>
      <c r="B13">
        <v>57.35</v>
      </c>
      <c r="C13">
        <f t="shared" si="0"/>
        <v>3.555420916651463</v>
      </c>
      <c r="D13">
        <f t="shared" si="1"/>
        <v>542502844.03413725</v>
      </c>
      <c r="E13">
        <f t="shared" si="2"/>
        <v>5390477488.1584272</v>
      </c>
      <c r="F13">
        <f t="shared" si="3"/>
        <v>2356650911.1581969</v>
      </c>
      <c r="G13">
        <f t="shared" si="4"/>
        <v>4.3440342056711936</v>
      </c>
      <c r="P13" t="s">
        <v>40</v>
      </c>
      <c r="Q13">
        <f>$R$1*(1+$R$1)^$R$11/((1+$R$1)^$R$11-1)</f>
        <v>9.3678779051968114E-2</v>
      </c>
      <c r="R13">
        <f t="shared" ref="R13:AO13" si="8">$R$1*(1+$R$1)^$R$11/((1+$R$1)^$R$11-1)</f>
        <v>9.3678779051968114E-2</v>
      </c>
      <c r="S13">
        <f t="shared" si="8"/>
        <v>9.3678779051968114E-2</v>
      </c>
      <c r="T13">
        <f t="shared" si="8"/>
        <v>9.3678779051968114E-2</v>
      </c>
      <c r="U13">
        <f t="shared" si="8"/>
        <v>9.3678779051968114E-2</v>
      </c>
      <c r="V13">
        <f t="shared" si="8"/>
        <v>9.3678779051968114E-2</v>
      </c>
      <c r="W13">
        <f t="shared" si="8"/>
        <v>9.3678779051968114E-2</v>
      </c>
      <c r="X13">
        <f t="shared" si="8"/>
        <v>9.3678779051968114E-2</v>
      </c>
      <c r="Y13">
        <f t="shared" si="8"/>
        <v>9.3678779051968114E-2</v>
      </c>
      <c r="Z13">
        <f t="shared" si="8"/>
        <v>9.3678779051968114E-2</v>
      </c>
      <c r="AA13">
        <f t="shared" si="8"/>
        <v>9.3678779051968114E-2</v>
      </c>
      <c r="AB13">
        <f t="shared" si="8"/>
        <v>9.3678779051968114E-2</v>
      </c>
      <c r="AC13">
        <f t="shared" si="8"/>
        <v>9.3678779051968114E-2</v>
      </c>
      <c r="AD13">
        <f t="shared" si="8"/>
        <v>9.3678779051968114E-2</v>
      </c>
      <c r="AE13">
        <f t="shared" si="8"/>
        <v>9.3678779051968114E-2</v>
      </c>
      <c r="AF13">
        <f t="shared" si="8"/>
        <v>9.3678779051968114E-2</v>
      </c>
      <c r="AG13">
        <f t="shared" si="8"/>
        <v>9.3678779051968114E-2</v>
      </c>
      <c r="AH13">
        <f t="shared" si="8"/>
        <v>9.3678779051968114E-2</v>
      </c>
      <c r="AI13">
        <f t="shared" si="8"/>
        <v>9.3678779051968114E-2</v>
      </c>
      <c r="AJ13">
        <f t="shared" si="8"/>
        <v>9.3678779051968114E-2</v>
      </c>
      <c r="AK13">
        <f t="shared" si="8"/>
        <v>9.3678779051968114E-2</v>
      </c>
      <c r="AL13">
        <f t="shared" si="8"/>
        <v>9.3678779051968114E-2</v>
      </c>
      <c r="AM13">
        <f t="shared" si="8"/>
        <v>9.3678779051968114E-2</v>
      </c>
      <c r="AN13">
        <f t="shared" si="8"/>
        <v>9.3678779051968114E-2</v>
      </c>
      <c r="AO13">
        <f t="shared" si="8"/>
        <v>9.3678779051968114E-2</v>
      </c>
      <c r="AP13">
        <f>SUM(Q13:AO13)</f>
        <v>2.3419694762992029</v>
      </c>
    </row>
    <row r="14" spans="1:42" x14ac:dyDescent="0.25">
      <c r="A14">
        <v>2.78</v>
      </c>
      <c r="B14">
        <v>56.35</v>
      </c>
      <c r="C14">
        <f t="shared" si="0"/>
        <v>3.8241103324552328</v>
      </c>
      <c r="D14">
        <f t="shared" si="1"/>
        <v>542502844.03413725</v>
      </c>
      <c r="E14">
        <f t="shared" si="2"/>
        <v>5825136864.4712305</v>
      </c>
      <c r="F14">
        <f t="shared" si="3"/>
        <v>2552433321.9644156</v>
      </c>
      <c r="G14">
        <f t="shared" si="4"/>
        <v>4.7049215502431583</v>
      </c>
      <c r="Q14">
        <f>SUM(Q13)</f>
        <v>9.3678779051968114E-2</v>
      </c>
      <c r="R14">
        <f>SUM(R13,Q13)</f>
        <v>0.18735755810393623</v>
      </c>
      <c r="S14">
        <f>SUM(Q13:S13)</f>
        <v>0.28103633715590437</v>
      </c>
      <c r="T14">
        <f>SUM(Q13:T13)</f>
        <v>0.37471511620787246</v>
      </c>
    </row>
    <row r="15" spans="1:42" x14ac:dyDescent="0.25">
      <c r="A15">
        <v>3.78</v>
      </c>
      <c r="B15">
        <v>56.35</v>
      </c>
      <c r="C15">
        <f t="shared" si="0"/>
        <v>3.7371758329569991</v>
      </c>
      <c r="D15">
        <f t="shared" si="1"/>
        <v>542502844.03413725</v>
      </c>
      <c r="E15">
        <f t="shared" si="2"/>
        <v>5700290527.3486338</v>
      </c>
      <c r="F15">
        <f t="shared" si="3"/>
        <v>2499919390.42348</v>
      </c>
      <c r="G15">
        <f t="shared" si="4"/>
        <v>4.608122183901715</v>
      </c>
      <c r="R15">
        <f>R13*R12</f>
        <v>0.18735755810393623</v>
      </c>
      <c r="S15">
        <f t="shared" ref="S15:AO15" si="9">S13*S12</f>
        <v>0.28103633715590437</v>
      </c>
      <c r="T15">
        <f t="shared" si="9"/>
        <v>0.37471511620787246</v>
      </c>
      <c r="U15">
        <f t="shared" si="9"/>
        <v>0.46839389525984054</v>
      </c>
      <c r="V15">
        <f t="shared" si="9"/>
        <v>0.56207267431180874</v>
      </c>
      <c r="W15">
        <f t="shared" si="9"/>
        <v>0.65575145336377683</v>
      </c>
      <c r="X15">
        <f t="shared" si="9"/>
        <v>0.74943023241574491</v>
      </c>
      <c r="Y15">
        <f t="shared" si="9"/>
        <v>0.843109011467713</v>
      </c>
      <c r="Z15">
        <f t="shared" si="9"/>
        <v>0.93678779051968109</v>
      </c>
      <c r="AA15">
        <f t="shared" si="9"/>
        <v>1.0304665695716493</v>
      </c>
      <c r="AB15">
        <f t="shared" si="9"/>
        <v>1.1241453486236175</v>
      </c>
      <c r="AC15">
        <f t="shared" si="9"/>
        <v>1.2178241276755855</v>
      </c>
      <c r="AD15">
        <f t="shared" si="9"/>
        <v>1.3115029067275537</v>
      </c>
      <c r="AE15">
        <f t="shared" si="9"/>
        <v>1.4051816857795216</v>
      </c>
      <c r="AF15">
        <f t="shared" si="9"/>
        <v>1.4988604648314898</v>
      </c>
      <c r="AG15">
        <f t="shared" si="9"/>
        <v>1.592539243883458</v>
      </c>
      <c r="AH15">
        <f t="shared" si="9"/>
        <v>1.686218022935426</v>
      </c>
      <c r="AI15">
        <f t="shared" si="9"/>
        <v>1.7798968019873942</v>
      </c>
      <c r="AJ15">
        <f t="shared" si="9"/>
        <v>1.8735755810393622</v>
      </c>
      <c r="AK15">
        <f t="shared" si="9"/>
        <v>1.9672543600913304</v>
      </c>
      <c r="AL15">
        <f t="shared" si="9"/>
        <v>2.0609331391432986</v>
      </c>
      <c r="AM15">
        <f t="shared" si="9"/>
        <v>2.1546119181952665</v>
      </c>
      <c r="AN15">
        <f t="shared" si="9"/>
        <v>2.248290697247235</v>
      </c>
      <c r="AO15">
        <f t="shared" si="9"/>
        <v>2.3419694762992029</v>
      </c>
    </row>
    <row r="16" spans="1:42" x14ac:dyDescent="0.25">
      <c r="A16">
        <v>4.78</v>
      </c>
      <c r="B16">
        <v>56.35</v>
      </c>
      <c r="C16">
        <f t="shared" si="0"/>
        <v>3.6196527902291979</v>
      </c>
      <c r="D16">
        <f t="shared" si="1"/>
        <v>542502844.03413725</v>
      </c>
      <c r="E16">
        <f t="shared" si="2"/>
        <v>5531626463.0911512</v>
      </c>
      <c r="F16">
        <f t="shared" si="3"/>
        <v>2427545214.7220879</v>
      </c>
      <c r="G16">
        <f t="shared" si="4"/>
        <v>4.474714264482885</v>
      </c>
    </row>
    <row r="17" spans="1:7" x14ac:dyDescent="0.25">
      <c r="A17">
        <v>5.78</v>
      </c>
      <c r="B17">
        <v>56.35</v>
      </c>
      <c r="C17">
        <f t="shared" si="0"/>
        <v>3.5394386088654048</v>
      </c>
      <c r="D17">
        <f t="shared" si="1"/>
        <v>542502844.03413725</v>
      </c>
      <c r="E17">
        <f t="shared" si="2"/>
        <v>5410596568.0680599</v>
      </c>
      <c r="F17">
        <f t="shared" si="3"/>
        <v>2375482423.4792256</v>
      </c>
      <c r="G17">
        <f t="shared" si="4"/>
        <v>4.378746488801351</v>
      </c>
    </row>
    <row r="18" spans="1:7" x14ac:dyDescent="0.25">
      <c r="A18">
        <v>6.78</v>
      </c>
      <c r="B18">
        <v>56.35</v>
      </c>
      <c r="C18">
        <f t="shared" si="0"/>
        <v>3.5135778283277741</v>
      </c>
      <c r="D18">
        <f t="shared" si="1"/>
        <v>542502844.03413725</v>
      </c>
      <c r="E18">
        <f t="shared" si="2"/>
        <v>5377377461.1031122</v>
      </c>
      <c r="F18">
        <f t="shared" si="3"/>
        <v>2361614244.0505857</v>
      </c>
      <c r="G18">
        <f t="shared" si="4"/>
        <v>4.3531831584314791</v>
      </c>
    </row>
    <row r="19" spans="1:7" x14ac:dyDescent="0.25">
      <c r="A19">
        <v>7.78</v>
      </c>
      <c r="B19">
        <v>56.35</v>
      </c>
      <c r="C19">
        <f t="shared" si="0"/>
        <v>3.5378196723220769</v>
      </c>
      <c r="D19">
        <f t="shared" si="1"/>
        <v>542502844.03413725</v>
      </c>
      <c r="E19">
        <f t="shared" si="2"/>
        <v>5408869344.0366898</v>
      </c>
      <c r="F19">
        <f t="shared" si="3"/>
        <v>2374878169.9489355</v>
      </c>
      <c r="G19">
        <f t="shared" si="4"/>
        <v>4.3776326632482965</v>
      </c>
    </row>
    <row r="20" spans="1:7" x14ac:dyDescent="0.25">
      <c r="A20">
        <v>2.78</v>
      </c>
      <c r="B20">
        <v>55.35</v>
      </c>
      <c r="C20">
        <f t="shared" si="0"/>
        <v>3.6447812476876731</v>
      </c>
      <c r="D20">
        <f t="shared" si="1"/>
        <v>542502844.03413725</v>
      </c>
      <c r="E20">
        <f t="shared" si="2"/>
        <v>5574088061.3805504</v>
      </c>
      <c r="F20">
        <f t="shared" si="3"/>
        <v>2447391282.7228661</v>
      </c>
      <c r="G20">
        <f t="shared" si="4"/>
        <v>4.5112966865273476</v>
      </c>
    </row>
    <row r="21" spans="1:7" x14ac:dyDescent="0.25">
      <c r="A21">
        <v>3.78</v>
      </c>
      <c r="B21">
        <v>55.35</v>
      </c>
      <c r="C21">
        <f t="shared" si="0"/>
        <v>3.558853872869614</v>
      </c>
      <c r="D21">
        <f t="shared" si="1"/>
        <v>542502844.03413725</v>
      </c>
      <c r="E21">
        <f t="shared" si="2"/>
        <v>5460691452.3710613</v>
      </c>
      <c r="F21">
        <f t="shared" si="3"/>
        <v>2401489004.3971457</v>
      </c>
      <c r="G21">
        <f t="shared" si="4"/>
        <v>4.4266846354929541</v>
      </c>
    </row>
    <row r="22" spans="1:7" x14ac:dyDescent="0.25">
      <c r="A22">
        <v>4.78</v>
      </c>
      <c r="B22">
        <v>55.35</v>
      </c>
      <c r="C22">
        <f t="shared" si="0"/>
        <v>3.4570307127886779</v>
      </c>
      <c r="D22">
        <f t="shared" si="1"/>
        <v>542502844.03413725</v>
      </c>
      <c r="E22">
        <f t="shared" si="2"/>
        <v>5312517769.5209484</v>
      </c>
      <c r="F22">
        <f t="shared" si="3"/>
        <v>2338855508.1322169</v>
      </c>
      <c r="G22">
        <f t="shared" si="4"/>
        <v>4.3112317914135092</v>
      </c>
    </row>
    <row r="23" spans="1:7" x14ac:dyDescent="0.25">
      <c r="A23">
        <v>5.78</v>
      </c>
      <c r="B23">
        <v>55.35</v>
      </c>
      <c r="C23">
        <f t="shared" si="0"/>
        <v>3.3972732435014512</v>
      </c>
      <c r="D23">
        <f t="shared" si="1"/>
        <v>542502844.03413725</v>
      </c>
      <c r="E23">
        <f t="shared" si="2"/>
        <v>5237949684.215539</v>
      </c>
      <c r="F23">
        <f t="shared" si="3"/>
        <v>2308757383.0674801</v>
      </c>
      <c r="G23">
        <f t="shared" si="4"/>
        <v>4.2557516673999229</v>
      </c>
    </row>
    <row r="24" spans="1:7" x14ac:dyDescent="0.25">
      <c r="A24">
        <v>6.78</v>
      </c>
      <c r="B24">
        <v>55.35</v>
      </c>
      <c r="C24">
        <f t="shared" si="0"/>
        <v>3.3796275369318911</v>
      </c>
      <c r="D24">
        <f t="shared" si="1"/>
        <v>542502844.03413725</v>
      </c>
      <c r="E24">
        <f t="shared" si="2"/>
        <v>5214485535.5728674</v>
      </c>
      <c r="F24">
        <f t="shared" si="3"/>
        <v>2299197725.2845607</v>
      </c>
      <c r="G24">
        <f t="shared" si="4"/>
        <v>4.2381302707786039</v>
      </c>
    </row>
    <row r="25" spans="1:7" x14ac:dyDescent="0.25">
      <c r="A25">
        <v>7.78</v>
      </c>
      <c r="B25">
        <v>55.35</v>
      </c>
      <c r="C25">
        <f t="shared" si="0"/>
        <v>3.4064598126949379</v>
      </c>
      <c r="D25">
        <f t="shared" si="1"/>
        <v>542502844.03413725</v>
      </c>
      <c r="E25">
        <f t="shared" si="2"/>
        <v>5244971069.4591074</v>
      </c>
      <c r="F25">
        <f t="shared" si="3"/>
        <v>2311420651.0059972</v>
      </c>
      <c r="G25">
        <f t="shared" si="4"/>
        <v>4.2606608913197697</v>
      </c>
    </row>
    <row r="26" spans="1:7" x14ac:dyDescent="0.25">
      <c r="A26">
        <v>2.78</v>
      </c>
      <c r="B26">
        <v>54.35</v>
      </c>
      <c r="C26">
        <f t="shared" si="0"/>
        <v>3.5574732215773688</v>
      </c>
      <c r="D26">
        <f t="shared" si="1"/>
        <v>542502844.03413725</v>
      </c>
      <c r="E26">
        <f t="shared" si="2"/>
        <v>5457651623.8751125</v>
      </c>
      <c r="F26">
        <f t="shared" si="3"/>
        <v>2400292958.7191858</v>
      </c>
      <c r="G26">
        <f t="shared" si="4"/>
        <v>4.4244799545569684</v>
      </c>
    </row>
    <row r="27" spans="1:7" x14ac:dyDescent="0.25">
      <c r="A27">
        <v>3.78</v>
      </c>
      <c r="B27">
        <v>54.35</v>
      </c>
      <c r="C27">
        <f t="shared" si="0"/>
        <v>3.4465945898501271</v>
      </c>
      <c r="D27">
        <f t="shared" si="1"/>
        <v>542502844.03413725</v>
      </c>
      <c r="E27">
        <f t="shared" si="2"/>
        <v>5310412282.8229294</v>
      </c>
      <c r="F27">
        <f t="shared" si="3"/>
        <v>2340322019.8534961</v>
      </c>
      <c r="G27">
        <f t="shared" si="4"/>
        <v>4.3139350246544153</v>
      </c>
    </row>
    <row r="28" spans="1:7" x14ac:dyDescent="0.25">
      <c r="A28">
        <v>4.78</v>
      </c>
      <c r="B28">
        <v>54.35</v>
      </c>
      <c r="C28">
        <f t="shared" si="0"/>
        <v>3.334433319456104</v>
      </c>
      <c r="D28">
        <f t="shared" si="1"/>
        <v>542502844.03413725</v>
      </c>
      <c r="E28">
        <f t="shared" si="2"/>
        <v>5154462121.5836172</v>
      </c>
      <c r="F28">
        <f t="shared" si="3"/>
        <v>2275820756.0478182</v>
      </c>
      <c r="G28">
        <f t="shared" si="4"/>
        <v>4.195039309148048</v>
      </c>
    </row>
    <row r="29" spans="1:7" x14ac:dyDescent="0.25">
      <c r="A29">
        <v>5.78</v>
      </c>
      <c r="B29">
        <v>54.35</v>
      </c>
      <c r="C29">
        <f t="shared" si="0"/>
        <v>3.2406990106823521</v>
      </c>
      <c r="D29">
        <f t="shared" si="1"/>
        <v>542502844.03413725</v>
      </c>
      <c r="E29">
        <f t="shared" si="2"/>
        <v>5025888021.6315355</v>
      </c>
      <c r="F29">
        <f t="shared" si="3"/>
        <v>2222956406.6115956</v>
      </c>
      <c r="G29">
        <f t="shared" si="4"/>
        <v>4.0975940145886405</v>
      </c>
    </row>
    <row r="30" spans="1:7" x14ac:dyDescent="0.25">
      <c r="A30">
        <v>6.78</v>
      </c>
      <c r="B30">
        <v>54.35</v>
      </c>
      <c r="C30">
        <f t="shared" si="0"/>
        <v>3.198170029456616</v>
      </c>
      <c r="D30">
        <f t="shared" si="1"/>
        <v>542502844.03413725</v>
      </c>
      <c r="E30">
        <f t="shared" si="2"/>
        <v>4966036641.4217758</v>
      </c>
      <c r="F30">
        <f t="shared" si="3"/>
        <v>2197966144.3013258</v>
      </c>
      <c r="G30">
        <f t="shared" si="4"/>
        <v>4.0515292564309906</v>
      </c>
    </row>
    <row r="31" spans="1:7" x14ac:dyDescent="0.25">
      <c r="A31">
        <v>7.78</v>
      </c>
      <c r="B31">
        <v>54.35</v>
      </c>
      <c r="C31">
        <f t="shared" si="0"/>
        <v>3.2548354710720071</v>
      </c>
      <c r="D31">
        <f t="shared" si="1"/>
        <v>542502844.03413725</v>
      </c>
      <c r="E31">
        <f t="shared" si="2"/>
        <v>5051401627.0719919</v>
      </c>
      <c r="F31">
        <f t="shared" si="3"/>
        <v>2234527384.0239444</v>
      </c>
      <c r="G31">
        <f t="shared" si="4"/>
        <v>4.1189228933947035</v>
      </c>
    </row>
    <row r="32" spans="1:7" x14ac:dyDescent="0.25">
      <c r="A32">
        <v>2.78</v>
      </c>
      <c r="B32">
        <v>53.35</v>
      </c>
      <c r="C32">
        <f t="shared" si="0"/>
        <v>3.517478095516795</v>
      </c>
      <c r="D32">
        <f t="shared" si="1"/>
        <v>542502844.03413725</v>
      </c>
      <c r="E32">
        <f t="shared" si="2"/>
        <v>5403745797.8225241</v>
      </c>
      <c r="F32">
        <f t="shared" si="3"/>
        <v>2378006033.9717808</v>
      </c>
      <c r="G32">
        <f t="shared" si="4"/>
        <v>4.3833982809906589</v>
      </c>
    </row>
    <row r="33" spans="1:37" x14ac:dyDescent="0.25">
      <c r="A33">
        <v>3.78</v>
      </c>
      <c r="B33">
        <v>53.35</v>
      </c>
      <c r="C33">
        <f t="shared" si="0"/>
        <v>3.42925764141828</v>
      </c>
      <c r="D33">
        <f t="shared" si="1"/>
        <v>542502844.03413725</v>
      </c>
      <c r="E33">
        <f t="shared" si="2"/>
        <v>5288260171.8367615</v>
      </c>
      <c r="F33">
        <f t="shared" si="3"/>
        <v>2332097995.2246041</v>
      </c>
      <c r="G33">
        <f t="shared" si="4"/>
        <v>4.2987756117235314</v>
      </c>
    </row>
    <row r="34" spans="1:37" x14ac:dyDescent="0.25">
      <c r="A34">
        <v>4.78</v>
      </c>
      <c r="B34">
        <v>53.35</v>
      </c>
      <c r="C34">
        <f t="shared" si="0"/>
        <v>3.3625846786913418</v>
      </c>
      <c r="D34">
        <f t="shared" si="1"/>
        <v>542502844.03413725</v>
      </c>
      <c r="E34">
        <f t="shared" si="2"/>
        <v>5209078703.9155436</v>
      </c>
      <c r="F34">
        <f t="shared" si="3"/>
        <v>2302743242.2850637</v>
      </c>
      <c r="G34">
        <f t="shared" si="4"/>
        <v>4.244665751724912</v>
      </c>
    </row>
    <row r="35" spans="1:37" x14ac:dyDescent="0.25">
      <c r="A35">
        <v>5.78</v>
      </c>
      <c r="B35">
        <v>53.35</v>
      </c>
      <c r="C35">
        <f t="shared" si="0"/>
        <v>3.545911088666776</v>
      </c>
      <c r="D35">
        <f t="shared" si="1"/>
        <v>542502844.03413725</v>
      </c>
      <c r="E35">
        <f t="shared" si="2"/>
        <v>5550442855.5107813</v>
      </c>
      <c r="F35">
        <f t="shared" si="3"/>
        <v>2462205354.2773886</v>
      </c>
      <c r="G35">
        <f t="shared" si="4"/>
        <v>4.5386035877121653</v>
      </c>
    </row>
    <row r="36" spans="1:37" x14ac:dyDescent="0.25">
      <c r="A36">
        <v>6.78</v>
      </c>
      <c r="B36">
        <v>53.35</v>
      </c>
      <c r="C36">
        <f t="shared" si="0"/>
        <v>3.7463970163993321</v>
      </c>
      <c r="D36">
        <f t="shared" si="1"/>
        <v>542502844.03413725</v>
      </c>
      <c r="E36">
        <f t="shared" si="2"/>
        <v>5954049206.479743</v>
      </c>
      <c r="F36">
        <f t="shared" si="3"/>
        <v>2655331874.822423</v>
      </c>
      <c r="G36">
        <f t="shared" si="4"/>
        <v>4.8945953076982116</v>
      </c>
    </row>
    <row r="37" spans="1:37" x14ac:dyDescent="0.25">
      <c r="A37">
        <v>7.78</v>
      </c>
      <c r="B37">
        <v>53.35</v>
      </c>
      <c r="C37">
        <f t="shared" si="0"/>
        <v>4.323288522922935</v>
      </c>
      <c r="D37">
        <f t="shared" si="1"/>
        <v>542502844.03413725</v>
      </c>
      <c r="E37">
        <f t="shared" si="2"/>
        <v>6931013054.1380749</v>
      </c>
      <c r="F37">
        <f t="shared" si="3"/>
        <v>3101333862.9348226</v>
      </c>
      <c r="G37">
        <f t="shared" si="4"/>
        <v>5.7167144781634907</v>
      </c>
    </row>
    <row r="39" spans="1:37" x14ac:dyDescent="0.25">
      <c r="C39" t="s">
        <v>15</v>
      </c>
      <c r="O39" t="s">
        <v>27</v>
      </c>
      <c r="Z39" t="s">
        <v>28</v>
      </c>
      <c r="AK39" t="s">
        <v>26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39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C41">
        <v>5.7295736703427167</v>
      </c>
      <c r="D41">
        <v>5.2563654901003254</v>
      </c>
      <c r="E41">
        <v>4.9767655498013568</v>
      </c>
      <c r="F41">
        <v>4.7495473379009692</v>
      </c>
      <c r="G41">
        <v>4.594687358233541</v>
      </c>
      <c r="H41">
        <v>4.4778086255115896</v>
      </c>
      <c r="I41">
        <v>4.3699517937399071</v>
      </c>
      <c r="J41">
        <v>4.2798444266875686</v>
      </c>
      <c r="K41">
        <v>4.2172837707390531</v>
      </c>
      <c r="L41">
        <v>4.1582494057458339</v>
      </c>
      <c r="M41">
        <v>4.1006254112820937</v>
      </c>
      <c r="N41">
        <f>1000*121425.742574257</f>
        <v>121425742.574257</v>
      </c>
      <c r="O41">
        <f>C41*$N$41</f>
        <v>695717737.55527556</v>
      </c>
      <c r="P41">
        <f t="shared" ref="P41:Y41" si="10">D41*$N$41</f>
        <v>638258082.87713039</v>
      </c>
      <c r="Q41">
        <f t="shared" si="10"/>
        <v>604307452.50261021</v>
      </c>
      <c r="R41">
        <f t="shared" si="10"/>
        <v>576717312.39621067</v>
      </c>
      <c r="S41">
        <f t="shared" si="10"/>
        <v>557913324.37005889</v>
      </c>
      <c r="T41">
        <f t="shared" si="10"/>
        <v>543721237.4581579</v>
      </c>
      <c r="U41">
        <f t="shared" si="10"/>
        <v>530624641.56857461</v>
      </c>
      <c r="V41">
        <f t="shared" si="10"/>
        <v>519683287.61283326</v>
      </c>
      <c r="W41">
        <f t="shared" si="10"/>
        <v>512086813.50835216</v>
      </c>
      <c r="X41">
        <f t="shared" si="10"/>
        <v>504918521.90165079</v>
      </c>
      <c r="Y41">
        <f t="shared" si="10"/>
        <v>497921485.58379626</v>
      </c>
      <c r="Z41">
        <f>O41*Q$5</f>
        <v>695717737.55527556</v>
      </c>
      <c r="AA41">
        <f t="shared" ref="AA41:AJ41" si="11">P41*R$5</f>
        <v>506669844.27958953</v>
      </c>
      <c r="AB41">
        <f t="shared" si="11"/>
        <v>380816201.86624926</v>
      </c>
      <c r="AC41">
        <f t="shared" si="11"/>
        <v>288502239.85303539</v>
      </c>
      <c r="AD41">
        <f t="shared" si="11"/>
        <v>221555057.2392742</v>
      </c>
      <c r="AE41">
        <f t="shared" si="11"/>
        <v>171403609.92247319</v>
      </c>
      <c r="AF41">
        <f t="shared" si="11"/>
        <v>132788301.37760986</v>
      </c>
      <c r="AG41">
        <f t="shared" si="11"/>
        <v>103238072.01405565</v>
      </c>
      <c r="AH41">
        <f t="shared" si="11"/>
        <v>80755751.133380994</v>
      </c>
      <c r="AI41">
        <f t="shared" si="11"/>
        <v>63209143.278295681</v>
      </c>
      <c r="AJ41">
        <f t="shared" si="11"/>
        <v>49482109.056551978</v>
      </c>
      <c r="AK41">
        <f>SUM(Z41:AJ41)</f>
        <v>2694138067.5757914</v>
      </c>
    </row>
    <row r="42" spans="1:37" x14ac:dyDescent="0.25">
      <c r="A42">
        <v>3.78</v>
      </c>
      <c r="B42">
        <v>58.35</v>
      </c>
      <c r="C42">
        <v>5.6238519596819847</v>
      </c>
      <c r="D42">
        <v>5.1566944656625209</v>
      </c>
      <c r="E42">
        <v>4.881085549459419</v>
      </c>
      <c r="F42">
        <v>4.6573011092251262</v>
      </c>
      <c r="G42">
        <v>4.5047585015109188</v>
      </c>
      <c r="H42">
        <v>4.3896197692811834</v>
      </c>
      <c r="I42">
        <v>4.2834069603320337</v>
      </c>
      <c r="J42">
        <v>4.1946720237230402</v>
      </c>
      <c r="K42">
        <v>4.133025211526884</v>
      </c>
      <c r="L42">
        <v>4.0748671765524573</v>
      </c>
      <c r="M42">
        <v>4.0194568438024341</v>
      </c>
      <c r="N42">
        <f t="shared" ref="N42:N76" si="12">1000*121425.742574257</f>
        <v>121425742.574257</v>
      </c>
      <c r="O42">
        <f t="shared" ref="O42:O76" si="13">C42*$N$41</f>
        <v>682880400.33207548</v>
      </c>
      <c r="P42">
        <f t="shared" ref="P42:P76" si="14">D42*$N$41</f>
        <v>626155454.72163308</v>
      </c>
      <c r="Q42">
        <f t="shared" ref="Q42:Q76" si="15">E42*$N$41</f>
        <v>592689437.41158521</v>
      </c>
      <c r="R42">
        <f t="shared" ref="R42:R76" si="16">F42*$N$41</f>
        <v>565516245.57957172</v>
      </c>
      <c r="S42">
        <f t="shared" ref="S42:S76" si="17">G42*$N$41</f>
        <v>546993646.16366053</v>
      </c>
      <c r="T42">
        <f t="shared" ref="T42:T76" si="18">H42*$N$41</f>
        <v>533012840.1036064</v>
      </c>
      <c r="U42">
        <f t="shared" ref="U42:U76" si="19">I42*$N$41</f>
        <v>520115870.90605819</v>
      </c>
      <c r="V42">
        <f t="shared" ref="V42:V76" si="20">J42*$N$41</f>
        <v>509341165.33603156</v>
      </c>
      <c r="W42">
        <f t="shared" ref="W42:W76" si="21">K42*$N$41</f>
        <v>501855655.38777751</v>
      </c>
      <c r="X42">
        <f t="shared" ref="X42:X76" si="22">L42*$N$41</f>
        <v>494793772.80434811</v>
      </c>
      <c r="Y42">
        <f t="shared" ref="Y42:Y76" si="23">M42*$N$41</f>
        <v>488065532.00388992</v>
      </c>
      <c r="Z42">
        <f t="shared" ref="Z42:Z76" si="24">O42*Q$5</f>
        <v>682880400.33207548</v>
      </c>
      <c r="AA42">
        <f t="shared" ref="AA42:AA76" si="25">P42*R$5</f>
        <v>497062387.84867734</v>
      </c>
      <c r="AB42">
        <f t="shared" ref="AB42:AB76" si="26">Q42*S$5</f>
        <v>373494881.63121575</v>
      </c>
      <c r="AC42">
        <f t="shared" ref="AC42:AC76" si="27">R42*T$5</f>
        <v>282898917.74724132</v>
      </c>
      <c r="AD42">
        <f t="shared" ref="AD42:AD76" si="28">S42*U$5</f>
        <v>217218702.78352663</v>
      </c>
      <c r="AE42">
        <f t="shared" ref="AE42:AE76" si="29">T42*V$5</f>
        <v>168027876.48297215</v>
      </c>
      <c r="AF42">
        <f t="shared" ref="AF42:AF76" si="30">U42*W$5</f>
        <v>130158491.72211146</v>
      </c>
      <c r="AG42">
        <f t="shared" ref="AG42:AG76" si="31">V42*X$5</f>
        <v>101183549.98142476</v>
      </c>
      <c r="AH42">
        <f t="shared" ref="AH42:AH76" si="32">W42*Y$5</f>
        <v>79142304.27789402</v>
      </c>
      <c r="AI42">
        <f t="shared" ref="AI42:AI76" si="33">X42*Z$5</f>
        <v>61941658.152303696</v>
      </c>
      <c r="AJ42">
        <f t="shared" ref="AJ42:AJ76" si="34">Y42*AA$5</f>
        <v>48502650.680046223</v>
      </c>
      <c r="AK42">
        <f t="shared" ref="AK42:AK76" si="35">SUM(Z42:AJ42)</f>
        <v>2642511821.6394887</v>
      </c>
    </row>
    <row r="43" spans="1:37" x14ac:dyDescent="0.25">
      <c r="A43">
        <v>4.78</v>
      </c>
      <c r="B43">
        <v>58.35</v>
      </c>
      <c r="C43">
        <v>5.5884014825856001</v>
      </c>
      <c r="D43">
        <v>5.1199179827419714</v>
      </c>
      <c r="E43">
        <v>4.8446693417927751</v>
      </c>
      <c r="F43">
        <v>4.6220012253061293</v>
      </c>
      <c r="G43">
        <v>4.4698272660527394</v>
      </c>
      <c r="H43">
        <v>4.3543824167112684</v>
      </c>
      <c r="I43">
        <v>4.2478943396832767</v>
      </c>
      <c r="J43">
        <v>4.1589074219978617</v>
      </c>
      <c r="K43">
        <v>4.0970384323645828</v>
      </c>
      <c r="L43">
        <v>4.0383913792487967</v>
      </c>
      <c r="M43">
        <v>3.9827585464565201</v>
      </c>
      <c r="N43">
        <f t="shared" si="12"/>
        <v>121425742.574257</v>
      </c>
      <c r="O43">
        <f t="shared" si="13"/>
        <v>678575799.82603526</v>
      </c>
      <c r="P43">
        <f t="shared" si="14"/>
        <v>621689842.97373581</v>
      </c>
      <c r="Q43">
        <f t="shared" si="15"/>
        <v>588267572.35392463</v>
      </c>
      <c r="R43">
        <f t="shared" si="16"/>
        <v>561229930.96192253</v>
      </c>
      <c r="S43">
        <f t="shared" si="17"/>
        <v>542752094.95911491</v>
      </c>
      <c r="T43">
        <f t="shared" si="18"/>
        <v>528734118.40145355</v>
      </c>
      <c r="U43">
        <f t="shared" si="19"/>
        <v>515803724.57302499</v>
      </c>
      <c r="V43">
        <f t="shared" si="20"/>
        <v>504998422.01367921</v>
      </c>
      <c r="W43">
        <f t="shared" si="21"/>
        <v>497485934.00513929</v>
      </c>
      <c r="X43">
        <f t="shared" si="22"/>
        <v>490364672.03076303</v>
      </c>
      <c r="Y43">
        <f t="shared" si="23"/>
        <v>483609413.99745142</v>
      </c>
      <c r="Z43">
        <f t="shared" si="24"/>
        <v>678575799.82603526</v>
      </c>
      <c r="AA43">
        <f t="shared" si="25"/>
        <v>493517441.26731801</v>
      </c>
      <c r="AB43">
        <f t="shared" si="26"/>
        <v>370708356.5777024</v>
      </c>
      <c r="AC43">
        <f t="shared" si="27"/>
        <v>280754693.28696179</v>
      </c>
      <c r="AD43">
        <f t="shared" si="28"/>
        <v>215534324.44220006</v>
      </c>
      <c r="AE43">
        <f t="shared" si="29"/>
        <v>166679044.95851094</v>
      </c>
      <c r="AF43">
        <f t="shared" si="30"/>
        <v>129079381.28886339</v>
      </c>
      <c r="AG43">
        <f t="shared" si="31"/>
        <v>100320839.0601038</v>
      </c>
      <c r="AH43">
        <f t="shared" si="32"/>
        <v>78453202.111640349</v>
      </c>
      <c r="AI43">
        <f t="shared" si="33"/>
        <v>61387193.118347026</v>
      </c>
      <c r="AJ43">
        <f t="shared" si="34"/>
        <v>48059813.559039228</v>
      </c>
      <c r="AK43">
        <f t="shared" si="35"/>
        <v>2623070089.4967222</v>
      </c>
    </row>
    <row r="44" spans="1:37" x14ac:dyDescent="0.25">
      <c r="A44">
        <v>5.78</v>
      </c>
      <c r="B44">
        <v>58.35</v>
      </c>
      <c r="C44">
        <v>5.8520743006284066</v>
      </c>
      <c r="D44">
        <v>5.3561566096434357</v>
      </c>
      <c r="E44">
        <v>5.0639858232889923</v>
      </c>
      <c r="F44">
        <v>4.8266561961250014</v>
      </c>
      <c r="G44">
        <v>4.6645852374022683</v>
      </c>
      <c r="H44">
        <v>4.5421452631475114</v>
      </c>
      <c r="I44">
        <v>4.4292752291956816</v>
      </c>
      <c r="J44">
        <v>4.3349481918688983</v>
      </c>
      <c r="K44">
        <v>4.2692853545098544</v>
      </c>
      <c r="L44">
        <v>4.207002086960685</v>
      </c>
      <c r="M44">
        <v>4.1479973882828407</v>
      </c>
      <c r="N44">
        <f t="shared" si="12"/>
        <v>121425742.574257</v>
      </c>
      <c r="O44">
        <f t="shared" si="13"/>
        <v>710592467.55352998</v>
      </c>
      <c r="P44">
        <f t="shared" si="14"/>
        <v>650375293.66996896</v>
      </c>
      <c r="Q44">
        <f t="shared" si="15"/>
        <v>614898238.97837603</v>
      </c>
      <c r="R44">
        <f t="shared" si="16"/>
        <v>586080312.76511693</v>
      </c>
      <c r="S44">
        <f t="shared" si="17"/>
        <v>566400726.2524873</v>
      </c>
      <c r="T44">
        <f t="shared" si="18"/>
        <v>551533361.45783055</v>
      </c>
      <c r="U44">
        <f t="shared" si="19"/>
        <v>537828033.77084804</v>
      </c>
      <c r="V44">
        <f t="shared" si="20"/>
        <v>526374303.21861368</v>
      </c>
      <c r="W44">
        <f t="shared" si="21"/>
        <v>518401144.43275911</v>
      </c>
      <c r="X44">
        <f t="shared" si="22"/>
        <v>510838352.42065012</v>
      </c>
      <c r="Y44">
        <f t="shared" si="23"/>
        <v>503673663.0683226</v>
      </c>
      <c r="Z44">
        <f t="shared" si="24"/>
        <v>710592467.55352998</v>
      </c>
      <c r="AA44">
        <f t="shared" si="25"/>
        <v>516288876.87818235</v>
      </c>
      <c r="AB44">
        <f t="shared" si="26"/>
        <v>387490193.82808125</v>
      </c>
      <c r="AC44">
        <f t="shared" si="27"/>
        <v>293186071.1168322</v>
      </c>
      <c r="AD44">
        <f t="shared" si="28"/>
        <v>224925521.3019444</v>
      </c>
      <c r="AE44">
        <f t="shared" si="29"/>
        <v>173866317.21153495</v>
      </c>
      <c r="AF44">
        <f t="shared" si="30"/>
        <v>134590943.28257123</v>
      </c>
      <c r="AG44">
        <f t="shared" si="31"/>
        <v>104567280.7214008</v>
      </c>
      <c r="AH44">
        <f t="shared" si="32"/>
        <v>81751516.935690418</v>
      </c>
      <c r="AI44">
        <f t="shared" si="33"/>
        <v>63950228.026087008</v>
      </c>
      <c r="AJ44">
        <f t="shared" si="34"/>
        <v>50053745.111317232</v>
      </c>
      <c r="AK44">
        <f t="shared" si="35"/>
        <v>2741263161.9671717</v>
      </c>
    </row>
    <row r="45" spans="1:37" x14ac:dyDescent="0.25">
      <c r="A45">
        <v>6.78</v>
      </c>
      <c r="B45">
        <v>58.35</v>
      </c>
      <c r="C45">
        <v>7.812194066553233</v>
      </c>
      <c r="D45">
        <v>7.0888035771330236</v>
      </c>
      <c r="E45">
        <v>6.6709192785141624</v>
      </c>
      <c r="F45">
        <v>6.3398714616409144</v>
      </c>
      <c r="G45">
        <v>6.1027830194118904</v>
      </c>
      <c r="H45">
        <v>5.9176528374716488</v>
      </c>
      <c r="I45">
        <v>5.7486542477850531</v>
      </c>
      <c r="J45">
        <v>5.6049161079327501</v>
      </c>
      <c r="K45">
        <v>5.4968457865825933</v>
      </c>
      <c r="L45">
        <v>5.3747856029983136</v>
      </c>
      <c r="M45">
        <v>5.2755038190375929</v>
      </c>
      <c r="N45">
        <f t="shared" si="12"/>
        <v>121425742.574257</v>
      </c>
      <c r="O45">
        <f t="shared" si="13"/>
        <v>948601465.66543078</v>
      </c>
      <c r="P45">
        <f t="shared" si="14"/>
        <v>860763238.31642675</v>
      </c>
      <c r="Q45">
        <f t="shared" si="15"/>
        <v>810021327.04650891</v>
      </c>
      <c r="R45">
        <f t="shared" si="16"/>
        <v>769823600.05508816</v>
      </c>
      <c r="S45">
        <f t="shared" si="17"/>
        <v>741034959.90165508</v>
      </c>
      <c r="T45">
        <f t="shared" si="18"/>
        <v>718555390.08665395</v>
      </c>
      <c r="U45">
        <f t="shared" si="19"/>
        <v>698034610.83995688</v>
      </c>
      <c r="V45">
        <f t="shared" si="20"/>
        <v>680581100.47214854</v>
      </c>
      <c r="W45">
        <f t="shared" si="21"/>
        <v>667458581.45196724</v>
      </c>
      <c r="X45">
        <f t="shared" si="22"/>
        <v>652637333.02149594</v>
      </c>
      <c r="Y45">
        <f t="shared" si="23"/>
        <v>640581968.67996848</v>
      </c>
      <c r="Z45">
        <f t="shared" si="24"/>
        <v>948601465.66543078</v>
      </c>
      <c r="AA45">
        <f t="shared" si="25"/>
        <v>683301610.46050739</v>
      </c>
      <c r="AB45">
        <f t="shared" si="26"/>
        <v>510450837.43225569</v>
      </c>
      <c r="AC45">
        <f t="shared" si="27"/>
        <v>385103460.80097926</v>
      </c>
      <c r="AD45">
        <f t="shared" si="28"/>
        <v>294275178.21462768</v>
      </c>
      <c r="AE45">
        <f t="shared" si="29"/>
        <v>226518626.28334692</v>
      </c>
      <c r="AF45">
        <f t="shared" si="30"/>
        <v>174682483.65212798</v>
      </c>
      <c r="AG45">
        <f t="shared" si="31"/>
        <v>135201347.31424034</v>
      </c>
      <c r="AH45">
        <f t="shared" si="32"/>
        <v>105257775.97414242</v>
      </c>
      <c r="AI45">
        <f t="shared" si="33"/>
        <v>81701591.251500562</v>
      </c>
      <c r="AJ45">
        <f t="shared" si="34"/>
        <v>63659327.326915585</v>
      </c>
      <c r="AK45">
        <f t="shared" si="35"/>
        <v>3608753704.3760757</v>
      </c>
    </row>
    <row r="46" spans="1:37" x14ac:dyDescent="0.25">
      <c r="A46">
        <v>7.78</v>
      </c>
      <c r="B46">
        <v>58.35</v>
      </c>
      <c r="C46">
        <v>8.0091261318950195</v>
      </c>
      <c r="D46">
        <v>7.2554098472081554</v>
      </c>
      <c r="E46">
        <v>6.81417590514073</v>
      </c>
      <c r="F46">
        <v>6.4693941645880644</v>
      </c>
      <c r="G46">
        <v>6.2172054696505681</v>
      </c>
      <c r="H46">
        <v>6.0191321763952343</v>
      </c>
      <c r="I46">
        <v>5.840906601653133</v>
      </c>
      <c r="J46">
        <v>5.6889866157880169</v>
      </c>
      <c r="K46">
        <v>5.5740629913474962</v>
      </c>
      <c r="L46">
        <v>5.4437672613544477</v>
      </c>
      <c r="M46">
        <v>5.3407668577968321</v>
      </c>
      <c r="N46">
        <f t="shared" si="12"/>
        <v>121425742.574257</v>
      </c>
      <c r="O46">
        <f t="shared" si="13"/>
        <v>972514087.93623936</v>
      </c>
      <c r="P46">
        <f t="shared" si="14"/>
        <v>880993528.37782681</v>
      </c>
      <c r="Q46">
        <f t="shared" si="15"/>
        <v>827416369.31332302</v>
      </c>
      <c r="R46">
        <f t="shared" si="16"/>
        <v>785550990.44067073</v>
      </c>
      <c r="S46">
        <f t="shared" si="17"/>
        <v>754928790.88905251</v>
      </c>
      <c r="T46">
        <f t="shared" si="18"/>
        <v>730877594.17139506</v>
      </c>
      <c r="U46">
        <f t="shared" si="19"/>
        <v>709236421.4126116</v>
      </c>
      <c r="V46">
        <f t="shared" si="20"/>
        <v>690789424.31706929</v>
      </c>
      <c r="W46">
        <f t="shared" si="21"/>
        <v>676834737.880054</v>
      </c>
      <c r="X46">
        <f t="shared" si="22"/>
        <v>661013482.11139321</v>
      </c>
      <c r="Y46">
        <f t="shared" si="23"/>
        <v>648506581.62396157</v>
      </c>
      <c r="Z46">
        <f t="shared" si="24"/>
        <v>972514087.93623936</v>
      </c>
      <c r="AA46">
        <f t="shared" si="25"/>
        <v>699361066.95643663</v>
      </c>
      <c r="AB46">
        <f t="shared" si="26"/>
        <v>521412664.72714978</v>
      </c>
      <c r="AC46">
        <f t="shared" si="27"/>
        <v>392971071.59704018</v>
      </c>
      <c r="AD46">
        <f t="shared" si="28"/>
        <v>299792609.66002518</v>
      </c>
      <c r="AE46">
        <f t="shared" si="29"/>
        <v>230403098.90795836</v>
      </c>
      <c r="AF46">
        <f t="shared" si="30"/>
        <v>177485725.8722772</v>
      </c>
      <c r="AG46">
        <f t="shared" si="31"/>
        <v>137229289.51935869</v>
      </c>
      <c r="AH46">
        <f t="shared" si="32"/>
        <v>106736389.62932858</v>
      </c>
      <c r="AI46">
        <f t="shared" si="33"/>
        <v>82750174.706014454</v>
      </c>
      <c r="AJ46">
        <f t="shared" si="34"/>
        <v>64446854.222779244</v>
      </c>
      <c r="AK46">
        <f t="shared" si="35"/>
        <v>3685103033.7346082</v>
      </c>
    </row>
    <row r="47" spans="1:37" x14ac:dyDescent="0.25">
      <c r="A47">
        <v>2.78</v>
      </c>
      <c r="B47">
        <v>57.35</v>
      </c>
      <c r="C47">
        <v>5.6531966917161736</v>
      </c>
      <c r="D47">
        <v>5.1699293752613187</v>
      </c>
      <c r="E47">
        <v>4.884634718703377</v>
      </c>
      <c r="F47">
        <v>4.653763315676696</v>
      </c>
      <c r="G47">
        <v>4.4959257758905986</v>
      </c>
      <c r="H47">
        <v>4.3767954978038563</v>
      </c>
      <c r="I47">
        <v>4.2668790760067496</v>
      </c>
      <c r="J47">
        <v>4.174896436711844</v>
      </c>
      <c r="K47">
        <v>4.1100564193509053</v>
      </c>
      <c r="L47">
        <v>4.0479101131724669</v>
      </c>
      <c r="M47">
        <v>3.9896938985205148</v>
      </c>
      <c r="N47">
        <f t="shared" si="12"/>
        <v>121425742.574257</v>
      </c>
      <c r="O47">
        <f t="shared" si="13"/>
        <v>686443606.2099694</v>
      </c>
      <c r="P47">
        <f t="shared" si="14"/>
        <v>627762513.4475702</v>
      </c>
      <c r="Q47">
        <f t="shared" si="15"/>
        <v>593120397.92255449</v>
      </c>
      <c r="R47">
        <f t="shared" si="16"/>
        <v>565086666.37087917</v>
      </c>
      <c r="S47">
        <f t="shared" si="17"/>
        <v>545921125.89625847</v>
      </c>
      <c r="T47">
        <f t="shared" si="18"/>
        <v>531455643.41649806</v>
      </c>
      <c r="U47">
        <f t="shared" si="19"/>
        <v>518108960.27867913</v>
      </c>
      <c r="V47">
        <f t="shared" si="20"/>
        <v>506939899.99835521</v>
      </c>
      <c r="W47">
        <f t="shared" si="21"/>
        <v>499066652.74177551</v>
      </c>
      <c r="X47">
        <f t="shared" si="22"/>
        <v>491520491.36581147</v>
      </c>
      <c r="Y47">
        <f t="shared" si="23"/>
        <v>484451544.27183586</v>
      </c>
      <c r="Z47">
        <f t="shared" si="24"/>
        <v>686443606.2099694</v>
      </c>
      <c r="AA47">
        <f t="shared" si="25"/>
        <v>498338122.87853903</v>
      </c>
      <c r="AB47">
        <f t="shared" si="26"/>
        <v>373766459.85561466</v>
      </c>
      <c r="AC47">
        <f t="shared" si="27"/>
        <v>282684021.19179171</v>
      </c>
      <c r="AD47">
        <f t="shared" si="28"/>
        <v>216792790.22891459</v>
      </c>
      <c r="AE47">
        <f t="shared" si="29"/>
        <v>167536983.1443609</v>
      </c>
      <c r="AF47">
        <f t="shared" si="30"/>
        <v>129656264.28608708</v>
      </c>
      <c r="AG47">
        <f t="shared" si="31"/>
        <v>100706524.82059146</v>
      </c>
      <c r="AH47">
        <f t="shared" si="32"/>
        <v>78702480.408874974</v>
      </c>
      <c r="AI47">
        <f t="shared" si="33"/>
        <v>61531886.463478722</v>
      </c>
      <c r="AJ47">
        <f t="shared" si="34"/>
        <v>48143502.21936699</v>
      </c>
      <c r="AK47">
        <f t="shared" si="35"/>
        <v>2644302641.7075891</v>
      </c>
    </row>
    <row r="48" spans="1:37" x14ac:dyDescent="0.25">
      <c r="A48">
        <v>3.78</v>
      </c>
      <c r="B48">
        <v>57.35</v>
      </c>
      <c r="C48">
        <v>5.4844811051342308</v>
      </c>
      <c r="D48">
        <v>5.0122563174121382</v>
      </c>
      <c r="E48">
        <v>4.7342218439796229</v>
      </c>
      <c r="F48">
        <v>4.5088474134352436</v>
      </c>
      <c r="G48">
        <v>4.3550452303924647</v>
      </c>
      <c r="H48">
        <v>4.2388899267704359</v>
      </c>
      <c r="I48">
        <v>4.1318348582385021</v>
      </c>
      <c r="J48">
        <v>4.0423801845386729</v>
      </c>
      <c r="K48">
        <v>3.9797298215371968</v>
      </c>
      <c r="L48">
        <v>3.9199590869870629</v>
      </c>
      <c r="M48">
        <v>3.863571719948244</v>
      </c>
      <c r="N48">
        <f t="shared" si="12"/>
        <v>121425742.574257</v>
      </c>
      <c r="O48">
        <f t="shared" si="13"/>
        <v>665957190.82540572</v>
      </c>
      <c r="P48">
        <f t="shared" si="14"/>
        <v>608616945.31427968</v>
      </c>
      <c r="Q48">
        <f t="shared" si="15"/>
        <v>574856402.91649401</v>
      </c>
      <c r="R48">
        <f t="shared" si="16"/>
        <v>547490145.33039248</v>
      </c>
      <c r="S48">
        <f t="shared" si="17"/>
        <v>528814601.04488117</v>
      </c>
      <c r="T48">
        <f t="shared" si="18"/>
        <v>514710357.04863805</v>
      </c>
      <c r="U48">
        <f t="shared" si="19"/>
        <v>501711115.85581005</v>
      </c>
      <c r="V48">
        <f t="shared" si="20"/>
        <v>490849015.67507041</v>
      </c>
      <c r="W48">
        <f t="shared" si="21"/>
        <v>483241648.82506943</v>
      </c>
      <c r="X48">
        <f t="shared" si="22"/>
        <v>475983942.99811059</v>
      </c>
      <c r="Y48">
        <f t="shared" si="23"/>
        <v>469137065.08361483</v>
      </c>
      <c r="Z48">
        <f t="shared" si="24"/>
        <v>665957190.82540572</v>
      </c>
      <c r="AA48">
        <f t="shared" si="25"/>
        <v>483139753.62168461</v>
      </c>
      <c r="AB48">
        <f t="shared" si="26"/>
        <v>362257044.93725061</v>
      </c>
      <c r="AC48">
        <f t="shared" si="27"/>
        <v>273881379.71618128</v>
      </c>
      <c r="AD48">
        <f t="shared" si="28"/>
        <v>209999553.8478131</v>
      </c>
      <c r="AE48">
        <f t="shared" si="29"/>
        <v>162258170.51961461</v>
      </c>
      <c r="AF48">
        <f t="shared" si="30"/>
        <v>125552719.63966738</v>
      </c>
      <c r="AG48">
        <f t="shared" si="31"/>
        <v>97509978.165862963</v>
      </c>
      <c r="AH48">
        <f t="shared" si="32"/>
        <v>76206887.778346419</v>
      </c>
      <c r="AI48">
        <f t="shared" si="33"/>
        <v>59586915.405325577</v>
      </c>
      <c r="AJ48">
        <f t="shared" si="34"/>
        <v>46621590.128252134</v>
      </c>
      <c r="AK48">
        <f t="shared" si="35"/>
        <v>2562971184.5854044</v>
      </c>
    </row>
    <row r="49" spans="1:37" x14ac:dyDescent="0.25">
      <c r="A49">
        <v>4.78</v>
      </c>
      <c r="B49">
        <v>57.35</v>
      </c>
      <c r="C49">
        <v>5.3167282789393022</v>
      </c>
      <c r="D49">
        <v>4.8591575172416723</v>
      </c>
      <c r="E49">
        <v>4.5890160091062908</v>
      </c>
      <c r="F49">
        <v>4.3695844720801764</v>
      </c>
      <c r="G49">
        <v>4.2200194244846374</v>
      </c>
      <c r="H49">
        <v>4.1071322376196919</v>
      </c>
      <c r="I49">
        <v>4.0029790186959664</v>
      </c>
      <c r="J49">
        <v>3.9159652299572918</v>
      </c>
      <c r="K49">
        <v>3.855531877456031</v>
      </c>
      <c r="L49">
        <v>3.7985122747093678</v>
      </c>
      <c r="M49">
        <v>3.7441812838166899</v>
      </c>
      <c r="N49">
        <f t="shared" si="12"/>
        <v>121425742.574257</v>
      </c>
      <c r="O49">
        <f t="shared" si="13"/>
        <v>645587679.33575618</v>
      </c>
      <c r="P49">
        <f t="shared" si="14"/>
        <v>590026809.81635308</v>
      </c>
      <c r="Q49">
        <f t="shared" si="15"/>
        <v>557224676.59088469</v>
      </c>
      <c r="R49">
        <f t="shared" si="16"/>
        <v>530580039.26327819</v>
      </c>
      <c r="S49">
        <f t="shared" si="17"/>
        <v>512418992.29583579</v>
      </c>
      <c r="T49">
        <f t="shared" si="18"/>
        <v>498711581.80364084</v>
      </c>
      <c r="U49">
        <f t="shared" si="19"/>
        <v>486064699.85432833</v>
      </c>
      <c r="V49">
        <f t="shared" si="20"/>
        <v>475498985.94253522</v>
      </c>
      <c r="W49">
        <f t="shared" si="21"/>
        <v>468160821.23881781</v>
      </c>
      <c r="X49">
        <f t="shared" si="22"/>
        <v>461237173.63401508</v>
      </c>
      <c r="Y49">
        <f t="shared" si="23"/>
        <v>454639992.7200765</v>
      </c>
      <c r="Z49">
        <f t="shared" si="24"/>
        <v>645587679.33575618</v>
      </c>
      <c r="AA49">
        <f t="shared" si="25"/>
        <v>468382304.69849694</v>
      </c>
      <c r="AB49">
        <f t="shared" si="26"/>
        <v>351146066.53733641</v>
      </c>
      <c r="AC49">
        <f t="shared" si="27"/>
        <v>265422116.62202391</v>
      </c>
      <c r="AD49">
        <f t="shared" si="28"/>
        <v>203488632.03219059</v>
      </c>
      <c r="AE49">
        <f t="shared" si="29"/>
        <v>157214689.33401564</v>
      </c>
      <c r="AF49">
        <f t="shared" si="30"/>
        <v>121637219.22615011</v>
      </c>
      <c r="AG49">
        <f t="shared" si="31"/>
        <v>94460606.533720002</v>
      </c>
      <c r="AH49">
        <f t="shared" si="32"/>
        <v>73828651.261969298</v>
      </c>
      <c r="AI49">
        <f t="shared" si="33"/>
        <v>57740814.267826296</v>
      </c>
      <c r="AJ49">
        <f t="shared" si="34"/>
        <v>45180909.746982254</v>
      </c>
      <c r="AK49">
        <f t="shared" si="35"/>
        <v>2484089689.596467</v>
      </c>
    </row>
    <row r="50" spans="1:37" x14ac:dyDescent="0.25">
      <c r="A50">
        <v>5.78</v>
      </c>
      <c r="B50">
        <v>57.35</v>
      </c>
      <c r="C50">
        <v>5.1350125320324587</v>
      </c>
      <c r="D50">
        <v>4.6930791888795893</v>
      </c>
      <c r="E50">
        <v>4.432396112907794</v>
      </c>
      <c r="F50">
        <v>4.2207512507559484</v>
      </c>
      <c r="G50">
        <v>4.0764811352323012</v>
      </c>
      <c r="H50">
        <v>3.9675854942243651</v>
      </c>
      <c r="I50">
        <v>3.867135888148594</v>
      </c>
      <c r="J50">
        <v>3.7832156777235841</v>
      </c>
      <c r="K50">
        <v>3.7249096286695789</v>
      </c>
      <c r="L50">
        <v>3.6699047881694691</v>
      </c>
      <c r="M50">
        <v>3.6174999239677201</v>
      </c>
      <c r="N50">
        <f t="shared" si="12"/>
        <v>121425742.574257</v>
      </c>
      <c r="O50">
        <f t="shared" si="13"/>
        <v>623522709.83015692</v>
      </c>
      <c r="P50">
        <f t="shared" si="14"/>
        <v>569860625.46949589</v>
      </c>
      <c r="Q50">
        <f t="shared" si="15"/>
        <v>538206989.39307916</v>
      </c>
      <c r="R50">
        <f t="shared" si="16"/>
        <v>512507854.84426504</v>
      </c>
      <c r="S50">
        <f t="shared" si="17"/>
        <v>494989748.93553233</v>
      </c>
      <c r="T50">
        <f t="shared" si="18"/>
        <v>481767014.86304402</v>
      </c>
      <c r="U50">
        <f t="shared" si="19"/>
        <v>469569846.85400188</v>
      </c>
      <c r="V50">
        <f t="shared" si="20"/>
        <v>459379772.98615718</v>
      </c>
      <c r="W50">
        <f t="shared" si="21"/>
        <v>452299917.68320352</v>
      </c>
      <c r="X50">
        <f t="shared" si="22"/>
        <v>445620914.08029914</v>
      </c>
      <c r="Y50">
        <f t="shared" si="23"/>
        <v>439257614.53009868</v>
      </c>
      <c r="Z50">
        <f t="shared" si="24"/>
        <v>623522709.83015692</v>
      </c>
      <c r="AA50">
        <f t="shared" si="25"/>
        <v>452373737.38560545</v>
      </c>
      <c r="AB50">
        <f t="shared" si="26"/>
        <v>339161697.69171566</v>
      </c>
      <c r="AC50">
        <f t="shared" si="27"/>
        <v>256381525.03260332</v>
      </c>
      <c r="AD50">
        <f t="shared" si="28"/>
        <v>196567239.69102478</v>
      </c>
      <c r="AE50">
        <f t="shared" si="29"/>
        <v>151873055.16175324</v>
      </c>
      <c r="AF50">
        <f t="shared" si="30"/>
        <v>117509398.27740575</v>
      </c>
      <c r="AG50">
        <f t="shared" si="31"/>
        <v>91258432.233205974</v>
      </c>
      <c r="AH50">
        <f t="shared" si="32"/>
        <v>71327397.282175392</v>
      </c>
      <c r="AI50">
        <f t="shared" si="33"/>
        <v>55785864.419909738</v>
      </c>
      <c r="AJ50">
        <f t="shared" si="34"/>
        <v>43652250.034190014</v>
      </c>
      <c r="AK50">
        <f t="shared" si="35"/>
        <v>2399413307.0397468</v>
      </c>
    </row>
    <row r="51" spans="1:37" x14ac:dyDescent="0.25">
      <c r="A51">
        <v>6.78</v>
      </c>
      <c r="B51">
        <v>57.35</v>
      </c>
      <c r="C51">
        <v>5.0342808497954348</v>
      </c>
      <c r="D51">
        <v>4.6019342389644002</v>
      </c>
      <c r="E51">
        <v>4.3467185710603253</v>
      </c>
      <c r="F51">
        <v>4.1394266121166554</v>
      </c>
      <c r="G51">
        <v>3.9981340567116779</v>
      </c>
      <c r="H51">
        <v>3.891489961068531</v>
      </c>
      <c r="I51">
        <v>3.7930999450181848</v>
      </c>
      <c r="J51">
        <v>3.7109008824634939</v>
      </c>
      <c r="K51">
        <v>3.6538082931043849</v>
      </c>
      <c r="L51">
        <v>3.5999418848320368</v>
      </c>
      <c r="M51">
        <v>3.5486163624876319</v>
      </c>
      <c r="N51">
        <f t="shared" si="12"/>
        <v>121425742.574257</v>
      </c>
      <c r="O51">
        <f t="shared" si="13"/>
        <v>611291290.51377225</v>
      </c>
      <c r="P51">
        <f t="shared" si="14"/>
        <v>558793282.24415052</v>
      </c>
      <c r="Q51">
        <f t="shared" si="15"/>
        <v>527803530.25231332</v>
      </c>
      <c r="R51">
        <f t="shared" si="16"/>
        <v>502632950.20790577</v>
      </c>
      <c r="S51">
        <f t="shared" si="17"/>
        <v>485476396.74764204</v>
      </c>
      <c r="T51">
        <f t="shared" si="18"/>
        <v>472527058.24301285</v>
      </c>
      <c r="U51">
        <f t="shared" si="19"/>
        <v>460579977.48220652</v>
      </c>
      <c r="V51">
        <f t="shared" si="20"/>
        <v>450598895.27259535</v>
      </c>
      <c r="W51">
        <f t="shared" si="21"/>
        <v>443666385.21417844</v>
      </c>
      <c r="X51">
        <f t="shared" si="22"/>
        <v>437125616.58990043</v>
      </c>
      <c r="Y51">
        <f t="shared" si="23"/>
        <v>430893376.92621946</v>
      </c>
      <c r="Z51">
        <f t="shared" si="24"/>
        <v>611291290.51377225</v>
      </c>
      <c r="AA51">
        <f t="shared" si="25"/>
        <v>443588123.51089013</v>
      </c>
      <c r="AB51">
        <f t="shared" si="26"/>
        <v>332605753.72668564</v>
      </c>
      <c r="AC51">
        <f t="shared" si="27"/>
        <v>251441614.18774295</v>
      </c>
      <c r="AD51">
        <f t="shared" si="28"/>
        <v>192789356.64636862</v>
      </c>
      <c r="AE51">
        <f t="shared" si="29"/>
        <v>148960235.48304373</v>
      </c>
      <c r="AF51">
        <f t="shared" si="30"/>
        <v>115259692.19523348</v>
      </c>
      <c r="AG51">
        <f t="shared" si="31"/>
        <v>89514060.406466231</v>
      </c>
      <c r="AH51">
        <f t="shared" si="32"/>
        <v>69965894.933200762</v>
      </c>
      <c r="AI51">
        <f t="shared" si="33"/>
        <v>54722365.15622665</v>
      </c>
      <c r="AJ51">
        <f t="shared" si="34"/>
        <v>42821034.412303761</v>
      </c>
      <c r="AK51">
        <f t="shared" si="35"/>
        <v>2352959421.1719346</v>
      </c>
    </row>
    <row r="52" spans="1:37" x14ac:dyDescent="0.25">
      <c r="A52">
        <v>7.78</v>
      </c>
      <c r="B52">
        <v>57.35</v>
      </c>
      <c r="C52">
        <v>5.0410854039592659</v>
      </c>
      <c r="D52">
        <v>4.6087387931282313</v>
      </c>
      <c r="E52">
        <v>4.3535231252241564</v>
      </c>
      <c r="F52">
        <v>4.1462311662804856</v>
      </c>
      <c r="G52">
        <v>4.0049386108755094</v>
      </c>
      <c r="H52">
        <v>3.898294515232362</v>
      </c>
      <c r="I52">
        <v>3.7999044991820159</v>
      </c>
      <c r="J52">
        <v>3.717705436627325</v>
      </c>
      <c r="K52">
        <v>3.660612847268216</v>
      </c>
      <c r="L52">
        <v>3.6067464389958679</v>
      </c>
      <c r="M52">
        <v>3.555420916651463</v>
      </c>
      <c r="N52">
        <f t="shared" si="12"/>
        <v>121425742.574257</v>
      </c>
      <c r="O52">
        <f t="shared" si="13"/>
        <v>612117538.55600214</v>
      </c>
      <c r="P52">
        <f t="shared" si="14"/>
        <v>559619530.28638053</v>
      </c>
      <c r="Q52">
        <f t="shared" si="15"/>
        <v>528629778.29454327</v>
      </c>
      <c r="R52">
        <f t="shared" si="16"/>
        <v>503459198.2501356</v>
      </c>
      <c r="S52">
        <f t="shared" si="17"/>
        <v>486302644.78987205</v>
      </c>
      <c r="T52">
        <f t="shared" si="18"/>
        <v>473353306.2852428</v>
      </c>
      <c r="U52">
        <f t="shared" si="19"/>
        <v>461406225.52443641</v>
      </c>
      <c r="V52">
        <f t="shared" si="20"/>
        <v>451425143.3148253</v>
      </c>
      <c r="W52">
        <f t="shared" si="21"/>
        <v>444492633.25640833</v>
      </c>
      <c r="X52">
        <f t="shared" si="22"/>
        <v>437951864.63213038</v>
      </c>
      <c r="Y52">
        <f t="shared" si="23"/>
        <v>431719624.96844941</v>
      </c>
      <c r="Z52">
        <f t="shared" si="24"/>
        <v>612117538.55600214</v>
      </c>
      <c r="AA52">
        <f t="shared" si="25"/>
        <v>444244025.84589213</v>
      </c>
      <c r="AB52">
        <f t="shared" si="26"/>
        <v>333126430.1471706</v>
      </c>
      <c r="AC52">
        <f t="shared" si="27"/>
        <v>251854943.91746283</v>
      </c>
      <c r="AD52">
        <f t="shared" si="28"/>
        <v>193117471.11199245</v>
      </c>
      <c r="AE52">
        <f t="shared" si="29"/>
        <v>149220703.32460105</v>
      </c>
      <c r="AF52">
        <f t="shared" si="30"/>
        <v>115466459.96561059</v>
      </c>
      <c r="AG52">
        <f t="shared" si="31"/>
        <v>89678199.328995436</v>
      </c>
      <c r="AH52">
        <f t="shared" si="32"/>
        <v>70096193.701910749</v>
      </c>
      <c r="AI52">
        <f t="shared" si="33"/>
        <v>54825800.519793876</v>
      </c>
      <c r="AJ52">
        <f t="shared" si="34"/>
        <v>42903144.738765068</v>
      </c>
      <c r="AK52">
        <f t="shared" si="35"/>
        <v>2356650911.1581969</v>
      </c>
    </row>
    <row r="53" spans="1:37" x14ac:dyDescent="0.25">
      <c r="A53">
        <v>2.78</v>
      </c>
      <c r="B53">
        <v>56.35</v>
      </c>
      <c r="C53">
        <v>5.4821418915021196</v>
      </c>
      <c r="D53">
        <v>4.9992366231698186</v>
      </c>
      <c r="E53">
        <v>4.7150567607713256</v>
      </c>
      <c r="F53">
        <v>4.4848502421844811</v>
      </c>
      <c r="G53">
        <v>4.3276423653350893</v>
      </c>
      <c r="H53">
        <v>4.2090339910625563</v>
      </c>
      <c r="I53">
        <v>4.0990345038836526</v>
      </c>
      <c r="J53">
        <v>4.0070766731458516</v>
      </c>
      <c r="K53">
        <v>3.9429119178056489</v>
      </c>
      <c r="L53">
        <v>3.8817376497276359</v>
      </c>
      <c r="M53">
        <v>3.8241103324552328</v>
      </c>
      <c r="N53">
        <f t="shared" si="12"/>
        <v>121425742.574257</v>
      </c>
      <c r="O53">
        <f t="shared" si="13"/>
        <v>665673150.07308674</v>
      </c>
      <c r="P53">
        <f t="shared" si="14"/>
        <v>607036019.2728163</v>
      </c>
      <c r="Q53">
        <f t="shared" si="15"/>
        <v>572529268.456429</v>
      </c>
      <c r="R53">
        <f t="shared" si="16"/>
        <v>544576270.99158692</v>
      </c>
      <c r="S53">
        <f t="shared" si="17"/>
        <v>525487187.80662721</v>
      </c>
      <c r="T53">
        <f t="shared" si="18"/>
        <v>511085077.88505948</v>
      </c>
      <c r="U53">
        <f t="shared" si="19"/>
        <v>497728308.47157365</v>
      </c>
      <c r="V53">
        <f t="shared" si="20"/>
        <v>486562260.58871835</v>
      </c>
      <c r="W53">
        <f t="shared" si="21"/>
        <v>478771007.52443868</v>
      </c>
      <c r="X53">
        <f t="shared" si="22"/>
        <v>471342876.59662932</v>
      </c>
      <c r="Y53">
        <f t="shared" si="23"/>
        <v>464345436.80426544</v>
      </c>
      <c r="Z53">
        <f t="shared" si="24"/>
        <v>665673150.07308674</v>
      </c>
      <c r="AA53">
        <f t="shared" si="25"/>
        <v>481884763.55930263</v>
      </c>
      <c r="AB53">
        <f t="shared" si="26"/>
        <v>360790555.48284465</v>
      </c>
      <c r="AC53">
        <f t="shared" si="27"/>
        <v>272423717.08784288</v>
      </c>
      <c r="AD53">
        <f t="shared" si="28"/>
        <v>208678192.27020162</v>
      </c>
      <c r="AE53">
        <f t="shared" si="29"/>
        <v>161115331.33511078</v>
      </c>
      <c r="AF53">
        <f t="shared" si="30"/>
        <v>124556025.95860583</v>
      </c>
      <c r="AG53">
        <f t="shared" si="31"/>
        <v>96658389.629421249</v>
      </c>
      <c r="AH53">
        <f t="shared" si="32"/>
        <v>75501870.607904345</v>
      </c>
      <c r="AI53">
        <f t="shared" si="33"/>
        <v>59005915.068814941</v>
      </c>
      <c r="AJ53">
        <f t="shared" si="34"/>
        <v>46145410.891280197</v>
      </c>
      <c r="AK53">
        <f t="shared" si="35"/>
        <v>2552433321.9644156</v>
      </c>
    </row>
    <row r="54" spans="1:37" x14ac:dyDescent="0.25">
      <c r="A54">
        <v>3.78</v>
      </c>
      <c r="B54">
        <v>56.35</v>
      </c>
      <c r="C54">
        <v>5.3780824459255001</v>
      </c>
      <c r="D54">
        <v>4.9001715547432703</v>
      </c>
      <c r="E54">
        <v>4.6183720508476407</v>
      </c>
      <c r="F54">
        <v>4.3897235769152632</v>
      </c>
      <c r="G54">
        <v>4.2337467331485783</v>
      </c>
      <c r="H54">
        <v>4.1159716734437897</v>
      </c>
      <c r="I54">
        <v>4.0073741755131076</v>
      </c>
      <c r="J54">
        <v>3.9166354093851381</v>
      </c>
      <c r="K54">
        <v>3.8535295876683642</v>
      </c>
      <c r="L54">
        <v>3.7938796520660198</v>
      </c>
      <c r="M54">
        <v>3.7371758329569991</v>
      </c>
      <c r="N54">
        <f t="shared" si="12"/>
        <v>121425742.574257</v>
      </c>
      <c r="O54">
        <f t="shared" si="13"/>
        <v>653037654.62208021</v>
      </c>
      <c r="P54">
        <f t="shared" si="14"/>
        <v>595006969.77595305</v>
      </c>
      <c r="Q54">
        <f t="shared" si="15"/>
        <v>560789255.75836897</v>
      </c>
      <c r="R54">
        <f t="shared" si="16"/>
        <v>533025445.02265942</v>
      </c>
      <c r="S54">
        <f t="shared" si="17"/>
        <v>514085840.94390082</v>
      </c>
      <c r="T54">
        <f t="shared" si="18"/>
        <v>499784916.86251938</v>
      </c>
      <c r="U54">
        <f t="shared" si="19"/>
        <v>486598385.03457999</v>
      </c>
      <c r="V54">
        <f t="shared" si="20"/>
        <v>475580362.97721946</v>
      </c>
      <c r="W54">
        <f t="shared" si="21"/>
        <v>467917691.7145015</v>
      </c>
      <c r="X54">
        <f t="shared" si="22"/>
        <v>460674653.98948026</v>
      </c>
      <c r="Y54">
        <f t="shared" si="23"/>
        <v>453789350.64737105</v>
      </c>
      <c r="Z54">
        <f t="shared" si="24"/>
        <v>653037654.62208021</v>
      </c>
      <c r="AA54">
        <f t="shared" si="25"/>
        <v>472335716.23986512</v>
      </c>
      <c r="AB54">
        <f t="shared" si="26"/>
        <v>353392356.06130522</v>
      </c>
      <c r="AC54">
        <f t="shared" si="27"/>
        <v>266645428.32737169</v>
      </c>
      <c r="AD54">
        <f t="shared" si="28"/>
        <v>204150560.56391767</v>
      </c>
      <c r="AE54">
        <f t="shared" si="29"/>
        <v>157553049.30797616</v>
      </c>
      <c r="AF54">
        <f t="shared" si="30"/>
        <v>121770773.42436174</v>
      </c>
      <c r="AG54">
        <f t="shared" si="31"/>
        <v>94476772.549382374</v>
      </c>
      <c r="AH54">
        <f t="shared" si="32"/>
        <v>73790309.897105098</v>
      </c>
      <c r="AI54">
        <f t="shared" si="33"/>
        <v>57670394.223272681</v>
      </c>
      <c r="AJ54">
        <f t="shared" si="34"/>
        <v>45096375.206842154</v>
      </c>
      <c r="AK54">
        <f t="shared" si="35"/>
        <v>2499919390.42348</v>
      </c>
    </row>
    <row r="55" spans="1:37" x14ac:dyDescent="0.25">
      <c r="A55">
        <v>4.78</v>
      </c>
      <c r="B55">
        <v>56.35</v>
      </c>
      <c r="C55">
        <v>5.2277479415986843</v>
      </c>
      <c r="D55">
        <v>4.7605904475792196</v>
      </c>
      <c r="E55">
        <v>4.4849815313761194</v>
      </c>
      <c r="F55">
        <v>4.2611970911418249</v>
      </c>
      <c r="G55">
        <v>4.1086544834276184</v>
      </c>
      <c r="H55">
        <v>3.993515751197882</v>
      </c>
      <c r="I55">
        <v>3.8873029422487329</v>
      </c>
      <c r="J55">
        <v>3.7985680056397388</v>
      </c>
      <c r="K55">
        <v>3.7369211934435831</v>
      </c>
      <c r="L55">
        <v>3.6764999790163082</v>
      </c>
      <c r="M55">
        <v>3.6196527902291979</v>
      </c>
      <c r="N55">
        <f t="shared" si="12"/>
        <v>121425742.574257</v>
      </c>
      <c r="O55">
        <f t="shared" si="13"/>
        <v>634783175.79966378</v>
      </c>
      <c r="P55">
        <f t="shared" si="14"/>
        <v>578058230.18922126</v>
      </c>
      <c r="Q55">
        <f t="shared" si="15"/>
        <v>544592212.87917364</v>
      </c>
      <c r="R55">
        <f t="shared" si="16"/>
        <v>517419021.04715997</v>
      </c>
      <c r="S55">
        <f t="shared" si="17"/>
        <v>498896421.63124889</v>
      </c>
      <c r="T55">
        <f t="shared" si="18"/>
        <v>484915615.57119459</v>
      </c>
      <c r="U55">
        <f t="shared" si="19"/>
        <v>472018646.37364644</v>
      </c>
      <c r="V55">
        <f t="shared" si="20"/>
        <v>461243940.80361974</v>
      </c>
      <c r="W55">
        <f t="shared" si="21"/>
        <v>453758430.85536575</v>
      </c>
      <c r="X55">
        <f t="shared" si="22"/>
        <v>446421740.02629548</v>
      </c>
      <c r="Y55">
        <f t="shared" si="23"/>
        <v>439519027.91456169</v>
      </c>
      <c r="Z55">
        <f t="shared" si="24"/>
        <v>634783175.79966378</v>
      </c>
      <c r="AA55">
        <f t="shared" si="25"/>
        <v>458881260.31126255</v>
      </c>
      <c r="AB55">
        <f t="shared" si="26"/>
        <v>343185471.59351307</v>
      </c>
      <c r="AC55">
        <f t="shared" si="27"/>
        <v>258838330.85301244</v>
      </c>
      <c r="AD55">
        <f t="shared" si="28"/>
        <v>198118633.16902044</v>
      </c>
      <c r="AE55">
        <f t="shared" si="29"/>
        <v>152865625.41724741</v>
      </c>
      <c r="AF55">
        <f t="shared" si="30"/>
        <v>118122207.97969677</v>
      </c>
      <c r="AG55">
        <f t="shared" si="31"/>
        <v>91628759.884629056</v>
      </c>
      <c r="AH55">
        <f t="shared" si="32"/>
        <v>71557403.842877373</v>
      </c>
      <c r="AI55">
        <f t="shared" si="33"/>
        <v>55886117.272133924</v>
      </c>
      <c r="AJ55">
        <f t="shared" si="34"/>
        <v>43678228.59903077</v>
      </c>
      <c r="AK55">
        <f t="shared" si="35"/>
        <v>2427545214.7220879</v>
      </c>
    </row>
    <row r="56" spans="1:37" x14ac:dyDescent="0.25">
      <c r="A56">
        <v>5.78</v>
      </c>
      <c r="B56">
        <v>56.35</v>
      </c>
      <c r="C56">
        <v>5.1198550515482903</v>
      </c>
      <c r="D56">
        <v>4.6603155429315928</v>
      </c>
      <c r="E56">
        <v>4.3889536691793456</v>
      </c>
      <c r="F56">
        <v>4.1686595994515061</v>
      </c>
      <c r="G56">
        <v>4.0183239112176716</v>
      </c>
      <c r="H56">
        <v>3.9047874045416591</v>
      </c>
      <c r="I56">
        <v>3.800085581129498</v>
      </c>
      <c r="J56">
        <v>3.7125947671087158</v>
      </c>
      <c r="K56">
        <v>3.6517470492765498</v>
      </c>
      <c r="L56">
        <v>3.594130968604623</v>
      </c>
      <c r="M56">
        <v>3.5394386088654048</v>
      </c>
      <c r="N56">
        <f t="shared" si="12"/>
        <v>121425742.574257</v>
      </c>
      <c r="O56">
        <f t="shared" si="13"/>
        <v>621682201.50681198</v>
      </c>
      <c r="P56">
        <f t="shared" si="14"/>
        <v>565882275.43082035</v>
      </c>
      <c r="Q56">
        <f t="shared" si="15"/>
        <v>532931958.40411192</v>
      </c>
      <c r="R56">
        <f t="shared" si="16"/>
        <v>506182587.40270388</v>
      </c>
      <c r="S56">
        <f t="shared" si="17"/>
        <v>487927964.82349855</v>
      </c>
      <c r="T56">
        <f t="shared" si="18"/>
        <v>474141710.19107664</v>
      </c>
      <c r="U56">
        <f t="shared" si="19"/>
        <v>461428213.53437626</v>
      </c>
      <c r="V56">
        <f t="shared" si="20"/>
        <v>450804576.47347653</v>
      </c>
      <c r="W56">
        <f t="shared" si="21"/>
        <v>443416097.15175694</v>
      </c>
      <c r="X56">
        <f t="shared" si="22"/>
        <v>436420021.77194995</v>
      </c>
      <c r="Y56">
        <f t="shared" si="23"/>
        <v>429778961.37747699</v>
      </c>
      <c r="Z56">
        <f t="shared" si="24"/>
        <v>621682201.50681198</v>
      </c>
      <c r="AA56">
        <f t="shared" si="25"/>
        <v>449215594.85884094</v>
      </c>
      <c r="AB56">
        <f t="shared" si="26"/>
        <v>335837533.38160139</v>
      </c>
      <c r="AC56">
        <f t="shared" si="27"/>
        <v>253217316.52813211</v>
      </c>
      <c r="AD56">
        <f t="shared" si="28"/>
        <v>193762908.0595485</v>
      </c>
      <c r="AE56">
        <f t="shared" si="29"/>
        <v>149469241.11607787</v>
      </c>
      <c r="AF56">
        <f t="shared" si="30"/>
        <v>115471962.44375023</v>
      </c>
      <c r="AG56">
        <f t="shared" si="31"/>
        <v>89554920.159193799</v>
      </c>
      <c r="AH56">
        <f t="shared" si="32"/>
        <v>69926424.671621308</v>
      </c>
      <c r="AI56">
        <f t="shared" si="33"/>
        <v>54634033.985929549</v>
      </c>
      <c r="AJ56">
        <f t="shared" si="34"/>
        <v>42710286.767717712</v>
      </c>
      <c r="AK56">
        <f t="shared" si="35"/>
        <v>2375482423.4792256</v>
      </c>
    </row>
    <row r="57" spans="1:37" x14ac:dyDescent="0.25">
      <c r="A57">
        <v>6.78</v>
      </c>
      <c r="B57">
        <v>56.35</v>
      </c>
      <c r="C57">
        <v>5.0920023892940218</v>
      </c>
      <c r="D57">
        <v>4.6334399666400019</v>
      </c>
      <c r="E57">
        <v>4.3631163490399194</v>
      </c>
      <c r="F57">
        <v>4.1444177878940147</v>
      </c>
      <c r="G57">
        <v>3.9950790952824971</v>
      </c>
      <c r="H57">
        <v>3.8816396641845419</v>
      </c>
      <c r="I57">
        <v>3.7767904778009158</v>
      </c>
      <c r="J57">
        <v>3.688976004331538</v>
      </c>
      <c r="K57">
        <v>3.6275688312973968</v>
      </c>
      <c r="L57">
        <v>3.5687082702433321</v>
      </c>
      <c r="M57">
        <v>3.5135778283277741</v>
      </c>
      <c r="N57">
        <f t="shared" si="12"/>
        <v>121425742.574257</v>
      </c>
      <c r="O57">
        <f t="shared" si="13"/>
        <v>618300171.30991745</v>
      </c>
      <c r="P57">
        <f t="shared" si="14"/>
        <v>562618888.6225028</v>
      </c>
      <c r="Q57">
        <f t="shared" si="15"/>
        <v>529794642.62005329</v>
      </c>
      <c r="R57">
        <f t="shared" si="16"/>
        <v>503239007.43299031</v>
      </c>
      <c r="S57">
        <f t="shared" si="17"/>
        <v>485105445.78756803</v>
      </c>
      <c r="T57">
        <f t="shared" si="18"/>
        <v>471330978.62929755</v>
      </c>
      <c r="U57">
        <f t="shared" si="19"/>
        <v>458599588.31435913</v>
      </c>
      <c r="V57">
        <f t="shared" si="20"/>
        <v>447936650.66457254</v>
      </c>
      <c r="W57">
        <f t="shared" si="21"/>
        <v>440480239.07951605</v>
      </c>
      <c r="X57">
        <f t="shared" si="22"/>
        <v>433333051.74518883</v>
      </c>
      <c r="Y57">
        <f t="shared" si="23"/>
        <v>426638796.89714527</v>
      </c>
      <c r="Z57">
        <f t="shared" si="24"/>
        <v>618300171.30991745</v>
      </c>
      <c r="AA57">
        <f t="shared" si="25"/>
        <v>446625013.19547862</v>
      </c>
      <c r="AB57">
        <f t="shared" si="26"/>
        <v>333860492.26454669</v>
      </c>
      <c r="AC57">
        <f t="shared" si="27"/>
        <v>251744793.68861404</v>
      </c>
      <c r="AD57">
        <f t="shared" si="28"/>
        <v>192642046.91634029</v>
      </c>
      <c r="AE57">
        <f t="shared" si="29"/>
        <v>148583181.3063412</v>
      </c>
      <c r="AF57">
        <f t="shared" si="30"/>
        <v>114764101.72870766</v>
      </c>
      <c r="AG57">
        <f t="shared" si="31"/>
        <v>88985190.21357511</v>
      </c>
      <c r="AH57">
        <f t="shared" si="32"/>
        <v>69463441.799204603</v>
      </c>
      <c r="AI57">
        <f t="shared" si="33"/>
        <v>54247586.029965371</v>
      </c>
      <c r="AJ57">
        <f t="shared" si="34"/>
        <v>42398225.597894713</v>
      </c>
      <c r="AK57">
        <f t="shared" si="35"/>
        <v>2361614244.0505857</v>
      </c>
    </row>
    <row r="58" spans="1:37" x14ac:dyDescent="0.25">
      <c r="A58">
        <v>7.78</v>
      </c>
      <c r="B58">
        <v>56.35</v>
      </c>
      <c r="C58">
        <v>5.1191104980672142</v>
      </c>
      <c r="D58">
        <v>4.6593522397928426</v>
      </c>
      <c r="E58">
        <v>4.3878547698609438</v>
      </c>
      <c r="F58">
        <v>4.1674648631662476</v>
      </c>
      <c r="G58">
        <v>4.0170435481948239</v>
      </c>
      <c r="H58">
        <v>3.9034348948731372</v>
      </c>
      <c r="I58">
        <v>3.7986721154067049</v>
      </c>
      <c r="J58">
        <v>3.7111282985768002</v>
      </c>
      <c r="K58">
        <v>3.6502345401523102</v>
      </c>
      <c r="L58">
        <v>3.5925521841553549</v>
      </c>
      <c r="M58">
        <v>3.5378196723220769</v>
      </c>
      <c r="N58">
        <f t="shared" si="12"/>
        <v>121425742.574257</v>
      </c>
      <c r="O58">
        <f t="shared" si="13"/>
        <v>621591793.54748607</v>
      </c>
      <c r="P58">
        <f t="shared" si="14"/>
        <v>565765305.63187349</v>
      </c>
      <c r="Q58">
        <f t="shared" si="15"/>
        <v>532798523.73836064</v>
      </c>
      <c r="R58">
        <f t="shared" si="16"/>
        <v>506037515.66208595</v>
      </c>
      <c r="S58">
        <f t="shared" si="17"/>
        <v>487772495.79268461</v>
      </c>
      <c r="T58">
        <f t="shared" si="18"/>
        <v>473977480.70023751</v>
      </c>
      <c r="U58">
        <f t="shared" si="19"/>
        <v>461256582.40938282</v>
      </c>
      <c r="V58">
        <f t="shared" si="20"/>
        <v>450626509.4430269</v>
      </c>
      <c r="W58">
        <f t="shared" si="21"/>
        <v>443232439.60819578</v>
      </c>
      <c r="X58">
        <f t="shared" si="22"/>
        <v>436228316.69783288</v>
      </c>
      <c r="Y58">
        <f t="shared" si="23"/>
        <v>429582380.8055228</v>
      </c>
      <c r="Z58">
        <f t="shared" si="24"/>
        <v>621591793.54748607</v>
      </c>
      <c r="AA58">
        <f t="shared" si="25"/>
        <v>449122740.46121132</v>
      </c>
      <c r="AB58">
        <f t="shared" si="26"/>
        <v>335753446.90807164</v>
      </c>
      <c r="AC58">
        <f t="shared" si="27"/>
        <v>253144744.53972805</v>
      </c>
      <c r="AD58">
        <f t="shared" si="28"/>
        <v>193701169.16836894</v>
      </c>
      <c r="AE58">
        <f t="shared" si="29"/>
        <v>149417469.13138005</v>
      </c>
      <c r="AF58">
        <f t="shared" si="30"/>
        <v>115429011.92135452</v>
      </c>
      <c r="AG58">
        <f t="shared" si="31"/>
        <v>89519546.120137557</v>
      </c>
      <c r="AH58">
        <f t="shared" si="32"/>
        <v>69897461.998710468</v>
      </c>
      <c r="AI58">
        <f t="shared" si="33"/>
        <v>54610035.037641011</v>
      </c>
      <c r="AJ58">
        <f t="shared" si="34"/>
        <v>42690751.11484579</v>
      </c>
      <c r="AK58">
        <f t="shared" si="35"/>
        <v>2374878169.9489355</v>
      </c>
    </row>
    <row r="59" spans="1:37" x14ac:dyDescent="0.25">
      <c r="A59">
        <v>2.78</v>
      </c>
      <c r="B59">
        <v>55.35</v>
      </c>
      <c r="C59">
        <v>5.2749231055617463</v>
      </c>
      <c r="D59">
        <v>4.8016420087667973</v>
      </c>
      <c r="E59">
        <v>4.5219968697412778</v>
      </c>
      <c r="F59">
        <v>4.2947467121852698</v>
      </c>
      <c r="G59">
        <v>4.1398581902719798</v>
      </c>
      <c r="H59">
        <v>4.0229554086681363</v>
      </c>
      <c r="I59">
        <v>3.9150782582116972</v>
      </c>
      <c r="J59">
        <v>3.8249532235563168</v>
      </c>
      <c r="K59">
        <v>3.7623772207436952</v>
      </c>
      <c r="L59">
        <v>3.7020118087017528</v>
      </c>
      <c r="M59">
        <v>3.6447812476876731</v>
      </c>
      <c r="N59">
        <f t="shared" si="12"/>
        <v>121425742.574257</v>
      </c>
      <c r="O59">
        <f t="shared" si="13"/>
        <v>640511455.11494088</v>
      </c>
      <c r="P59">
        <f t="shared" si="14"/>
        <v>583042946.49025536</v>
      </c>
      <c r="Q59">
        <f t="shared" si="15"/>
        <v>549086827.82680035</v>
      </c>
      <c r="R59">
        <f t="shared" si="16"/>
        <v>521492808.69544518</v>
      </c>
      <c r="S59">
        <f t="shared" si="17"/>
        <v>502685354.90589488</v>
      </c>
      <c r="T59">
        <f t="shared" si="18"/>
        <v>488490347.84065199</v>
      </c>
      <c r="U59">
        <f t="shared" si="19"/>
        <v>475391284.73968405</v>
      </c>
      <c r="V59">
        <f t="shared" si="20"/>
        <v>464447785.48212379</v>
      </c>
      <c r="W59">
        <f t="shared" si="21"/>
        <v>456849447.87327242</v>
      </c>
      <c r="X59">
        <f t="shared" si="22"/>
        <v>449519532.89027858</v>
      </c>
      <c r="Y59">
        <f t="shared" si="23"/>
        <v>442570269.52120262</v>
      </c>
      <c r="Z59">
        <f t="shared" si="24"/>
        <v>640511455.11494088</v>
      </c>
      <c r="AA59">
        <f t="shared" si="25"/>
        <v>462838288.82336223</v>
      </c>
      <c r="AB59">
        <f t="shared" si="26"/>
        <v>346017841.41804224</v>
      </c>
      <c r="AC59">
        <f t="shared" si="27"/>
        <v>260876238.91638002</v>
      </c>
      <c r="AD59">
        <f t="shared" si="28"/>
        <v>199623270.70297399</v>
      </c>
      <c r="AE59">
        <f t="shared" si="29"/>
        <v>153992530.11266777</v>
      </c>
      <c r="AF59">
        <f t="shared" si="30"/>
        <v>118966207.45635736</v>
      </c>
      <c r="AG59">
        <f t="shared" si="31"/>
        <v>92265222.044419855</v>
      </c>
      <c r="AH59">
        <f t="shared" si="32"/>
        <v>72044855.178202659</v>
      </c>
      <c r="AI59">
        <f t="shared" si="33"/>
        <v>56273920.10465534</v>
      </c>
      <c r="AJ59">
        <f t="shared" si="34"/>
        <v>43981452.85086371</v>
      </c>
      <c r="AK59">
        <f t="shared" si="35"/>
        <v>2447391282.7228661</v>
      </c>
    </row>
    <row r="60" spans="1:37" x14ac:dyDescent="0.25">
      <c r="A60">
        <v>3.78</v>
      </c>
      <c r="B60">
        <v>55.35</v>
      </c>
      <c r="C60">
        <v>5.1916696604909189</v>
      </c>
      <c r="D60">
        <v>4.7159817432224731</v>
      </c>
      <c r="E60">
        <v>4.4365160845446558</v>
      </c>
      <c r="F60">
        <v>4.210254468113817</v>
      </c>
      <c r="G60">
        <v>4.0558206391514497</v>
      </c>
      <c r="H60">
        <v>3.938947525925562</v>
      </c>
      <c r="I60">
        <v>3.8308858416735991</v>
      </c>
      <c r="J60">
        <v>3.7400661279057621</v>
      </c>
      <c r="K60">
        <v>3.6766083857449039</v>
      </c>
      <c r="L60">
        <v>3.615843521319333</v>
      </c>
      <c r="M60">
        <v>3.558853872869614</v>
      </c>
      <c r="N60">
        <f t="shared" si="12"/>
        <v>121425742.574257</v>
      </c>
      <c r="O60">
        <f t="shared" si="13"/>
        <v>630402343.72535062</v>
      </c>
      <c r="P60">
        <f t="shared" si="14"/>
        <v>572641585.13742781</v>
      </c>
      <c r="Q60">
        <f t="shared" si="15"/>
        <v>538707260.00846994</v>
      </c>
      <c r="R60">
        <f t="shared" si="16"/>
        <v>511233275.21730369</v>
      </c>
      <c r="S60">
        <f t="shared" si="17"/>
        <v>492481032.85696244</v>
      </c>
      <c r="T60">
        <f t="shared" si="18"/>
        <v>478289628.29654378</v>
      </c>
      <c r="U60">
        <f t="shared" si="19"/>
        <v>465168158.04242432</v>
      </c>
      <c r="V60">
        <f t="shared" si="20"/>
        <v>454140306.8577832</v>
      </c>
      <c r="W60">
        <f t="shared" si="21"/>
        <v>446434903.39381528</v>
      </c>
      <c r="X60">
        <f t="shared" si="22"/>
        <v>439056484.60851628</v>
      </c>
      <c r="Y60">
        <f t="shared" si="23"/>
        <v>432136474.22646332</v>
      </c>
      <c r="Z60">
        <f t="shared" si="24"/>
        <v>630402343.72535062</v>
      </c>
      <c r="AA60">
        <f t="shared" si="25"/>
        <v>454581352.83098656</v>
      </c>
      <c r="AB60">
        <f t="shared" si="26"/>
        <v>339476953.03875709</v>
      </c>
      <c r="AC60">
        <f t="shared" si="27"/>
        <v>255743917.8906891</v>
      </c>
      <c r="AD60">
        <f t="shared" si="28"/>
        <v>195570994.01968828</v>
      </c>
      <c r="AE60">
        <f t="shared" si="29"/>
        <v>150776837.8917042</v>
      </c>
      <c r="AF60">
        <f t="shared" si="30"/>
        <v>116407879.92583731</v>
      </c>
      <c r="AG60">
        <f t="shared" si="31"/>
        <v>90217582.172468096</v>
      </c>
      <c r="AH60">
        <f t="shared" si="32"/>
        <v>70402488.415448964</v>
      </c>
      <c r="AI60">
        <f t="shared" si="33"/>
        <v>54964084.380113512</v>
      </c>
      <c r="AJ60">
        <f t="shared" si="34"/>
        <v>42944570.106101856</v>
      </c>
      <c r="AK60">
        <f t="shared" si="35"/>
        <v>2401489004.3971457</v>
      </c>
    </row>
    <row r="61" spans="1:37" x14ac:dyDescent="0.25">
      <c r="A61">
        <v>4.78</v>
      </c>
      <c r="B61">
        <v>55.35</v>
      </c>
      <c r="C61">
        <v>5.0660892050002433</v>
      </c>
      <c r="D61">
        <v>4.5977650461398492</v>
      </c>
      <c r="E61">
        <v>4.3214329503119391</v>
      </c>
      <c r="F61">
        <v>4.0971373795877373</v>
      </c>
      <c r="G61">
        <v>3.944138095939723</v>
      </c>
      <c r="H61">
        <v>3.8286145815997248</v>
      </c>
      <c r="I61">
        <v>3.7220766736944659</v>
      </c>
      <c r="J61">
        <v>3.6330590554368158</v>
      </c>
      <c r="K61">
        <v>3.5711666934149369</v>
      </c>
      <c r="L61">
        <v>3.512655190040356</v>
      </c>
      <c r="M61">
        <v>3.4570307127886779</v>
      </c>
      <c r="N61">
        <f t="shared" si="12"/>
        <v>121425742.574257</v>
      </c>
      <c r="O61">
        <f t="shared" si="13"/>
        <v>615153643.66458189</v>
      </c>
      <c r="P61">
        <f t="shared" si="14"/>
        <v>558287034.90949416</v>
      </c>
      <c r="Q61">
        <f t="shared" si="15"/>
        <v>524733204.97648948</v>
      </c>
      <c r="R61">
        <f t="shared" si="16"/>
        <v>497497948.74518645</v>
      </c>
      <c r="S61">
        <f t="shared" si="17"/>
        <v>478919897.11489695</v>
      </c>
      <c r="T61">
        <f t="shared" si="18"/>
        <v>464892368.60137486</v>
      </c>
      <c r="U61">
        <f t="shared" si="19"/>
        <v>451955924.021671</v>
      </c>
      <c r="V61">
        <f t="shared" si="20"/>
        <v>441146893.62254411</v>
      </c>
      <c r="W61">
        <f t="shared" si="21"/>
        <v>433631567.60436273</v>
      </c>
      <c r="X61">
        <f t="shared" si="22"/>
        <v>426526764.85796809</v>
      </c>
      <c r="Y61">
        <f t="shared" si="23"/>
        <v>419772521.4023782</v>
      </c>
      <c r="Z61">
        <f t="shared" si="24"/>
        <v>615153643.66458189</v>
      </c>
      <c r="AA61">
        <f t="shared" si="25"/>
        <v>443186248.05470937</v>
      </c>
      <c r="AB61">
        <f t="shared" si="26"/>
        <v>330670927.99320996</v>
      </c>
      <c r="AC61">
        <f t="shared" si="27"/>
        <v>248872835.00979906</v>
      </c>
      <c r="AD61">
        <f t="shared" si="28"/>
        <v>190185680.43364814</v>
      </c>
      <c r="AE61">
        <f t="shared" si="29"/>
        <v>146553462.90352836</v>
      </c>
      <c r="AF61">
        <f t="shared" si="30"/>
        <v>113101531.1896892</v>
      </c>
      <c r="AG61">
        <f t="shared" si="31"/>
        <v>87636365.952393383</v>
      </c>
      <c r="AH61">
        <f t="shared" si="32"/>
        <v>68383410.846146777</v>
      </c>
      <c r="AI61">
        <f t="shared" si="33"/>
        <v>53395528.62983831</v>
      </c>
      <c r="AJ61">
        <f t="shared" si="34"/>
        <v>41715873.454672694</v>
      </c>
      <c r="AK61">
        <f t="shared" si="35"/>
        <v>2338855508.1322169</v>
      </c>
    </row>
    <row r="62" spans="1:37" x14ac:dyDescent="0.25">
      <c r="A62">
        <v>5.78</v>
      </c>
      <c r="B62">
        <v>55.35</v>
      </c>
      <c r="C62">
        <v>5.0098790838344387</v>
      </c>
      <c r="D62">
        <v>4.5417299288585831</v>
      </c>
      <c r="E62">
        <v>4.2659389031907802</v>
      </c>
      <c r="F62">
        <v>4.0428874388367024</v>
      </c>
      <c r="G62">
        <v>3.890570103513824</v>
      </c>
      <c r="H62">
        <v>3.774649896030589</v>
      </c>
      <c r="I62">
        <v>3.6676022303636389</v>
      </c>
      <c r="J62">
        <v>3.577849511633485</v>
      </c>
      <c r="K62">
        <v>3.514761151641602</v>
      </c>
      <c r="L62">
        <v>3.4539196718182601</v>
      </c>
      <c r="M62">
        <v>3.3972732435014512</v>
      </c>
      <c r="N62">
        <f t="shared" si="12"/>
        <v>121425742.574257</v>
      </c>
      <c r="O62">
        <f t="shared" si="13"/>
        <v>608328287.96183503</v>
      </c>
      <c r="P62">
        <f t="shared" si="14"/>
        <v>551482929.18338084</v>
      </c>
      <c r="Q62">
        <f t="shared" si="15"/>
        <v>517994799.09635192</v>
      </c>
      <c r="R62">
        <f t="shared" si="16"/>
        <v>490910609.40488261</v>
      </c>
      <c r="S62">
        <f t="shared" si="17"/>
        <v>472415363.85637003</v>
      </c>
      <c r="T62">
        <f t="shared" si="18"/>
        <v>458339666.58335626</v>
      </c>
      <c r="U62">
        <f t="shared" si="19"/>
        <v>445341324.28890604</v>
      </c>
      <c r="V62">
        <f t="shared" si="20"/>
        <v>434443033.76903868</v>
      </c>
      <c r="W62">
        <f t="shared" si="21"/>
        <v>426782482.80923223</v>
      </c>
      <c r="X62">
        <f t="shared" si="22"/>
        <v>419394760.9423663</v>
      </c>
      <c r="Y62">
        <f t="shared" si="23"/>
        <v>412516426.31981832</v>
      </c>
      <c r="Z62">
        <f t="shared" si="24"/>
        <v>608328287.96183503</v>
      </c>
      <c r="AA62">
        <f t="shared" si="25"/>
        <v>437784929.5580107</v>
      </c>
      <c r="AB62">
        <f t="shared" si="26"/>
        <v>326424589.27393675</v>
      </c>
      <c r="AC62">
        <f t="shared" si="27"/>
        <v>245577525.30866766</v>
      </c>
      <c r="AD62">
        <f t="shared" si="28"/>
        <v>187602640.78311667</v>
      </c>
      <c r="AE62">
        <f t="shared" si="29"/>
        <v>144487777.94723475</v>
      </c>
      <c r="AF62">
        <f t="shared" si="30"/>
        <v>111446234.02857322</v>
      </c>
      <c r="AG62">
        <f t="shared" si="31"/>
        <v>86304605.661414117</v>
      </c>
      <c r="AH62">
        <f t="shared" si="32"/>
        <v>67303314.71280247</v>
      </c>
      <c r="AI62">
        <f t="shared" si="33"/>
        <v>52502695.75124874</v>
      </c>
      <c r="AJ62">
        <f t="shared" si="34"/>
        <v>40994782.08064016</v>
      </c>
      <c r="AK62">
        <f t="shared" si="35"/>
        <v>2308757383.0674801</v>
      </c>
    </row>
    <row r="63" spans="1:37" x14ac:dyDescent="0.25">
      <c r="A63">
        <v>6.78</v>
      </c>
      <c r="B63">
        <v>55.35</v>
      </c>
      <c r="C63">
        <v>4.9916319520697447</v>
      </c>
      <c r="D63">
        <v>4.5244744580502791</v>
      </c>
      <c r="E63">
        <v>4.2488655418471772</v>
      </c>
      <c r="F63">
        <v>4.0250811016128836</v>
      </c>
      <c r="G63">
        <v>3.8725384938986771</v>
      </c>
      <c r="H63">
        <v>3.7573997616689421</v>
      </c>
      <c r="I63">
        <v>3.650411069675723</v>
      </c>
      <c r="J63">
        <v>3.560305450404865</v>
      </c>
      <c r="K63">
        <v>3.4971863966847669</v>
      </c>
      <c r="L63">
        <v>3.4363007333114068</v>
      </c>
      <c r="M63">
        <v>3.3796275369318911</v>
      </c>
      <c r="N63">
        <f t="shared" si="12"/>
        <v>121425742.574257</v>
      </c>
      <c r="O63">
        <f t="shared" si="13"/>
        <v>606112616.43745685</v>
      </c>
      <c r="P63">
        <f t="shared" si="14"/>
        <v>549387670.82701421</v>
      </c>
      <c r="Q63">
        <f t="shared" si="15"/>
        <v>515921653.51696634</v>
      </c>
      <c r="R63">
        <f t="shared" si="16"/>
        <v>488748461.6849528</v>
      </c>
      <c r="S63">
        <f t="shared" si="17"/>
        <v>470225862.26904166</v>
      </c>
      <c r="T63">
        <f t="shared" si="18"/>
        <v>456245056.20898759</v>
      </c>
      <c r="U63">
        <f t="shared" si="19"/>
        <v>443253874.83666247</v>
      </c>
      <c r="V63">
        <f t="shared" si="20"/>
        <v>432312733.10658526</v>
      </c>
      <c r="W63">
        <f t="shared" si="21"/>
        <v>424648455.13803792</v>
      </c>
      <c r="X63">
        <f t="shared" si="22"/>
        <v>417255368.25080144</v>
      </c>
      <c r="Y63">
        <f t="shared" si="23"/>
        <v>410373783.29636204</v>
      </c>
      <c r="Z63">
        <f t="shared" si="24"/>
        <v>606112616.43745685</v>
      </c>
      <c r="AA63">
        <f t="shared" si="25"/>
        <v>436121645.92145991</v>
      </c>
      <c r="AB63">
        <f t="shared" si="26"/>
        <v>325118155.89770103</v>
      </c>
      <c r="AC63">
        <f t="shared" si="27"/>
        <v>244495913.14498714</v>
      </c>
      <c r="AD63">
        <f t="shared" si="28"/>
        <v>186733159.57821134</v>
      </c>
      <c r="AE63">
        <f t="shared" si="29"/>
        <v>143827469.40157953</v>
      </c>
      <c r="AF63">
        <f t="shared" si="30"/>
        <v>110923851.82982033</v>
      </c>
      <c r="AG63">
        <f t="shared" si="31"/>
        <v>85881409.190709427</v>
      </c>
      <c r="AH63">
        <f t="shared" si="32"/>
        <v>66966779.963262573</v>
      </c>
      <c r="AI63">
        <f t="shared" si="33"/>
        <v>52234871.987009801</v>
      </c>
      <c r="AJ63">
        <f t="shared" si="34"/>
        <v>40781851.932362638</v>
      </c>
      <c r="AK63">
        <f t="shared" si="35"/>
        <v>2299197725.2845607</v>
      </c>
    </row>
    <row r="64" spans="1:37" x14ac:dyDescent="0.25">
      <c r="A64">
        <v>7.78</v>
      </c>
      <c r="B64">
        <v>55.35</v>
      </c>
      <c r="C64">
        <v>5.0155183049065037</v>
      </c>
      <c r="D64">
        <v>4.5471941460461096</v>
      </c>
      <c r="E64">
        <v>4.2708620502181986</v>
      </c>
      <c r="F64">
        <v>4.0465664794939968</v>
      </c>
      <c r="G64">
        <v>3.893567195845983</v>
      </c>
      <c r="H64">
        <v>3.7780436815059848</v>
      </c>
      <c r="I64">
        <v>3.6715057736007259</v>
      </c>
      <c r="J64">
        <v>3.582488155343075</v>
      </c>
      <c r="K64">
        <v>3.5205957933211969</v>
      </c>
      <c r="L64">
        <v>3.4620842899466151</v>
      </c>
      <c r="M64">
        <v>3.4064598126949379</v>
      </c>
      <c r="N64">
        <f t="shared" si="12"/>
        <v>121425742.574257</v>
      </c>
      <c r="O64">
        <f t="shared" si="13"/>
        <v>609013034.56805098</v>
      </c>
      <c r="P64">
        <f t="shared" si="14"/>
        <v>552146425.81296325</v>
      </c>
      <c r="Q64">
        <f t="shared" si="15"/>
        <v>518592595.87995845</v>
      </c>
      <c r="R64">
        <f t="shared" si="16"/>
        <v>491357339.64865547</v>
      </c>
      <c r="S64">
        <f t="shared" si="17"/>
        <v>472779288.01836604</v>
      </c>
      <c r="T64">
        <f t="shared" si="18"/>
        <v>458751759.50484389</v>
      </c>
      <c r="U64">
        <f t="shared" si="19"/>
        <v>445815314.92514008</v>
      </c>
      <c r="V64">
        <f t="shared" si="20"/>
        <v>435006284.52601308</v>
      </c>
      <c r="W64">
        <f t="shared" si="21"/>
        <v>427490958.50783175</v>
      </c>
      <c r="X64">
        <f t="shared" si="22"/>
        <v>420386155.761437</v>
      </c>
      <c r="Y64">
        <f t="shared" si="23"/>
        <v>413631912.30584723</v>
      </c>
      <c r="Z64">
        <f t="shared" si="24"/>
        <v>609013034.56805098</v>
      </c>
      <c r="AA64">
        <f t="shared" si="25"/>
        <v>438311634.57438141</v>
      </c>
      <c r="AB64">
        <f t="shared" si="26"/>
        <v>326801302.65001404</v>
      </c>
      <c r="AC64">
        <f t="shared" si="27"/>
        <v>245801001.65170142</v>
      </c>
      <c r="AD64">
        <f t="shared" si="28"/>
        <v>187747160.074949</v>
      </c>
      <c r="AE64">
        <f t="shared" si="29"/>
        <v>144617686.82240888</v>
      </c>
      <c r="AF64">
        <f t="shared" si="30"/>
        <v>111564849.7251009</v>
      </c>
      <c r="AG64">
        <f t="shared" si="31"/>
        <v>86416498.661625072</v>
      </c>
      <c r="AH64">
        <f t="shared" si="32"/>
        <v>67415040.860968977</v>
      </c>
      <c r="AI64">
        <f t="shared" si="33"/>
        <v>52626805.314367928</v>
      </c>
      <c r="AJ64">
        <f t="shared" si="34"/>
        <v>41105636.102428399</v>
      </c>
      <c r="AK64">
        <f t="shared" si="35"/>
        <v>2311420651.0059972</v>
      </c>
    </row>
    <row r="65" spans="1:37" x14ac:dyDescent="0.25">
      <c r="A65">
        <v>2.78</v>
      </c>
      <c r="B65">
        <v>54.35</v>
      </c>
      <c r="C65">
        <v>5.1890446298247497</v>
      </c>
      <c r="D65">
        <v>4.7151802006093364</v>
      </c>
      <c r="E65">
        <v>4.4351734717714129</v>
      </c>
      <c r="F65">
        <v>4.2076677489704499</v>
      </c>
      <c r="G65">
        <v>4.0525508890902566</v>
      </c>
      <c r="H65">
        <v>3.935455716431282</v>
      </c>
      <c r="I65">
        <v>3.827416016496787</v>
      </c>
      <c r="J65">
        <v>3.7371496410170799</v>
      </c>
      <c r="K65">
        <v>3.6744508632915962</v>
      </c>
      <c r="L65">
        <v>3.6148510069363371</v>
      </c>
      <c r="M65">
        <v>3.5574732215773688</v>
      </c>
      <c r="N65">
        <f t="shared" si="12"/>
        <v>121425742.574257</v>
      </c>
      <c r="O65">
        <f t="shared" si="13"/>
        <v>630083597.42743075</v>
      </c>
      <c r="P65">
        <f t="shared" si="14"/>
        <v>572544257.23042274</v>
      </c>
      <c r="Q65">
        <f t="shared" si="15"/>
        <v>538544232.25548923</v>
      </c>
      <c r="R65">
        <f t="shared" si="16"/>
        <v>510919180.92448926</v>
      </c>
      <c r="S65">
        <f t="shared" si="17"/>
        <v>492084001.02774984</v>
      </c>
      <c r="T65">
        <f t="shared" si="18"/>
        <v>477865632.73577303</v>
      </c>
      <c r="U65">
        <f t="shared" si="19"/>
        <v>464746831.94372702</v>
      </c>
      <c r="V65">
        <f t="shared" si="20"/>
        <v>453786170.27161694</v>
      </c>
      <c r="W65">
        <f t="shared" si="21"/>
        <v>446172924.62780178</v>
      </c>
      <c r="X65">
        <f t="shared" si="22"/>
        <v>438935967.81254536</v>
      </c>
      <c r="Y65">
        <f t="shared" si="23"/>
        <v>431968827.61806631</v>
      </c>
      <c r="Z65">
        <f t="shared" si="24"/>
        <v>630083597.42743075</v>
      </c>
      <c r="AA65">
        <f t="shared" si="25"/>
        <v>454504090.80045491</v>
      </c>
      <c r="AB65">
        <f t="shared" si="26"/>
        <v>339374217.90048963</v>
      </c>
      <c r="AC65">
        <f t="shared" si="27"/>
        <v>255586792.5451268</v>
      </c>
      <c r="AD65">
        <f t="shared" si="28"/>
        <v>195413327.21768755</v>
      </c>
      <c r="AE65">
        <f t="shared" si="29"/>
        <v>150643176.80822888</v>
      </c>
      <c r="AF65">
        <f t="shared" si="30"/>
        <v>116302443.47869705</v>
      </c>
      <c r="AG65">
        <f t="shared" si="31"/>
        <v>90147230.904192016</v>
      </c>
      <c r="AH65">
        <f t="shared" si="32"/>
        <v>70361174.537660405</v>
      </c>
      <c r="AI65">
        <f t="shared" si="33"/>
        <v>54948997.265869267</v>
      </c>
      <c r="AJ65">
        <f t="shared" si="34"/>
        <v>42927909.833348341</v>
      </c>
      <c r="AK65">
        <f t="shared" si="35"/>
        <v>2400292958.7191858</v>
      </c>
    </row>
    <row r="66" spans="1:37" x14ac:dyDescent="0.25">
      <c r="A66">
        <v>3.78</v>
      </c>
      <c r="B66">
        <v>54.35</v>
      </c>
      <c r="C66">
        <v>5.0779485496912828</v>
      </c>
      <c r="D66">
        <v>4.6037487084925024</v>
      </c>
      <c r="E66">
        <v>4.323966658728831</v>
      </c>
      <c r="F66">
        <v>4.0974814227086576</v>
      </c>
      <c r="G66">
        <v>3.9430622375821072</v>
      </c>
      <c r="H66">
        <v>3.8261835048601558</v>
      </c>
      <c r="I66">
        <v>3.7183266730884732</v>
      </c>
      <c r="J66">
        <v>3.6279484113893479</v>
      </c>
      <c r="K66">
        <v>3.5648202747143651</v>
      </c>
      <c r="L66">
        <v>3.5037448466760872</v>
      </c>
      <c r="M66">
        <v>3.4465945898501271</v>
      </c>
      <c r="N66">
        <f t="shared" si="12"/>
        <v>121425742.574257</v>
      </c>
      <c r="O66">
        <f t="shared" si="13"/>
        <v>616593673.4001354</v>
      </c>
      <c r="P66">
        <f t="shared" si="14"/>
        <v>559013605.55397868</v>
      </c>
      <c r="Q66">
        <f t="shared" si="15"/>
        <v>525040862.4024772</v>
      </c>
      <c r="R66">
        <f t="shared" si="16"/>
        <v>497539724.43662179</v>
      </c>
      <c r="S66">
        <f t="shared" si="17"/>
        <v>478789260.21491873</v>
      </c>
      <c r="T66">
        <f t="shared" si="18"/>
        <v>464597173.30301768</v>
      </c>
      <c r="U66">
        <f t="shared" si="19"/>
        <v>451500577.41343439</v>
      </c>
      <c r="V66">
        <f t="shared" si="20"/>
        <v>440526329.87404758</v>
      </c>
      <c r="W66">
        <f t="shared" si="21"/>
        <v>432860949.00095862</v>
      </c>
      <c r="X66">
        <f t="shared" si="22"/>
        <v>425444819.79837012</v>
      </c>
      <c r="Y66">
        <f t="shared" si="23"/>
        <v>418505307.42496842</v>
      </c>
      <c r="Z66">
        <f t="shared" si="24"/>
        <v>616593673.4001354</v>
      </c>
      <c r="AA66">
        <f t="shared" si="25"/>
        <v>443763023.25768</v>
      </c>
      <c r="AB66">
        <f t="shared" si="26"/>
        <v>330864804.35855246</v>
      </c>
      <c r="AC66">
        <f t="shared" si="27"/>
        <v>248893733.25629079</v>
      </c>
      <c r="AD66">
        <f t="shared" si="28"/>
        <v>190133802.72327992</v>
      </c>
      <c r="AE66">
        <f t="shared" si="29"/>
        <v>146460405.03437632</v>
      </c>
      <c r="AF66">
        <f t="shared" si="30"/>
        <v>112987581.14306669</v>
      </c>
      <c r="AG66">
        <f t="shared" si="31"/>
        <v>87513087.397004604</v>
      </c>
      <c r="AH66">
        <f t="shared" si="32"/>
        <v>68261884.803074315</v>
      </c>
      <c r="AI66">
        <f t="shared" si="33"/>
        <v>53260083.370207503</v>
      </c>
      <c r="AJ66">
        <f t="shared" si="34"/>
        <v>41589941.109827884</v>
      </c>
      <c r="AK66">
        <f t="shared" si="35"/>
        <v>2340322019.8534961</v>
      </c>
    </row>
    <row r="67" spans="1:37" x14ac:dyDescent="0.25">
      <c r="A67">
        <v>4.78</v>
      </c>
      <c r="B67">
        <v>54.35</v>
      </c>
      <c r="C67">
        <v>4.9550512436213401</v>
      </c>
      <c r="D67">
        <v>4.4828993724518043</v>
      </c>
      <c r="E67">
        <v>4.2049100977458398</v>
      </c>
      <c r="F67">
        <v>3.9795676128570801</v>
      </c>
      <c r="G67">
        <v>3.8257939720601639</v>
      </c>
      <c r="H67">
        <v>3.7096627173200272</v>
      </c>
      <c r="I67">
        <v>3.6026279674728512</v>
      </c>
      <c r="J67">
        <v>3.5131909613760608</v>
      </c>
      <c r="K67">
        <v>3.450555945238694</v>
      </c>
      <c r="L67">
        <v>3.390807302463569</v>
      </c>
      <c r="M67">
        <v>3.334433319456104</v>
      </c>
      <c r="N67">
        <f t="shared" si="12"/>
        <v>121425742.574257</v>
      </c>
      <c r="O67">
        <f t="shared" si="13"/>
        <v>601670776.75021684</v>
      </c>
      <c r="P67">
        <f t="shared" si="14"/>
        <v>544339385.18563104</v>
      </c>
      <c r="Q67">
        <f t="shared" si="15"/>
        <v>510584331.0767802</v>
      </c>
      <c r="R67">
        <f t="shared" si="16"/>
        <v>483221952.51563424</v>
      </c>
      <c r="S67">
        <f t="shared" si="17"/>
        <v>464549873.99352163</v>
      </c>
      <c r="T67">
        <f t="shared" si="18"/>
        <v>450448550.15062034</v>
      </c>
      <c r="U67">
        <f t="shared" si="19"/>
        <v>437451776.16917717</v>
      </c>
      <c r="V67">
        <f t="shared" si="20"/>
        <v>426591821.29025602</v>
      </c>
      <c r="W67">
        <f t="shared" si="21"/>
        <v>418986317.94462568</v>
      </c>
      <c r="X67">
        <f t="shared" si="22"/>
        <v>411731294.62785214</v>
      </c>
      <c r="Y67">
        <f t="shared" si="23"/>
        <v>404886041.87930214</v>
      </c>
      <c r="Z67">
        <f t="shared" si="24"/>
        <v>601670776.75021684</v>
      </c>
      <c r="AA67">
        <f t="shared" si="25"/>
        <v>432114154.01745081</v>
      </c>
      <c r="AB67">
        <f t="shared" si="26"/>
        <v>321754737.40701407</v>
      </c>
      <c r="AC67">
        <f t="shared" si="27"/>
        <v>241731282.64119297</v>
      </c>
      <c r="AD67">
        <f t="shared" si="28"/>
        <v>184479146.54008898</v>
      </c>
      <c r="AE67">
        <f t="shared" si="29"/>
        <v>142000168.94889474</v>
      </c>
      <c r="AF67">
        <f t="shared" si="30"/>
        <v>109471882.27144638</v>
      </c>
      <c r="AG67">
        <f t="shared" si="31"/>
        <v>84744917.176903769</v>
      </c>
      <c r="AH67">
        <f t="shared" si="32"/>
        <v>66073864.680126108</v>
      </c>
      <c r="AI67">
        <f t="shared" si="33"/>
        <v>51543330.785871476</v>
      </c>
      <c r="AJ67">
        <f t="shared" si="34"/>
        <v>40236494.828612156</v>
      </c>
      <c r="AK67">
        <f t="shared" si="35"/>
        <v>2275820756.0478182</v>
      </c>
    </row>
    <row r="68" spans="1:37" x14ac:dyDescent="0.25">
      <c r="A68">
        <v>5.78</v>
      </c>
      <c r="B68">
        <v>54.35</v>
      </c>
      <c r="C68">
        <v>4.8544208792259287</v>
      </c>
      <c r="D68">
        <v>4.384930055524606</v>
      </c>
      <c r="E68">
        <v>4.1078747800718869</v>
      </c>
      <c r="F68">
        <v>3.8830680788577752</v>
      </c>
      <c r="G68">
        <v>3.7296121192759562</v>
      </c>
      <c r="H68">
        <v>3.6137038228256961</v>
      </c>
      <c r="I68">
        <v>3.5068408159643272</v>
      </c>
      <c r="J68">
        <v>3.4175405160580201</v>
      </c>
      <c r="K68">
        <v>3.3554026042104188</v>
      </c>
      <c r="L68">
        <v>3.2965376324356832</v>
      </c>
      <c r="M68">
        <v>3.2406990106823521</v>
      </c>
      <c r="N68">
        <f t="shared" si="12"/>
        <v>121425742.574257</v>
      </c>
      <c r="O68">
        <f t="shared" si="13"/>
        <v>589451660.02798593</v>
      </c>
      <c r="P68">
        <f t="shared" si="14"/>
        <v>532443388.12825328</v>
      </c>
      <c r="Q68">
        <f t="shared" si="15"/>
        <v>498801745.57229155</v>
      </c>
      <c r="R68">
        <f t="shared" si="16"/>
        <v>471504424.94169891</v>
      </c>
      <c r="S68">
        <f t="shared" si="17"/>
        <v>452870921.09703135</v>
      </c>
      <c r="T68">
        <f t="shared" si="18"/>
        <v>438796670.13004142</v>
      </c>
      <c r="U68">
        <f t="shared" si="19"/>
        <v>425820750.16818178</v>
      </c>
      <c r="V68">
        <f t="shared" si="20"/>
        <v>414977394.93995458</v>
      </c>
      <c r="W68">
        <f t="shared" si="21"/>
        <v>407432252.85184586</v>
      </c>
      <c r="X68">
        <f t="shared" si="22"/>
        <v>400284529.94248593</v>
      </c>
      <c r="Y68">
        <f t="shared" si="23"/>
        <v>393504283.83176464</v>
      </c>
      <c r="Z68">
        <f t="shared" si="24"/>
        <v>589451660.02798593</v>
      </c>
      <c r="AA68">
        <f t="shared" si="25"/>
        <v>422670728.01422328</v>
      </c>
      <c r="AB68">
        <f t="shared" si="26"/>
        <v>314329709.8959322</v>
      </c>
      <c r="AC68">
        <f t="shared" si="27"/>
        <v>235869601.57499745</v>
      </c>
      <c r="AD68">
        <f t="shared" si="28"/>
        <v>179841273.65831426</v>
      </c>
      <c r="AE68">
        <f t="shared" si="29"/>
        <v>138327010.42514944</v>
      </c>
      <c r="AF68">
        <f t="shared" si="30"/>
        <v>106561229.30707327</v>
      </c>
      <c r="AG68">
        <f t="shared" si="31"/>
        <v>82437644.627381891</v>
      </c>
      <c r="AH68">
        <f t="shared" si="32"/>
        <v>64251796.271804966</v>
      </c>
      <c r="AI68">
        <f t="shared" si="33"/>
        <v>50110346.734612644</v>
      </c>
      <c r="AJ68">
        <f t="shared" si="34"/>
        <v>39105406.074120648</v>
      </c>
      <c r="AK68">
        <f t="shared" si="35"/>
        <v>2222956406.6115956</v>
      </c>
    </row>
    <row r="69" spans="1:37" x14ac:dyDescent="0.25">
      <c r="A69">
        <v>6.78</v>
      </c>
      <c r="B69">
        <v>54.35</v>
      </c>
      <c r="C69">
        <v>4.805771216564426</v>
      </c>
      <c r="D69">
        <v>4.337811640466823</v>
      </c>
      <c r="E69">
        <v>4.0617055382716654</v>
      </c>
      <c r="F69">
        <v>3.8375696958255601</v>
      </c>
      <c r="G69">
        <v>3.6847131234068611</v>
      </c>
      <c r="H69">
        <v>3.5693098534763199</v>
      </c>
      <c r="I69">
        <v>3.4628735389948448</v>
      </c>
      <c r="J69">
        <v>3.3739442587523989</v>
      </c>
      <c r="K69">
        <v>3.3121286310510589</v>
      </c>
      <c r="L69">
        <v>3.2537275865515261</v>
      </c>
      <c r="M69">
        <v>3.198170029456616</v>
      </c>
      <c r="N69">
        <f t="shared" si="12"/>
        <v>121425742.574257</v>
      </c>
      <c r="O69">
        <f t="shared" si="13"/>
        <v>583544338.61332583</v>
      </c>
      <c r="P69">
        <f t="shared" si="14"/>
        <v>526721999.59093994</v>
      </c>
      <c r="Q69">
        <f t="shared" si="15"/>
        <v>493195611.10260922</v>
      </c>
      <c r="R69">
        <f t="shared" si="16"/>
        <v>465979749.99608421</v>
      </c>
      <c r="S69">
        <f t="shared" si="17"/>
        <v>447419027.18278795</v>
      </c>
      <c r="T69">
        <f t="shared" si="18"/>
        <v>433406099.4359746</v>
      </c>
      <c r="U69">
        <f t="shared" si="19"/>
        <v>420481990.91319436</v>
      </c>
      <c r="V69">
        <f t="shared" si="20"/>
        <v>409683687.02316111</v>
      </c>
      <c r="W69">
        <f t="shared" si="21"/>
        <v>402177678.5268321</v>
      </c>
      <c r="X69">
        <f t="shared" si="22"/>
        <v>395086288.3313641</v>
      </c>
      <c r="Y69">
        <f t="shared" si="23"/>
        <v>388340170.70550299</v>
      </c>
      <c r="Z69">
        <f t="shared" si="24"/>
        <v>583544338.61332583</v>
      </c>
      <c r="AA69">
        <f t="shared" si="25"/>
        <v>418128905.32990068</v>
      </c>
      <c r="AB69">
        <f t="shared" si="26"/>
        <v>310796894.22891599</v>
      </c>
      <c r="AC69">
        <f t="shared" si="27"/>
        <v>233105888.63971663</v>
      </c>
      <c r="AD69">
        <f t="shared" si="28"/>
        <v>177676251.57428986</v>
      </c>
      <c r="AE69">
        <f t="shared" si="29"/>
        <v>136627677.72881266</v>
      </c>
      <c r="AF69">
        <f t="shared" si="30"/>
        <v>105225209.98682812</v>
      </c>
      <c r="AG69">
        <f t="shared" si="31"/>
        <v>81386019.123614579</v>
      </c>
      <c r="AH69">
        <f t="shared" si="32"/>
        <v>63423153.382925451</v>
      </c>
      <c r="AI69">
        <f t="shared" si="33"/>
        <v>49459595.406348638</v>
      </c>
      <c r="AJ69">
        <f t="shared" si="34"/>
        <v>38592210.28664735</v>
      </c>
      <c r="AK69">
        <f t="shared" si="35"/>
        <v>2197966144.3013258</v>
      </c>
    </row>
    <row r="70" spans="1:37" x14ac:dyDescent="0.25">
      <c r="A70">
        <v>7.78</v>
      </c>
      <c r="B70">
        <v>54.35</v>
      </c>
      <c r="C70">
        <v>4.8815028225270982</v>
      </c>
      <c r="D70">
        <v>4.4071274032046963</v>
      </c>
      <c r="E70">
        <v>4.1284753216047898</v>
      </c>
      <c r="F70">
        <v>3.9027887269750989</v>
      </c>
      <c r="G70">
        <v>3.748868658438262</v>
      </c>
      <c r="H70">
        <v>3.6326587386995981</v>
      </c>
      <c r="I70">
        <v>3.5255225204386971</v>
      </c>
      <c r="J70">
        <v>3.435285386051095</v>
      </c>
      <c r="K70">
        <v>3.3720578468518512</v>
      </c>
      <c r="L70">
        <v>3.311624359051426</v>
      </c>
      <c r="M70">
        <v>3.2548354710720071</v>
      </c>
      <c r="N70">
        <f t="shared" si="12"/>
        <v>121425742.574257</v>
      </c>
      <c r="O70">
        <f t="shared" si="13"/>
        <v>592740105.10368443</v>
      </c>
      <c r="P70">
        <f t="shared" si="14"/>
        <v>535138717.55348718</v>
      </c>
      <c r="Q70">
        <f t="shared" si="15"/>
        <v>501303181.62535608</v>
      </c>
      <c r="R70">
        <f t="shared" si="16"/>
        <v>473899019.28339058</v>
      </c>
      <c r="S70">
        <f t="shared" si="17"/>
        <v>455209160.66422462</v>
      </c>
      <c r="T70">
        <f t="shared" si="18"/>
        <v>441098284.86546254</v>
      </c>
      <c r="U70">
        <f t="shared" si="19"/>
        <v>428089190.00653493</v>
      </c>
      <c r="V70">
        <f t="shared" si="20"/>
        <v>417132078.95574737</v>
      </c>
      <c r="W70">
        <f t="shared" si="21"/>
        <v>409454628.05733621</v>
      </c>
      <c r="X70">
        <f t="shared" si="22"/>
        <v>402116446.92481732</v>
      </c>
      <c r="Y70">
        <f t="shared" si="23"/>
        <v>395220814.03195006</v>
      </c>
      <c r="Z70">
        <f t="shared" si="24"/>
        <v>592740105.10368443</v>
      </c>
      <c r="AA70">
        <f t="shared" si="25"/>
        <v>424810367.4121443</v>
      </c>
      <c r="AB70">
        <f t="shared" si="26"/>
        <v>315906038.92016381</v>
      </c>
      <c r="AC70">
        <f t="shared" si="27"/>
        <v>237067494.92112753</v>
      </c>
      <c r="AD70">
        <f t="shared" si="28"/>
        <v>180769820.76145715</v>
      </c>
      <c r="AE70">
        <f t="shared" si="29"/>
        <v>139052575.37851822</v>
      </c>
      <c r="AF70">
        <f t="shared" si="30"/>
        <v>107128904.1742294</v>
      </c>
      <c r="AG70">
        <f t="shared" si="31"/>
        <v>82865684.991373122</v>
      </c>
      <c r="AH70">
        <f t="shared" si="32"/>
        <v>64570723.501494765</v>
      </c>
      <c r="AI70">
        <f t="shared" si="33"/>
        <v>50339678.593095511</v>
      </c>
      <c r="AJ70">
        <f t="shared" si="34"/>
        <v>39275990.26665625</v>
      </c>
      <c r="AK70">
        <f t="shared" si="35"/>
        <v>2234527384.0239444</v>
      </c>
    </row>
    <row r="71" spans="1:37" x14ac:dyDescent="0.25">
      <c r="A71">
        <v>2.78</v>
      </c>
      <c r="B71">
        <v>53.35</v>
      </c>
      <c r="C71">
        <v>5.1468148540427219</v>
      </c>
      <c r="D71">
        <v>4.6721477685100901</v>
      </c>
      <c r="E71">
        <v>4.3933148920039802</v>
      </c>
      <c r="F71">
        <v>4.1675005147518123</v>
      </c>
      <c r="G71">
        <v>4.0134662772315242</v>
      </c>
      <c r="H71">
        <v>3.896540326796281</v>
      </c>
      <c r="I71">
        <v>3.7884142199445932</v>
      </c>
      <c r="J71">
        <v>3.6978771878254131</v>
      </c>
      <c r="K71">
        <v>3.6346649954902759</v>
      </c>
      <c r="L71">
        <v>3.574253599464861</v>
      </c>
      <c r="M71">
        <v>3.517478095516795</v>
      </c>
      <c r="N71">
        <f t="shared" si="12"/>
        <v>121425742.574257</v>
      </c>
      <c r="O71">
        <f t="shared" si="13"/>
        <v>624955815.54435372</v>
      </c>
      <c r="P71">
        <f t="shared" si="14"/>
        <v>567319012.20799553</v>
      </c>
      <c r="Q71">
        <f t="shared" si="15"/>
        <v>533461523.124125</v>
      </c>
      <c r="R71">
        <f t="shared" si="16"/>
        <v>506041844.68233711</v>
      </c>
      <c r="S71">
        <f t="shared" si="17"/>
        <v>487338123.00957662</v>
      </c>
      <c r="T71">
        <f t="shared" si="18"/>
        <v>473140302.65177649</v>
      </c>
      <c r="U71">
        <f t="shared" si="19"/>
        <v>460011009.83564681</v>
      </c>
      <c r="V71">
        <f t="shared" si="20"/>
        <v>449017483.480106</v>
      </c>
      <c r="W71">
        <f t="shared" si="21"/>
        <v>441341896.08606523</v>
      </c>
      <c r="X71">
        <f t="shared" si="22"/>
        <v>434006397.46373171</v>
      </c>
      <c r="Y71">
        <f t="shared" si="23"/>
        <v>427112389.73681015</v>
      </c>
      <c r="Z71">
        <f t="shared" si="24"/>
        <v>624955815.54435372</v>
      </c>
      <c r="AA71">
        <f t="shared" si="25"/>
        <v>450356122.83442205</v>
      </c>
      <c r="AB71">
        <f t="shared" si="26"/>
        <v>336171248.98362249</v>
      </c>
      <c r="AC71">
        <f t="shared" si="27"/>
        <v>253146910.12763736</v>
      </c>
      <c r="AD71">
        <f t="shared" si="28"/>
        <v>193528673.75981539</v>
      </c>
      <c r="AE71">
        <f t="shared" si="29"/>
        <v>149153555.6960232</v>
      </c>
      <c r="AF71">
        <f t="shared" si="30"/>
        <v>115117308.59408344</v>
      </c>
      <c r="AG71">
        <f t="shared" si="31"/>
        <v>89199903.864571571</v>
      </c>
      <c r="AH71">
        <f t="shared" si="32"/>
        <v>69599324.53812243</v>
      </c>
      <c r="AI71">
        <f t="shared" si="33"/>
        <v>54331880.038113274</v>
      </c>
      <c r="AJ71">
        <f t="shared" si="34"/>
        <v>42445289.991015293</v>
      </c>
      <c r="AK71">
        <f t="shared" si="35"/>
        <v>2378006033.9717808</v>
      </c>
    </row>
    <row r="72" spans="1:37" x14ac:dyDescent="0.25">
      <c r="A72">
        <v>3.78</v>
      </c>
      <c r="B72">
        <v>53.35</v>
      </c>
      <c r="C72">
        <v>5.0667952127641707</v>
      </c>
      <c r="D72">
        <v>4.5900509864228702</v>
      </c>
      <c r="E72">
        <v>4.3089746621520488</v>
      </c>
      <c r="F72">
        <v>4.0808373187095812</v>
      </c>
      <c r="G72">
        <v>3.9253171508767029</v>
      </c>
      <c r="H72">
        <v>3.8079268732821769</v>
      </c>
      <c r="I72">
        <v>3.6996544743076041</v>
      </c>
      <c r="J72">
        <v>3.6091983898282911</v>
      </c>
      <c r="K72">
        <v>3.5463381179372391</v>
      </c>
      <c r="L72">
        <v>3.4870416507350499</v>
      </c>
      <c r="M72">
        <v>3.42925764141828</v>
      </c>
      <c r="N72">
        <f t="shared" si="12"/>
        <v>121425742.574257</v>
      </c>
      <c r="O72">
        <f t="shared" si="13"/>
        <v>615239371.18157995</v>
      </c>
      <c r="P72">
        <f t="shared" si="14"/>
        <v>557350349.48009789</v>
      </c>
      <c r="Q72">
        <f t="shared" si="15"/>
        <v>523220448.08547074</v>
      </c>
      <c r="R72">
        <f t="shared" si="16"/>
        <v>495518701.7490508</v>
      </c>
      <c r="S72">
        <f t="shared" si="17"/>
        <v>476634549.88467044</v>
      </c>
      <c r="T72">
        <f t="shared" si="18"/>
        <v>462380348.25675696</v>
      </c>
      <c r="U72">
        <f t="shared" si="19"/>
        <v>449233291.81097323</v>
      </c>
      <c r="V72">
        <f t="shared" si="20"/>
        <v>438249594.58271295</v>
      </c>
      <c r="W72">
        <f t="shared" si="21"/>
        <v>430616739.38992226</v>
      </c>
      <c r="X72">
        <f t="shared" si="22"/>
        <v>423416621.82786638</v>
      </c>
      <c r="Y72">
        <f t="shared" si="23"/>
        <v>416400155.58765978</v>
      </c>
      <c r="Z72">
        <f t="shared" si="24"/>
        <v>615239371.18157995</v>
      </c>
      <c r="AA72">
        <f t="shared" si="25"/>
        <v>442442676.96116084</v>
      </c>
      <c r="AB72">
        <f t="shared" si="26"/>
        <v>329717634.54763186</v>
      </c>
      <c r="AC72">
        <f t="shared" si="27"/>
        <v>247882718.74428418</v>
      </c>
      <c r="AD72">
        <f t="shared" si="28"/>
        <v>189278137.60524169</v>
      </c>
      <c r="AE72">
        <f t="shared" si="29"/>
        <v>145761569.32718202</v>
      </c>
      <c r="AF72">
        <f t="shared" si="30"/>
        <v>112420195.12232189</v>
      </c>
      <c r="AG72">
        <f t="shared" si="31"/>
        <v>87060800.845625535</v>
      </c>
      <c r="AH72">
        <f t="shared" si="32"/>
        <v>67907974.434638247</v>
      </c>
      <c r="AI72">
        <f t="shared" si="33"/>
        <v>53006179.719314516</v>
      </c>
      <c r="AJ72">
        <f t="shared" si="34"/>
        <v>41380736.735623837</v>
      </c>
      <c r="AK72">
        <f t="shared" si="35"/>
        <v>2332097995.2246041</v>
      </c>
    </row>
    <row r="73" spans="1:37" x14ac:dyDescent="0.25">
      <c r="A73">
        <v>4.78</v>
      </c>
      <c r="B73">
        <v>53.35</v>
      </c>
      <c r="C73">
        <v>5.0239269742431398</v>
      </c>
      <c r="D73">
        <v>4.5406945623635657</v>
      </c>
      <c r="E73">
        <v>4.2553560216375734</v>
      </c>
      <c r="F73">
        <v>4.0235932325952932</v>
      </c>
      <c r="G73">
        <v>3.8655844393340191</v>
      </c>
      <c r="H73">
        <v>3.7463098679559281</v>
      </c>
      <c r="I73">
        <v>3.6362715340502798</v>
      </c>
      <c r="J73">
        <v>3.5443370135093768</v>
      </c>
      <c r="K73">
        <v>3.480470816681319</v>
      </c>
      <c r="L73">
        <v>3.4201654688102812</v>
      </c>
      <c r="M73">
        <v>3.3625846786913418</v>
      </c>
      <c r="N73">
        <f t="shared" si="12"/>
        <v>121425742.574257</v>
      </c>
      <c r="O73">
        <f t="shared" si="13"/>
        <v>610034063.48631334</v>
      </c>
      <c r="P73">
        <f t="shared" si="14"/>
        <v>551357209.03788686</v>
      </c>
      <c r="Q73">
        <f t="shared" si="15"/>
        <v>516709764.84517843</v>
      </c>
      <c r="R73">
        <f t="shared" si="16"/>
        <v>488567796.08463866</v>
      </c>
      <c r="S73">
        <f t="shared" si="17"/>
        <v>469381461.02962619</v>
      </c>
      <c r="T73">
        <f t="shared" si="18"/>
        <v>454898457.62981528</v>
      </c>
      <c r="U73">
        <f t="shared" si="19"/>
        <v>441536971.22368789</v>
      </c>
      <c r="V73">
        <f t="shared" si="20"/>
        <v>430373753.79880047</v>
      </c>
      <c r="W73">
        <f t="shared" si="21"/>
        <v>422618753.42355984</v>
      </c>
      <c r="X73">
        <f t="shared" si="22"/>
        <v>415296131.77712023</v>
      </c>
      <c r="Y73">
        <f t="shared" si="23"/>
        <v>408304341.57891554</v>
      </c>
      <c r="Z73">
        <f t="shared" si="24"/>
        <v>610034063.48631334</v>
      </c>
      <c r="AA73">
        <f t="shared" si="25"/>
        <v>437685128.85317183</v>
      </c>
      <c r="AB73">
        <f t="shared" si="26"/>
        <v>325614799.71934277</v>
      </c>
      <c r="AC73">
        <f t="shared" si="27"/>
        <v>244405535.36503381</v>
      </c>
      <c r="AD73">
        <f t="shared" si="28"/>
        <v>186397836.22822171</v>
      </c>
      <c r="AE73">
        <f t="shared" si="29"/>
        <v>143402965.3695766</v>
      </c>
      <c r="AF73">
        <f t="shared" si="30"/>
        <v>110494198.36758754</v>
      </c>
      <c r="AG73">
        <f t="shared" si="31"/>
        <v>85496219.8067476</v>
      </c>
      <c r="AH73">
        <f t="shared" si="32"/>
        <v>66646697.347960636</v>
      </c>
      <c r="AI73">
        <f t="shared" si="33"/>
        <v>51989601.406492062</v>
      </c>
      <c r="AJ73">
        <f t="shared" si="34"/>
        <v>40576196.334615521</v>
      </c>
      <c r="AK73">
        <f t="shared" si="35"/>
        <v>2302743242.2850637</v>
      </c>
    </row>
    <row r="74" spans="1:37" x14ac:dyDescent="0.25">
      <c r="A74">
        <v>5.78</v>
      </c>
      <c r="B74">
        <v>53.35</v>
      </c>
      <c r="C74">
        <v>5.4007440145233989</v>
      </c>
      <c r="D74">
        <v>4.8652398128576007</v>
      </c>
      <c r="E74">
        <v>4.5505906618291023</v>
      </c>
      <c r="F74">
        <v>4.2957928229920519</v>
      </c>
      <c r="G74">
        <v>4.1219220762674817</v>
      </c>
      <c r="H74">
        <v>3.9903833818788801</v>
      </c>
      <c r="I74">
        <v>3.868441615272471</v>
      </c>
      <c r="J74">
        <v>3.7652358515421471</v>
      </c>
      <c r="K74">
        <v>3.6912854678658311</v>
      </c>
      <c r="L74">
        <v>3.6150474990791142</v>
      </c>
      <c r="M74">
        <v>3.545911088666776</v>
      </c>
      <c r="N74">
        <f t="shared" si="12"/>
        <v>121425742.574257</v>
      </c>
      <c r="O74">
        <f t="shared" si="13"/>
        <v>655789352.41697752</v>
      </c>
      <c r="P74">
        <f t="shared" si="14"/>
        <v>590765357.07807338</v>
      </c>
      <c r="Q74">
        <f t="shared" si="15"/>
        <v>552558850.26407838</v>
      </c>
      <c r="R74">
        <f t="shared" si="16"/>
        <v>521619833.47697365</v>
      </c>
      <c r="S74">
        <f t="shared" si="17"/>
        <v>500507448.94400215</v>
      </c>
      <c r="T74">
        <f t="shared" si="18"/>
        <v>484535265.30061799</v>
      </c>
      <c r="U74">
        <f t="shared" si="19"/>
        <v>469728395.739618</v>
      </c>
      <c r="V74">
        <f t="shared" si="20"/>
        <v>457196559.24072009</v>
      </c>
      <c r="W74">
        <f t="shared" si="21"/>
        <v>448217078.98917222</v>
      </c>
      <c r="X74">
        <f t="shared" si="22"/>
        <v>438959827.01689208</v>
      </c>
      <c r="Y74">
        <f t="shared" si="23"/>
        <v>430564887.04365534</v>
      </c>
      <c r="Z74">
        <f t="shared" si="24"/>
        <v>655789352.41697752</v>
      </c>
      <c r="AA74">
        <f t="shared" si="25"/>
        <v>468968587.32636768</v>
      </c>
      <c r="AB74">
        <f t="shared" si="26"/>
        <v>348205804.50187147</v>
      </c>
      <c r="AC74">
        <f t="shared" si="27"/>
        <v>260939782.93213972</v>
      </c>
      <c r="AD74">
        <f t="shared" si="28"/>
        <v>198758394.28046927</v>
      </c>
      <c r="AE74">
        <f t="shared" si="29"/>
        <v>152745723.14946663</v>
      </c>
      <c r="AF74">
        <f t="shared" si="30"/>
        <v>117549074.98209864</v>
      </c>
      <c r="AG74">
        <f t="shared" si="31"/>
        <v>90824724.274443552</v>
      </c>
      <c r="AH74">
        <f t="shared" si="32"/>
        <v>70683536.325799584</v>
      </c>
      <c r="AI74">
        <f t="shared" si="33"/>
        <v>54951984.123749577</v>
      </c>
      <c r="AJ74">
        <f t="shared" si="34"/>
        <v>42788389.964004941</v>
      </c>
      <c r="AK74">
        <f t="shared" si="35"/>
        <v>2462205354.2773886</v>
      </c>
    </row>
    <row r="75" spans="1:37" x14ac:dyDescent="0.25">
      <c r="A75">
        <v>6.78</v>
      </c>
      <c r="B75">
        <v>53.35</v>
      </c>
      <c r="C75">
        <v>5.8652419972964234</v>
      </c>
      <c r="D75">
        <v>5.2634540178690017</v>
      </c>
      <c r="E75">
        <v>4.9125919094858306</v>
      </c>
      <c r="F75">
        <v>4.6305643006719963</v>
      </c>
      <c r="G75">
        <v>4.4322917985399606</v>
      </c>
      <c r="H75">
        <v>4.278318743772088</v>
      </c>
      <c r="I75">
        <v>4.1360761201088989</v>
      </c>
      <c r="J75">
        <v>4.0151257508040796</v>
      </c>
      <c r="K75">
        <v>3.925912704404797</v>
      </c>
      <c r="L75">
        <v>3.828514376333839</v>
      </c>
      <c r="M75">
        <v>3.7463970163993321</v>
      </c>
      <c r="N75">
        <f t="shared" si="12"/>
        <v>121425742.574257</v>
      </c>
      <c r="O75">
        <f t="shared" si="13"/>
        <v>712191364.89943647</v>
      </c>
      <c r="P75">
        <f t="shared" si="14"/>
        <v>639118812.62520015</v>
      </c>
      <c r="Q75">
        <f t="shared" si="15"/>
        <v>596515120.57360411</v>
      </c>
      <c r="R75">
        <f t="shared" si="16"/>
        <v>562269708.74694216</v>
      </c>
      <c r="S75">
        <f t="shared" si="17"/>
        <v>538194322.94350386</v>
      </c>
      <c r="T75">
        <f t="shared" si="18"/>
        <v>519498030.43188816</v>
      </c>
      <c r="U75">
        <f t="shared" si="19"/>
        <v>502226114.22787482</v>
      </c>
      <c r="V75">
        <f t="shared" si="20"/>
        <v>487539625.82040656</v>
      </c>
      <c r="W75">
        <f t="shared" si="21"/>
        <v>476706865.41406202</v>
      </c>
      <c r="X75">
        <f t="shared" si="22"/>
        <v>464880201.1025548</v>
      </c>
      <c r="Y75">
        <f t="shared" si="23"/>
        <v>454909039.69426978</v>
      </c>
      <c r="Z75">
        <f t="shared" si="24"/>
        <v>712191364.89943647</v>
      </c>
      <c r="AA75">
        <f t="shared" si="25"/>
        <v>507353119.30441248</v>
      </c>
      <c r="AB75">
        <f t="shared" si="26"/>
        <v>375905710.96199822</v>
      </c>
      <c r="AC75">
        <f t="shared" si="27"/>
        <v>281274841.04996413</v>
      </c>
      <c r="AD75">
        <f t="shared" si="28"/>
        <v>213724370.46602926</v>
      </c>
      <c r="AE75">
        <f t="shared" si="29"/>
        <v>163767444.8397702</v>
      </c>
      <c r="AF75">
        <f t="shared" si="30"/>
        <v>125681597.48227295</v>
      </c>
      <c r="AG75">
        <f t="shared" si="31"/>
        <v>96852548.850196943</v>
      </c>
      <c r="AH75">
        <f t="shared" si="32"/>
        <v>75176356.764992654</v>
      </c>
      <c r="AI75">
        <f t="shared" si="33"/>
        <v>58196873.28574156</v>
      </c>
      <c r="AJ75">
        <f t="shared" si="34"/>
        <v>45207646.917608179</v>
      </c>
      <c r="AK75">
        <f t="shared" si="35"/>
        <v>2655331874.822423</v>
      </c>
    </row>
    <row r="76" spans="1:37" x14ac:dyDescent="0.25">
      <c r="A76">
        <v>7.78</v>
      </c>
      <c r="B76">
        <v>53.35</v>
      </c>
      <c r="C76">
        <v>6.8818403602107487</v>
      </c>
      <c r="D76">
        <v>6.1623213860737929</v>
      </c>
      <c r="E76">
        <v>5.7389452947063244</v>
      </c>
      <c r="F76">
        <v>5.4067892177645076</v>
      </c>
      <c r="G76">
        <v>5.1639613507761046</v>
      </c>
      <c r="H76">
        <v>4.974143672682203</v>
      </c>
      <c r="I76">
        <v>4.8026106768376762</v>
      </c>
      <c r="J76">
        <v>4.657160490368466</v>
      </c>
      <c r="K76">
        <v>4.546912453001946</v>
      </c>
      <c r="L76">
        <v>4.4222873760209174</v>
      </c>
      <c r="M76">
        <v>4.323288522922935</v>
      </c>
      <c r="N76">
        <f t="shared" si="12"/>
        <v>121425742.574257</v>
      </c>
      <c r="O76">
        <f t="shared" si="13"/>
        <v>835632576.01608241</v>
      </c>
      <c r="P76">
        <f t="shared" si="14"/>
        <v>748264450.28523493</v>
      </c>
      <c r="Q76">
        <f t="shared" si="15"/>
        <v>696855694.00275362</v>
      </c>
      <c r="R76">
        <f t="shared" si="16"/>
        <v>656523395.70954144</v>
      </c>
      <c r="S76">
        <f t="shared" si="17"/>
        <v>627037841.64275169</v>
      </c>
      <c r="T76">
        <f t="shared" si="18"/>
        <v>603989089.12647843</v>
      </c>
      <c r="U76">
        <f t="shared" si="19"/>
        <v>583160567.73006988</v>
      </c>
      <c r="V76">
        <f t="shared" si="20"/>
        <v>565499170.83048189</v>
      </c>
      <c r="W76">
        <f t="shared" si="21"/>
        <v>552112221.02589774</v>
      </c>
      <c r="X76">
        <f t="shared" si="22"/>
        <v>536979528.51010239</v>
      </c>
      <c r="Y76">
        <f t="shared" si="23"/>
        <v>524958519.25868011</v>
      </c>
      <c r="Z76">
        <f t="shared" si="24"/>
        <v>835632576.01608241</v>
      </c>
      <c r="AA76">
        <f t="shared" si="25"/>
        <v>593996445.44565332</v>
      </c>
      <c r="AB76">
        <f t="shared" si="26"/>
        <v>439137292.68108207</v>
      </c>
      <c r="AC76">
        <f t="shared" si="27"/>
        <v>328425150.6013363</v>
      </c>
      <c r="AD76">
        <f t="shared" si="28"/>
        <v>249005354.10802299</v>
      </c>
      <c r="AE76">
        <f t="shared" si="29"/>
        <v>190402550.23702592</v>
      </c>
      <c r="AF76">
        <f t="shared" si="30"/>
        <v>145935365.89323872</v>
      </c>
      <c r="AG76">
        <f t="shared" si="31"/>
        <v>112339660.54644464</v>
      </c>
      <c r="AH76">
        <f t="shared" si="32"/>
        <v>87067731.374298394</v>
      </c>
      <c r="AI76">
        <f t="shared" si="33"/>
        <v>67222758.688416719</v>
      </c>
      <c r="AJ76">
        <f t="shared" si="34"/>
        <v>52168977.343221083</v>
      </c>
      <c r="AK76">
        <f t="shared" si="35"/>
        <v>3101333862.9348226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EE9F-7249-437F-A880-3FB7D4630D71}">
  <dimension ref="A1:AK76"/>
  <sheetViews>
    <sheetView workbookViewId="0">
      <selection activeCell="I3" sqref="I3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38</v>
      </c>
      <c r="P1" t="s">
        <v>20</v>
      </c>
      <c r="Q1" t="s">
        <v>21</v>
      </c>
      <c r="R1">
        <v>0.08</v>
      </c>
    </row>
    <row r="2" spans="1:27" x14ac:dyDescent="0.25">
      <c r="A2">
        <v>2.78</v>
      </c>
      <c r="B2">
        <v>58.35</v>
      </c>
      <c r="C2">
        <f>M41</f>
        <v>4.1006254112820937</v>
      </c>
      <c r="D2">
        <f>$Q$8</f>
        <v>139203681.88660991</v>
      </c>
      <c r="E2">
        <f>SUM(O41:Y41)</f>
        <v>3108955987.6333647</v>
      </c>
      <c r="F2">
        <f>AK41</f>
        <v>600876986.78236735</v>
      </c>
      <c r="G2">
        <f>F2/D2</f>
        <v>4.316530846302034</v>
      </c>
      <c r="I2">
        <f>MIN(G2:G37)</f>
        <v>3.4102105596737076</v>
      </c>
    </row>
    <row r="3" spans="1:27" x14ac:dyDescent="0.25">
      <c r="A3">
        <v>3.78</v>
      </c>
      <c r="B3">
        <v>58.35</v>
      </c>
      <c r="C3">
        <f t="shared" ref="C3:C37" si="0">M42</f>
        <v>4.0194568438024341</v>
      </c>
      <c r="D3">
        <f t="shared" ref="D3:D37" si="1">$Q$8</f>
        <v>139203681.88660991</v>
      </c>
      <c r="E3">
        <f t="shared" ref="E3:E37" si="2">SUM(O42:Y42)</f>
        <v>3047184836.5417118</v>
      </c>
      <c r="F3">
        <f t="shared" ref="F3:F37" si="3">AK42</f>
        <v>588956531.29675233</v>
      </c>
      <c r="G3">
        <f t="shared" ref="G3:G37" si="4">F3/D3</f>
        <v>4.2308976552537896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f t="shared" si="0"/>
        <v>3.9827585464565201</v>
      </c>
      <c r="D4">
        <f t="shared" si="1"/>
        <v>139203681.88660991</v>
      </c>
      <c r="E4">
        <f t="shared" si="2"/>
        <v>3020996285.0215116</v>
      </c>
      <c r="F4">
        <f t="shared" si="3"/>
        <v>583979474.09650469</v>
      </c>
      <c r="G4">
        <f t="shared" si="4"/>
        <v>4.1951438796869782</v>
      </c>
      <c r="P4" t="s">
        <v>22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f t="shared" si="0"/>
        <v>4.1479973882828407</v>
      </c>
      <c r="D5">
        <f t="shared" si="1"/>
        <v>139203681.88660991</v>
      </c>
      <c r="E5">
        <f t="shared" si="2"/>
        <v>3148648858.3690243</v>
      </c>
      <c r="F5">
        <f t="shared" si="3"/>
        <v>608780031.28860164</v>
      </c>
      <c r="G5">
        <f t="shared" si="4"/>
        <v>4.3733040896467879</v>
      </c>
      <c r="P5" t="s">
        <v>23</v>
      </c>
      <c r="V5">
        <f t="shared" ref="V5:AA5" si="5">1/(1+$R$1)^V4</f>
        <v>0.31524170496588994</v>
      </c>
      <c r="W5">
        <f t="shared" si="5"/>
        <v>0.25024902911609154</v>
      </c>
      <c r="X5">
        <f t="shared" si="5"/>
        <v>0.19865574759634863</v>
      </c>
      <c r="Y5">
        <f t="shared" si="5"/>
        <v>0.1576993373059466</v>
      </c>
      <c r="Z5">
        <f t="shared" si="5"/>
        <v>0.12518681834097523</v>
      </c>
      <c r="AA5">
        <f t="shared" si="5"/>
        <v>9.9377332549801231E-2</v>
      </c>
    </row>
    <row r="6" spans="1:27" x14ac:dyDescent="0.25">
      <c r="A6">
        <v>6.78</v>
      </c>
      <c r="B6">
        <v>58.35</v>
      </c>
      <c r="C6">
        <f t="shared" si="0"/>
        <v>5.2755038190375929</v>
      </c>
      <c r="D6">
        <f t="shared" si="1"/>
        <v>139203681.88660991</v>
      </c>
      <c r="E6">
        <f t="shared" si="2"/>
        <v>4057848984.5521908</v>
      </c>
      <c r="F6">
        <f t="shared" si="3"/>
        <v>787021151.80227387</v>
      </c>
      <c r="G6">
        <f t="shared" si="4"/>
        <v>5.6537380415221472</v>
      </c>
      <c r="P6" t="s">
        <v>24</v>
      </c>
      <c r="V6">
        <f t="shared" ref="V6:AA6" si="6">1000*121425.742574257</f>
        <v>121425742.574257</v>
      </c>
      <c r="W6">
        <f t="shared" si="6"/>
        <v>121425742.574257</v>
      </c>
      <c r="X6">
        <f t="shared" si="6"/>
        <v>121425742.574257</v>
      </c>
      <c r="Y6">
        <f t="shared" si="6"/>
        <v>121425742.574257</v>
      </c>
      <c r="Z6">
        <f t="shared" si="6"/>
        <v>121425742.574257</v>
      </c>
      <c r="AA6">
        <f t="shared" si="6"/>
        <v>121425742.574257</v>
      </c>
    </row>
    <row r="7" spans="1:27" x14ac:dyDescent="0.25">
      <c r="A7">
        <v>7.78</v>
      </c>
      <c r="B7">
        <v>58.35</v>
      </c>
      <c r="C7">
        <f t="shared" si="0"/>
        <v>5.3407668577968321</v>
      </c>
      <c r="D7">
        <f t="shared" si="1"/>
        <v>139203681.88660991</v>
      </c>
      <c r="E7">
        <f t="shared" si="2"/>
        <v>4117258241.5164843</v>
      </c>
      <c r="F7">
        <f t="shared" si="3"/>
        <v>799051532.85771656</v>
      </c>
      <c r="G7">
        <f t="shared" si="4"/>
        <v>5.7401609068687849</v>
      </c>
      <c r="P7" t="s">
        <v>25</v>
      </c>
      <c r="V7">
        <f t="shared" ref="V7:AA7" si="7">V6*V5</f>
        <v>38278458.115858026</v>
      </c>
      <c r="W7">
        <f t="shared" si="7"/>
        <v>30386674.188908275</v>
      </c>
      <c r="X7">
        <f t="shared" si="7"/>
        <v>24121921.668530803</v>
      </c>
      <c r="Y7">
        <f t="shared" si="7"/>
        <v>19148759.135842796</v>
      </c>
      <c r="Z7">
        <f t="shared" si="7"/>
        <v>15200902.377561532</v>
      </c>
      <c r="AA7">
        <f t="shared" si="7"/>
        <v>12066966.399908496</v>
      </c>
    </row>
    <row r="8" spans="1:27" x14ac:dyDescent="0.25">
      <c r="A8">
        <v>2.78</v>
      </c>
      <c r="B8">
        <v>57.35</v>
      </c>
      <c r="C8">
        <f t="shared" si="0"/>
        <v>3.9896938985205148</v>
      </c>
      <c r="D8">
        <f t="shared" si="1"/>
        <v>139203681.88660991</v>
      </c>
      <c r="E8">
        <f t="shared" si="2"/>
        <v>3031543192.0729551</v>
      </c>
      <c r="F8">
        <f t="shared" si="3"/>
        <v>586277641.34276021</v>
      </c>
      <c r="G8">
        <f t="shared" si="4"/>
        <v>4.2116532651795797</v>
      </c>
      <c r="P8" s="3" t="s">
        <v>26</v>
      </c>
      <c r="Q8">
        <f>SUM(Q7:AA7)</f>
        <v>139203681.88660991</v>
      </c>
    </row>
    <row r="9" spans="1:27" x14ac:dyDescent="0.25">
      <c r="A9">
        <v>3.78</v>
      </c>
      <c r="B9">
        <v>57.35</v>
      </c>
      <c r="C9">
        <f t="shared" si="0"/>
        <v>3.863571719948244</v>
      </c>
      <c r="D9">
        <f t="shared" si="1"/>
        <v>139203681.88660991</v>
      </c>
      <c r="E9">
        <f t="shared" si="2"/>
        <v>2935633145.4863133</v>
      </c>
      <c r="F9">
        <f t="shared" si="3"/>
        <v>567736261.63706911</v>
      </c>
      <c r="G9">
        <f t="shared" si="4"/>
        <v>4.0784572214083079</v>
      </c>
    </row>
    <row r="10" spans="1:27" x14ac:dyDescent="0.25">
      <c r="A10">
        <v>4.78</v>
      </c>
      <c r="B10">
        <v>57.35</v>
      </c>
      <c r="C10">
        <f t="shared" si="0"/>
        <v>3.7441812838166899</v>
      </c>
      <c r="D10">
        <f t="shared" si="1"/>
        <v>139203681.88660991</v>
      </c>
      <c r="E10">
        <f t="shared" si="2"/>
        <v>2844313255.1934137</v>
      </c>
      <c r="F10">
        <f t="shared" si="3"/>
        <v>550062890.37066364</v>
      </c>
      <c r="G10">
        <f t="shared" si="4"/>
        <v>3.9514967055161963</v>
      </c>
    </row>
    <row r="11" spans="1:27" x14ac:dyDescent="0.25">
      <c r="A11">
        <v>5.78</v>
      </c>
      <c r="B11">
        <v>57.35</v>
      </c>
      <c r="C11">
        <f t="shared" si="0"/>
        <v>3.6174999239677201</v>
      </c>
      <c r="D11">
        <f t="shared" si="1"/>
        <v>139203681.88660991</v>
      </c>
      <c r="E11">
        <f t="shared" si="2"/>
        <v>2747895080.9968042</v>
      </c>
      <c r="F11">
        <f t="shared" si="3"/>
        <v>531406397.40864009</v>
      </c>
      <c r="G11">
        <f t="shared" si="4"/>
        <v>3.81747372056943</v>
      </c>
    </row>
    <row r="12" spans="1:27" x14ac:dyDescent="0.25">
      <c r="A12">
        <v>6.78</v>
      </c>
      <c r="B12">
        <v>57.35</v>
      </c>
      <c r="C12">
        <f t="shared" si="0"/>
        <v>3.5486163624876319</v>
      </c>
      <c r="D12">
        <f t="shared" si="1"/>
        <v>139203681.88660991</v>
      </c>
      <c r="E12">
        <f t="shared" si="2"/>
        <v>2695391309.7281132</v>
      </c>
      <c r="F12">
        <f t="shared" si="3"/>
        <v>521243282.5864746</v>
      </c>
      <c r="G12">
        <f t="shared" si="4"/>
        <v>3.7444647693374935</v>
      </c>
    </row>
    <row r="13" spans="1:27" x14ac:dyDescent="0.25">
      <c r="A13">
        <v>7.78</v>
      </c>
      <c r="B13">
        <v>57.35</v>
      </c>
      <c r="C13">
        <f t="shared" si="0"/>
        <v>3.555420916651463</v>
      </c>
      <c r="D13">
        <f t="shared" si="1"/>
        <v>139203681.88660991</v>
      </c>
      <c r="E13">
        <f t="shared" si="2"/>
        <v>2700348797.981493</v>
      </c>
      <c r="F13">
        <f t="shared" si="3"/>
        <v>522190501.57967675</v>
      </c>
      <c r="G13">
        <f t="shared" si="4"/>
        <v>3.7512693235013246</v>
      </c>
    </row>
    <row r="14" spans="1:27" x14ac:dyDescent="0.25">
      <c r="A14">
        <v>2.78</v>
      </c>
      <c r="B14">
        <v>56.35</v>
      </c>
      <c r="C14">
        <f t="shared" si="0"/>
        <v>3.8241103324552328</v>
      </c>
      <c r="D14">
        <f t="shared" si="1"/>
        <v>139203681.88660991</v>
      </c>
      <c r="E14">
        <f t="shared" si="2"/>
        <v>2909834967.8706851</v>
      </c>
      <c r="F14">
        <f t="shared" si="3"/>
        <v>562982943.49113739</v>
      </c>
      <c r="G14">
        <f t="shared" si="4"/>
        <v>4.0443107241209475</v>
      </c>
    </row>
    <row r="15" spans="1:27" x14ac:dyDescent="0.25">
      <c r="A15">
        <v>3.78</v>
      </c>
      <c r="B15">
        <v>56.35</v>
      </c>
      <c r="C15">
        <f t="shared" si="0"/>
        <v>3.7371758329569991</v>
      </c>
      <c r="D15">
        <f t="shared" si="1"/>
        <v>139203681.88660991</v>
      </c>
      <c r="E15">
        <f t="shared" si="2"/>
        <v>2844345361.2256718</v>
      </c>
      <c r="F15">
        <f t="shared" si="3"/>
        <v>550357674.60894024</v>
      </c>
      <c r="G15">
        <f t="shared" si="4"/>
        <v>3.9536143523649101</v>
      </c>
    </row>
    <row r="16" spans="1:27" x14ac:dyDescent="0.25">
      <c r="A16">
        <v>4.78</v>
      </c>
      <c r="B16">
        <v>56.35</v>
      </c>
      <c r="C16">
        <f t="shared" si="0"/>
        <v>3.6196527902291979</v>
      </c>
      <c r="D16">
        <f t="shared" si="1"/>
        <v>139203681.88660991</v>
      </c>
      <c r="E16">
        <f t="shared" si="2"/>
        <v>2757877401.5446839</v>
      </c>
      <c r="F16">
        <f t="shared" si="3"/>
        <v>533738342.99561536</v>
      </c>
      <c r="G16">
        <f t="shared" si="4"/>
        <v>3.8342257601374263</v>
      </c>
    </row>
    <row r="17" spans="1:7" x14ac:dyDescent="0.25">
      <c r="A17">
        <v>5.78</v>
      </c>
      <c r="B17">
        <v>56.35</v>
      </c>
      <c r="C17">
        <f t="shared" si="0"/>
        <v>3.5394386088654048</v>
      </c>
      <c r="D17">
        <f t="shared" si="1"/>
        <v>139203681.88660991</v>
      </c>
      <c r="E17">
        <f t="shared" si="2"/>
        <v>2695989580.5001135</v>
      </c>
      <c r="F17">
        <f t="shared" si="3"/>
        <v>521766869.14429051</v>
      </c>
      <c r="G17">
        <f t="shared" si="4"/>
        <v>3.7482260675353558</v>
      </c>
    </row>
    <row r="18" spans="1:7" x14ac:dyDescent="0.25">
      <c r="A18">
        <v>6.78</v>
      </c>
      <c r="B18">
        <v>56.35</v>
      </c>
      <c r="C18">
        <f t="shared" si="0"/>
        <v>3.5135778283277741</v>
      </c>
      <c r="D18">
        <f t="shared" si="1"/>
        <v>139203681.88660991</v>
      </c>
      <c r="E18">
        <f t="shared" si="2"/>
        <v>2678319305.3300791</v>
      </c>
      <c r="F18">
        <f t="shared" si="3"/>
        <v>518441726.67568868</v>
      </c>
      <c r="G18">
        <f t="shared" si="4"/>
        <v>3.7243391816172782</v>
      </c>
    </row>
    <row r="19" spans="1:7" x14ac:dyDescent="0.25">
      <c r="A19">
        <v>7.78</v>
      </c>
      <c r="B19">
        <v>56.35</v>
      </c>
      <c r="C19">
        <f t="shared" si="0"/>
        <v>3.5378196723220769</v>
      </c>
      <c r="D19">
        <f t="shared" si="1"/>
        <v>139203681.88660991</v>
      </c>
      <c r="E19">
        <f t="shared" si="2"/>
        <v>2694903709.6641989</v>
      </c>
      <c r="F19">
        <f t="shared" si="3"/>
        <v>521564275.32406938</v>
      </c>
      <c r="G19">
        <f t="shared" si="4"/>
        <v>3.7467706906554099</v>
      </c>
    </row>
    <row r="20" spans="1:7" x14ac:dyDescent="0.25">
      <c r="A20">
        <v>2.78</v>
      </c>
      <c r="B20">
        <v>55.35</v>
      </c>
      <c r="C20">
        <f t="shared" si="0"/>
        <v>3.6447812476876731</v>
      </c>
      <c r="D20">
        <f t="shared" si="1"/>
        <v>139203681.88660991</v>
      </c>
      <c r="E20">
        <f t="shared" si="2"/>
        <v>2777268668.3472133</v>
      </c>
      <c r="F20">
        <f t="shared" si="3"/>
        <v>537524187.74716675</v>
      </c>
      <c r="G20">
        <f t="shared" si="4"/>
        <v>3.8614222013539394</v>
      </c>
    </row>
    <row r="21" spans="1:7" x14ac:dyDescent="0.25">
      <c r="A21">
        <v>3.78</v>
      </c>
      <c r="B21">
        <v>55.35</v>
      </c>
      <c r="C21">
        <f t="shared" si="0"/>
        <v>3.558853872869614</v>
      </c>
      <c r="D21">
        <f t="shared" si="1"/>
        <v>139203681.88660991</v>
      </c>
      <c r="E21">
        <f t="shared" si="2"/>
        <v>2715225955.4255462</v>
      </c>
      <c r="F21">
        <f t="shared" si="3"/>
        <v>525713442.89167392</v>
      </c>
      <c r="G21">
        <f t="shared" si="4"/>
        <v>3.7765771405378512</v>
      </c>
    </row>
    <row r="22" spans="1:7" x14ac:dyDescent="0.25">
      <c r="A22">
        <v>4.78</v>
      </c>
      <c r="B22">
        <v>55.35</v>
      </c>
      <c r="C22">
        <f t="shared" si="0"/>
        <v>3.4570307127886779</v>
      </c>
      <c r="D22">
        <f t="shared" si="1"/>
        <v>139203681.88660991</v>
      </c>
      <c r="E22">
        <f t="shared" si="2"/>
        <v>2637926040.1102991</v>
      </c>
      <c r="F22">
        <f t="shared" si="3"/>
        <v>510786172.97626865</v>
      </c>
      <c r="G22">
        <f t="shared" si="4"/>
        <v>3.6693438424447411</v>
      </c>
    </row>
    <row r="23" spans="1:7" x14ac:dyDescent="0.25">
      <c r="A23">
        <v>5.78</v>
      </c>
      <c r="B23">
        <v>55.35</v>
      </c>
      <c r="C23">
        <f t="shared" si="0"/>
        <v>3.3972732435014512</v>
      </c>
      <c r="D23">
        <f t="shared" si="1"/>
        <v>139203681.88660991</v>
      </c>
      <c r="E23">
        <f t="shared" si="2"/>
        <v>2596817694.712718</v>
      </c>
      <c r="F23">
        <f t="shared" si="3"/>
        <v>503039410.18191338</v>
      </c>
      <c r="G23">
        <f t="shared" si="4"/>
        <v>3.6136932828520325</v>
      </c>
    </row>
    <row r="24" spans="1:7" x14ac:dyDescent="0.25">
      <c r="A24">
        <v>6.78</v>
      </c>
      <c r="B24">
        <v>55.35</v>
      </c>
      <c r="C24">
        <f t="shared" si="0"/>
        <v>3.3796275369318911</v>
      </c>
      <c r="D24">
        <f t="shared" si="1"/>
        <v>139203681.88660991</v>
      </c>
      <c r="E24">
        <f t="shared" si="2"/>
        <v>2584089270.8374367</v>
      </c>
      <c r="F24">
        <f t="shared" si="3"/>
        <v>500616234.3047443</v>
      </c>
      <c r="G24">
        <f t="shared" si="4"/>
        <v>3.5962858706031029</v>
      </c>
    </row>
    <row r="25" spans="1:7" x14ac:dyDescent="0.25">
      <c r="A25">
        <v>7.78</v>
      </c>
      <c r="B25">
        <v>55.35</v>
      </c>
      <c r="C25">
        <f t="shared" si="0"/>
        <v>3.4064598126949379</v>
      </c>
      <c r="D25">
        <f t="shared" si="1"/>
        <v>139203681.88660991</v>
      </c>
      <c r="E25">
        <f t="shared" si="2"/>
        <v>2601082385.5311131</v>
      </c>
      <c r="F25">
        <f t="shared" si="3"/>
        <v>503746517.48690021</v>
      </c>
      <c r="G25">
        <f t="shared" si="4"/>
        <v>3.618772942351002</v>
      </c>
    </row>
    <row r="26" spans="1:7" x14ac:dyDescent="0.25">
      <c r="A26">
        <v>2.78</v>
      </c>
      <c r="B26">
        <v>54.35</v>
      </c>
      <c r="C26">
        <f t="shared" si="0"/>
        <v>3.5574732215773688</v>
      </c>
      <c r="D26">
        <f t="shared" si="1"/>
        <v>139203681.88660991</v>
      </c>
      <c r="E26">
        <f t="shared" si="2"/>
        <v>2713476355.0095305</v>
      </c>
      <c r="F26">
        <f t="shared" si="3"/>
        <v>525330932.82799596</v>
      </c>
      <c r="G26">
        <f t="shared" si="4"/>
        <v>3.7738292960951334</v>
      </c>
    </row>
    <row r="27" spans="1:7" x14ac:dyDescent="0.25">
      <c r="A27">
        <v>3.78</v>
      </c>
      <c r="B27">
        <v>54.35</v>
      </c>
      <c r="C27">
        <f t="shared" si="0"/>
        <v>3.4465945898501271</v>
      </c>
      <c r="D27">
        <f t="shared" si="1"/>
        <v>139203681.88660991</v>
      </c>
      <c r="E27">
        <f t="shared" si="2"/>
        <v>2633435156.8147969</v>
      </c>
      <c r="F27">
        <f t="shared" si="3"/>
        <v>510072982.8575573</v>
      </c>
      <c r="G27">
        <f t="shared" si="4"/>
        <v>3.6642204857271201</v>
      </c>
    </row>
    <row r="28" spans="1:7" x14ac:dyDescent="0.25">
      <c r="A28">
        <v>4.78</v>
      </c>
      <c r="B28">
        <v>54.35</v>
      </c>
      <c r="C28">
        <f t="shared" si="0"/>
        <v>3.334433319456104</v>
      </c>
      <c r="D28">
        <f t="shared" si="1"/>
        <v>139203681.88660991</v>
      </c>
      <c r="E28">
        <f t="shared" si="2"/>
        <v>2550095802.0618334</v>
      </c>
      <c r="F28">
        <f t="shared" si="3"/>
        <v>494070658.69185466</v>
      </c>
      <c r="G28">
        <f t="shared" si="4"/>
        <v>3.5492643010283742</v>
      </c>
    </row>
    <row r="29" spans="1:7" x14ac:dyDescent="0.25">
      <c r="A29">
        <v>5.78</v>
      </c>
      <c r="B29">
        <v>54.35</v>
      </c>
      <c r="C29">
        <f t="shared" si="0"/>
        <v>3.2406990106823521</v>
      </c>
      <c r="D29">
        <f t="shared" si="1"/>
        <v>139203681.88660991</v>
      </c>
      <c r="E29">
        <f t="shared" si="2"/>
        <v>2480815881.864274</v>
      </c>
      <c r="F29">
        <f t="shared" si="3"/>
        <v>480793433.44014287</v>
      </c>
      <c r="G29">
        <f t="shared" si="4"/>
        <v>3.4538844585431234</v>
      </c>
    </row>
    <row r="30" spans="1:7" x14ac:dyDescent="0.25">
      <c r="A30">
        <v>6.78</v>
      </c>
      <c r="B30">
        <v>54.35</v>
      </c>
      <c r="C30">
        <f t="shared" si="0"/>
        <v>3.198170029456616</v>
      </c>
      <c r="D30">
        <f t="shared" si="1"/>
        <v>139203681.88660991</v>
      </c>
      <c r="E30">
        <f t="shared" si="2"/>
        <v>2449175914.9360294</v>
      </c>
      <c r="F30">
        <f t="shared" si="3"/>
        <v>474713865.91517675</v>
      </c>
      <c r="G30">
        <f t="shared" si="4"/>
        <v>3.4102105596737076</v>
      </c>
    </row>
    <row r="31" spans="1:7" x14ac:dyDescent="0.25">
      <c r="A31">
        <v>7.78</v>
      </c>
      <c r="B31">
        <v>54.35</v>
      </c>
      <c r="C31">
        <f t="shared" si="0"/>
        <v>3.2548354710720071</v>
      </c>
      <c r="D31">
        <f t="shared" si="1"/>
        <v>139203681.88660991</v>
      </c>
      <c r="E31">
        <f t="shared" si="2"/>
        <v>2493111442.8418489</v>
      </c>
      <c r="F31">
        <f t="shared" si="3"/>
        <v>483233556.90536726</v>
      </c>
      <c r="G31">
        <f t="shared" si="4"/>
        <v>3.4714136174860029</v>
      </c>
    </row>
    <row r="32" spans="1:7" x14ac:dyDescent="0.25">
      <c r="A32">
        <v>2.78</v>
      </c>
      <c r="B32">
        <v>53.35</v>
      </c>
      <c r="C32">
        <f t="shared" si="0"/>
        <v>3.517478095516795</v>
      </c>
      <c r="D32">
        <f t="shared" si="1"/>
        <v>139203681.88660991</v>
      </c>
      <c r="E32">
        <f t="shared" si="2"/>
        <v>2684629479.2541366</v>
      </c>
      <c r="F32">
        <f t="shared" si="3"/>
        <v>519847262.72192925</v>
      </c>
      <c r="G32">
        <f t="shared" si="4"/>
        <v>3.7344361562604163</v>
      </c>
    </row>
    <row r="33" spans="1:37" x14ac:dyDescent="0.25">
      <c r="A33">
        <v>3.78</v>
      </c>
      <c r="B33">
        <v>53.35</v>
      </c>
      <c r="C33">
        <f t="shared" si="0"/>
        <v>3.42925764141828</v>
      </c>
      <c r="D33">
        <f t="shared" si="1"/>
        <v>139203681.88660991</v>
      </c>
      <c r="E33">
        <f t="shared" si="2"/>
        <v>2620296751.4558916</v>
      </c>
      <c r="F33">
        <f t="shared" si="3"/>
        <v>507537456.18470603</v>
      </c>
      <c r="G33">
        <f t="shared" si="4"/>
        <v>3.6460059770410882</v>
      </c>
    </row>
    <row r="34" spans="1:37" x14ac:dyDescent="0.25">
      <c r="A34">
        <v>4.78</v>
      </c>
      <c r="B34">
        <v>53.35</v>
      </c>
      <c r="C34">
        <f t="shared" si="0"/>
        <v>3.3625846786913418</v>
      </c>
      <c r="D34">
        <f t="shared" si="1"/>
        <v>139203681.88660991</v>
      </c>
      <c r="E34">
        <f t="shared" si="2"/>
        <v>2573028409.4318995</v>
      </c>
      <c r="F34">
        <f t="shared" si="3"/>
        <v>498605878.63297999</v>
      </c>
      <c r="G34">
        <f t="shared" si="4"/>
        <v>3.5818440423086337</v>
      </c>
    </row>
    <row r="35" spans="1:37" x14ac:dyDescent="0.25">
      <c r="A35">
        <v>5.78</v>
      </c>
      <c r="B35">
        <v>53.35</v>
      </c>
      <c r="C35">
        <f t="shared" si="0"/>
        <v>3.545911088666776</v>
      </c>
      <c r="D35">
        <f t="shared" si="1"/>
        <v>139203681.88660991</v>
      </c>
      <c r="E35">
        <f t="shared" si="2"/>
        <v>2729202013.3306756</v>
      </c>
      <c r="F35">
        <f t="shared" si="3"/>
        <v>529543432.81956291</v>
      </c>
      <c r="G35">
        <f t="shared" si="4"/>
        <v>3.804090708253745</v>
      </c>
    </row>
    <row r="36" spans="1:37" x14ac:dyDescent="0.25">
      <c r="A36">
        <v>6.78</v>
      </c>
      <c r="B36">
        <v>53.35</v>
      </c>
      <c r="C36">
        <f t="shared" si="0"/>
        <v>3.7463970163993321</v>
      </c>
      <c r="D36">
        <f t="shared" si="1"/>
        <v>139203681.88660991</v>
      </c>
      <c r="E36">
        <f t="shared" si="2"/>
        <v>2905759876.6910558</v>
      </c>
      <c r="F36">
        <f t="shared" si="3"/>
        <v>564882468.14058256</v>
      </c>
      <c r="G36">
        <f t="shared" si="4"/>
        <v>4.0579563736016304</v>
      </c>
    </row>
    <row r="37" spans="1:37" x14ac:dyDescent="0.25">
      <c r="A37">
        <v>7.78</v>
      </c>
      <c r="B37">
        <v>53.35</v>
      </c>
      <c r="C37">
        <f t="shared" si="0"/>
        <v>4.323288522922935</v>
      </c>
      <c r="D37">
        <f t="shared" si="1"/>
        <v>139203681.88660991</v>
      </c>
      <c r="E37">
        <f t="shared" si="2"/>
        <v>3366699096.4817104</v>
      </c>
      <c r="F37">
        <f t="shared" si="3"/>
        <v>655137044.08264554</v>
      </c>
      <c r="G37">
        <f t="shared" si="4"/>
        <v>4.7063197984683738</v>
      </c>
    </row>
    <row r="39" spans="1:37" x14ac:dyDescent="0.25">
      <c r="C39" t="s">
        <v>15</v>
      </c>
      <c r="O39" t="s">
        <v>27</v>
      </c>
      <c r="Z39" t="s">
        <v>28</v>
      </c>
      <c r="AK39" t="s">
        <v>26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29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H41">
        <v>4.4778086255115896</v>
      </c>
      <c r="I41">
        <v>4.3699517937399071</v>
      </c>
      <c r="J41">
        <v>4.2798444266875686</v>
      </c>
      <c r="K41">
        <v>4.2172837707390531</v>
      </c>
      <c r="L41">
        <v>4.1582494057458339</v>
      </c>
      <c r="M41">
        <v>4.1006254112820937</v>
      </c>
      <c r="N41">
        <f>1000*121425.742574257</f>
        <v>121425742.574257</v>
      </c>
      <c r="O41">
        <f>C41*$N$41</f>
        <v>0</v>
      </c>
      <c r="P41">
        <f t="shared" ref="P41:Y56" si="8">D41*$N$41</f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543721237.4581579</v>
      </c>
      <c r="U41">
        <f t="shared" si="8"/>
        <v>530624641.56857461</v>
      </c>
      <c r="V41">
        <f t="shared" si="8"/>
        <v>519683287.61283326</v>
      </c>
      <c r="W41">
        <f t="shared" si="8"/>
        <v>512086813.50835216</v>
      </c>
      <c r="X41">
        <f t="shared" si="8"/>
        <v>504918521.90165079</v>
      </c>
      <c r="Y41">
        <f t="shared" si="8"/>
        <v>497921485.58379626</v>
      </c>
      <c r="Z41">
        <f>O41*Q$5</f>
        <v>0</v>
      </c>
      <c r="AA41">
        <f t="shared" ref="AA41:AJ56" si="9">P41*R$5</f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171403609.92247319</v>
      </c>
      <c r="AF41">
        <f t="shared" si="9"/>
        <v>132788301.37760986</v>
      </c>
      <c r="AG41">
        <f t="shared" si="9"/>
        <v>103238072.01405565</v>
      </c>
      <c r="AH41">
        <f t="shared" si="9"/>
        <v>80755751.133380994</v>
      </c>
      <c r="AI41">
        <f t="shared" si="9"/>
        <v>63209143.278295681</v>
      </c>
      <c r="AJ41">
        <f t="shared" si="9"/>
        <v>49482109.056551978</v>
      </c>
      <c r="AK41">
        <f>SUM(Z41:AJ41)</f>
        <v>600876986.78236735</v>
      </c>
    </row>
    <row r="42" spans="1:37" x14ac:dyDescent="0.25">
      <c r="A42">
        <v>3.78</v>
      </c>
      <c r="B42">
        <v>58.35</v>
      </c>
      <c r="H42">
        <v>4.3896197692811834</v>
      </c>
      <c r="I42">
        <v>4.2834069603320337</v>
      </c>
      <c r="J42">
        <v>4.1946720237230402</v>
      </c>
      <c r="K42">
        <v>4.133025211526884</v>
      </c>
      <c r="L42">
        <v>4.0748671765524573</v>
      </c>
      <c r="M42">
        <v>4.0194568438024341</v>
      </c>
      <c r="N42">
        <f t="shared" ref="N42:N76" si="10">1000*121425.742574257</f>
        <v>121425742.574257</v>
      </c>
      <c r="O42">
        <f t="shared" ref="O42:Y76" si="11">C42*$N$41</f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533012840.1036064</v>
      </c>
      <c r="U42">
        <f t="shared" si="8"/>
        <v>520115870.90605819</v>
      </c>
      <c r="V42">
        <f t="shared" si="8"/>
        <v>509341165.33603156</v>
      </c>
      <c r="W42">
        <f t="shared" si="8"/>
        <v>501855655.38777751</v>
      </c>
      <c r="X42">
        <f t="shared" si="8"/>
        <v>494793772.80434811</v>
      </c>
      <c r="Y42">
        <f t="shared" si="8"/>
        <v>488065532.00388992</v>
      </c>
      <c r="Z42">
        <f t="shared" ref="Z42:AJ76" si="12">O42*Q$5</f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168027876.48297215</v>
      </c>
      <c r="AF42">
        <f t="shared" si="9"/>
        <v>130158491.72211146</v>
      </c>
      <c r="AG42">
        <f t="shared" si="9"/>
        <v>101183549.98142476</v>
      </c>
      <c r="AH42">
        <f t="shared" si="9"/>
        <v>79142304.27789402</v>
      </c>
      <c r="AI42">
        <f t="shared" si="9"/>
        <v>61941658.152303696</v>
      </c>
      <c r="AJ42">
        <f t="shared" si="9"/>
        <v>48502650.680046223</v>
      </c>
      <c r="AK42">
        <f t="shared" ref="AK42:AK76" si="13">SUM(Z42:AJ42)</f>
        <v>588956531.29675233</v>
      </c>
    </row>
    <row r="43" spans="1:37" x14ac:dyDescent="0.25">
      <c r="A43">
        <v>4.78</v>
      </c>
      <c r="B43">
        <v>58.35</v>
      </c>
      <c r="H43">
        <v>4.3543824167112684</v>
      </c>
      <c r="I43">
        <v>4.2478943396832767</v>
      </c>
      <c r="J43">
        <v>4.1589074219978617</v>
      </c>
      <c r="K43">
        <v>4.0970384323645828</v>
      </c>
      <c r="L43">
        <v>4.0383913792487967</v>
      </c>
      <c r="M43">
        <v>3.9827585464565201</v>
      </c>
      <c r="N43">
        <f t="shared" si="10"/>
        <v>121425742.574257</v>
      </c>
      <c r="O43">
        <f t="shared" si="11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528734118.40145355</v>
      </c>
      <c r="U43">
        <f t="shared" si="8"/>
        <v>515803724.57302499</v>
      </c>
      <c r="V43">
        <f t="shared" si="8"/>
        <v>504998422.01367921</v>
      </c>
      <c r="W43">
        <f t="shared" si="8"/>
        <v>497485934.00513929</v>
      </c>
      <c r="X43">
        <f t="shared" si="8"/>
        <v>490364672.03076303</v>
      </c>
      <c r="Y43">
        <f t="shared" si="8"/>
        <v>483609413.99745142</v>
      </c>
      <c r="Z43">
        <f t="shared" si="12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166679044.95851094</v>
      </c>
      <c r="AF43">
        <f t="shared" si="9"/>
        <v>129079381.28886339</v>
      </c>
      <c r="AG43">
        <f t="shared" si="9"/>
        <v>100320839.0601038</v>
      </c>
      <c r="AH43">
        <f t="shared" si="9"/>
        <v>78453202.111640349</v>
      </c>
      <c r="AI43">
        <f t="shared" si="9"/>
        <v>61387193.118347026</v>
      </c>
      <c r="AJ43">
        <f t="shared" si="9"/>
        <v>48059813.559039228</v>
      </c>
      <c r="AK43">
        <f t="shared" si="13"/>
        <v>583979474.09650469</v>
      </c>
    </row>
    <row r="44" spans="1:37" x14ac:dyDescent="0.25">
      <c r="A44">
        <v>5.78</v>
      </c>
      <c r="B44">
        <v>58.35</v>
      </c>
      <c r="H44">
        <v>4.5421452631475114</v>
      </c>
      <c r="I44">
        <v>4.4292752291956816</v>
      </c>
      <c r="J44">
        <v>4.3349481918688983</v>
      </c>
      <c r="K44">
        <v>4.2692853545098544</v>
      </c>
      <c r="L44">
        <v>4.207002086960685</v>
      </c>
      <c r="M44">
        <v>4.1479973882828407</v>
      </c>
      <c r="N44">
        <f t="shared" si="10"/>
        <v>121425742.574257</v>
      </c>
      <c r="O44">
        <f t="shared" si="11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551533361.45783055</v>
      </c>
      <c r="U44">
        <f t="shared" si="8"/>
        <v>537828033.77084804</v>
      </c>
      <c r="V44">
        <f t="shared" si="8"/>
        <v>526374303.21861368</v>
      </c>
      <c r="W44">
        <f t="shared" si="8"/>
        <v>518401144.43275911</v>
      </c>
      <c r="X44">
        <f t="shared" si="8"/>
        <v>510838352.42065012</v>
      </c>
      <c r="Y44">
        <f t="shared" si="8"/>
        <v>503673663.0683226</v>
      </c>
      <c r="Z44">
        <f t="shared" si="12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173866317.21153495</v>
      </c>
      <c r="AF44">
        <f t="shared" si="9"/>
        <v>134590943.28257123</v>
      </c>
      <c r="AG44">
        <f t="shared" si="9"/>
        <v>104567280.7214008</v>
      </c>
      <c r="AH44">
        <f t="shared" si="9"/>
        <v>81751516.935690418</v>
      </c>
      <c r="AI44">
        <f t="shared" si="9"/>
        <v>63950228.026087008</v>
      </c>
      <c r="AJ44">
        <f t="shared" si="9"/>
        <v>50053745.111317232</v>
      </c>
      <c r="AK44">
        <f t="shared" si="13"/>
        <v>608780031.28860164</v>
      </c>
    </row>
    <row r="45" spans="1:37" x14ac:dyDescent="0.25">
      <c r="A45">
        <v>6.78</v>
      </c>
      <c r="B45">
        <v>58.35</v>
      </c>
      <c r="H45">
        <v>5.9176528374716488</v>
      </c>
      <c r="I45">
        <v>5.7486542477850531</v>
      </c>
      <c r="J45">
        <v>5.6049161079327501</v>
      </c>
      <c r="K45">
        <v>5.4968457865825933</v>
      </c>
      <c r="L45">
        <v>5.3747856029983136</v>
      </c>
      <c r="M45">
        <v>5.2755038190375929</v>
      </c>
      <c r="N45">
        <f t="shared" si="10"/>
        <v>121425742.574257</v>
      </c>
      <c r="O45">
        <f t="shared" si="11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718555390.08665395</v>
      </c>
      <c r="U45">
        <f t="shared" si="8"/>
        <v>698034610.83995688</v>
      </c>
      <c r="V45">
        <f t="shared" si="8"/>
        <v>680581100.47214854</v>
      </c>
      <c r="W45">
        <f t="shared" si="8"/>
        <v>667458581.45196724</v>
      </c>
      <c r="X45">
        <f t="shared" si="8"/>
        <v>652637333.02149594</v>
      </c>
      <c r="Y45">
        <f t="shared" si="8"/>
        <v>640581968.67996848</v>
      </c>
      <c r="Z45">
        <f t="shared" si="12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226518626.28334692</v>
      </c>
      <c r="AF45">
        <f t="shared" si="9"/>
        <v>174682483.65212798</v>
      </c>
      <c r="AG45">
        <f t="shared" si="9"/>
        <v>135201347.31424034</v>
      </c>
      <c r="AH45">
        <f t="shared" si="9"/>
        <v>105257775.97414242</v>
      </c>
      <c r="AI45">
        <f t="shared" si="9"/>
        <v>81701591.251500562</v>
      </c>
      <c r="AJ45">
        <f t="shared" si="9"/>
        <v>63659327.326915585</v>
      </c>
      <c r="AK45">
        <f t="shared" si="13"/>
        <v>787021151.80227387</v>
      </c>
    </row>
    <row r="46" spans="1:37" x14ac:dyDescent="0.25">
      <c r="A46">
        <v>7.78</v>
      </c>
      <c r="B46">
        <v>58.35</v>
      </c>
      <c r="H46">
        <v>6.0191321763952343</v>
      </c>
      <c r="I46">
        <v>5.840906601653133</v>
      </c>
      <c r="J46">
        <v>5.6889866157880169</v>
      </c>
      <c r="K46">
        <v>5.5740629913474962</v>
      </c>
      <c r="L46">
        <v>5.4437672613544477</v>
      </c>
      <c r="M46">
        <v>5.3407668577968321</v>
      </c>
      <c r="N46">
        <f t="shared" si="10"/>
        <v>121425742.574257</v>
      </c>
      <c r="O46">
        <f t="shared" si="11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730877594.17139506</v>
      </c>
      <c r="U46">
        <f t="shared" si="8"/>
        <v>709236421.4126116</v>
      </c>
      <c r="V46">
        <f t="shared" si="8"/>
        <v>690789424.31706929</v>
      </c>
      <c r="W46">
        <f t="shared" si="8"/>
        <v>676834737.880054</v>
      </c>
      <c r="X46">
        <f t="shared" si="8"/>
        <v>661013482.11139321</v>
      </c>
      <c r="Y46">
        <f t="shared" si="8"/>
        <v>648506581.62396157</v>
      </c>
      <c r="Z46">
        <f t="shared" si="12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230403098.90795836</v>
      </c>
      <c r="AF46">
        <f t="shared" si="9"/>
        <v>177485725.8722772</v>
      </c>
      <c r="AG46">
        <f t="shared" si="9"/>
        <v>137229289.51935869</v>
      </c>
      <c r="AH46">
        <f t="shared" si="9"/>
        <v>106736389.62932858</v>
      </c>
      <c r="AI46">
        <f t="shared" si="9"/>
        <v>82750174.706014454</v>
      </c>
      <c r="AJ46">
        <f t="shared" si="9"/>
        <v>64446854.222779244</v>
      </c>
      <c r="AK46">
        <f t="shared" si="13"/>
        <v>799051532.85771656</v>
      </c>
    </row>
    <row r="47" spans="1:37" x14ac:dyDescent="0.25">
      <c r="A47">
        <v>2.78</v>
      </c>
      <c r="B47">
        <v>57.35</v>
      </c>
      <c r="H47">
        <v>4.3767954978038563</v>
      </c>
      <c r="I47">
        <v>4.2668790760067496</v>
      </c>
      <c r="J47">
        <v>4.174896436711844</v>
      </c>
      <c r="K47">
        <v>4.1100564193509053</v>
      </c>
      <c r="L47">
        <v>4.0479101131724669</v>
      </c>
      <c r="M47">
        <v>3.9896938985205148</v>
      </c>
      <c r="N47">
        <f t="shared" si="10"/>
        <v>121425742.574257</v>
      </c>
      <c r="O47">
        <f t="shared" si="11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531455643.41649806</v>
      </c>
      <c r="U47">
        <f t="shared" si="8"/>
        <v>518108960.27867913</v>
      </c>
      <c r="V47">
        <f t="shared" si="8"/>
        <v>506939899.99835521</v>
      </c>
      <c r="W47">
        <f t="shared" si="8"/>
        <v>499066652.74177551</v>
      </c>
      <c r="X47">
        <f t="shared" si="8"/>
        <v>491520491.36581147</v>
      </c>
      <c r="Y47">
        <f t="shared" si="8"/>
        <v>484451544.27183586</v>
      </c>
      <c r="Z47">
        <f t="shared" si="12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167536983.1443609</v>
      </c>
      <c r="AF47">
        <f t="shared" si="9"/>
        <v>129656264.28608708</v>
      </c>
      <c r="AG47">
        <f t="shared" si="9"/>
        <v>100706524.82059146</v>
      </c>
      <c r="AH47">
        <f t="shared" si="9"/>
        <v>78702480.408874974</v>
      </c>
      <c r="AI47">
        <f t="shared" si="9"/>
        <v>61531886.463478722</v>
      </c>
      <c r="AJ47">
        <f t="shared" si="9"/>
        <v>48143502.21936699</v>
      </c>
      <c r="AK47">
        <f t="shared" si="13"/>
        <v>586277641.34276021</v>
      </c>
    </row>
    <row r="48" spans="1:37" x14ac:dyDescent="0.25">
      <c r="A48">
        <v>3.78</v>
      </c>
      <c r="B48">
        <v>57.35</v>
      </c>
      <c r="H48">
        <v>4.2388899267704359</v>
      </c>
      <c r="I48">
        <v>4.1318348582385021</v>
      </c>
      <c r="J48">
        <v>4.0423801845386729</v>
      </c>
      <c r="K48">
        <v>3.9797298215371968</v>
      </c>
      <c r="L48">
        <v>3.9199590869870629</v>
      </c>
      <c r="M48">
        <v>3.863571719948244</v>
      </c>
      <c r="N48">
        <f t="shared" si="10"/>
        <v>121425742.574257</v>
      </c>
      <c r="O48">
        <f t="shared" si="11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514710357.04863805</v>
      </c>
      <c r="U48">
        <f t="shared" si="8"/>
        <v>501711115.85581005</v>
      </c>
      <c r="V48">
        <f t="shared" si="8"/>
        <v>490849015.67507041</v>
      </c>
      <c r="W48">
        <f t="shared" si="8"/>
        <v>483241648.82506943</v>
      </c>
      <c r="X48">
        <f t="shared" si="8"/>
        <v>475983942.99811059</v>
      </c>
      <c r="Y48">
        <f t="shared" si="8"/>
        <v>469137065.08361483</v>
      </c>
      <c r="Z48">
        <f t="shared" si="12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162258170.51961461</v>
      </c>
      <c r="AF48">
        <f t="shared" si="9"/>
        <v>125552719.63966738</v>
      </c>
      <c r="AG48">
        <f t="shared" si="9"/>
        <v>97509978.165862963</v>
      </c>
      <c r="AH48">
        <f t="shared" si="9"/>
        <v>76206887.778346419</v>
      </c>
      <c r="AI48">
        <f t="shared" si="9"/>
        <v>59586915.405325577</v>
      </c>
      <c r="AJ48">
        <f t="shared" si="9"/>
        <v>46621590.128252134</v>
      </c>
      <c r="AK48">
        <f t="shared" si="13"/>
        <v>567736261.63706911</v>
      </c>
    </row>
    <row r="49" spans="1:37" x14ac:dyDescent="0.25">
      <c r="A49">
        <v>4.78</v>
      </c>
      <c r="B49">
        <v>57.35</v>
      </c>
      <c r="H49">
        <v>4.1071322376196919</v>
      </c>
      <c r="I49">
        <v>4.0029790186959664</v>
      </c>
      <c r="J49">
        <v>3.9159652299572918</v>
      </c>
      <c r="K49">
        <v>3.855531877456031</v>
      </c>
      <c r="L49">
        <v>3.7985122747093678</v>
      </c>
      <c r="M49">
        <v>3.7441812838166899</v>
      </c>
      <c r="N49">
        <f t="shared" si="10"/>
        <v>121425742.574257</v>
      </c>
      <c r="O49">
        <f t="shared" si="11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498711581.80364084</v>
      </c>
      <c r="U49">
        <f t="shared" si="8"/>
        <v>486064699.85432833</v>
      </c>
      <c r="V49">
        <f t="shared" si="8"/>
        <v>475498985.94253522</v>
      </c>
      <c r="W49">
        <f t="shared" si="8"/>
        <v>468160821.23881781</v>
      </c>
      <c r="X49">
        <f t="shared" si="8"/>
        <v>461237173.63401508</v>
      </c>
      <c r="Y49">
        <f t="shared" si="8"/>
        <v>454639992.7200765</v>
      </c>
      <c r="Z49">
        <f t="shared" si="12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157214689.33401564</v>
      </c>
      <c r="AF49">
        <f t="shared" si="9"/>
        <v>121637219.22615011</v>
      </c>
      <c r="AG49">
        <f t="shared" si="9"/>
        <v>94460606.533720002</v>
      </c>
      <c r="AH49">
        <f t="shared" si="9"/>
        <v>73828651.261969298</v>
      </c>
      <c r="AI49">
        <f t="shared" si="9"/>
        <v>57740814.267826296</v>
      </c>
      <c r="AJ49">
        <f t="shared" si="9"/>
        <v>45180909.746982254</v>
      </c>
      <c r="AK49">
        <f t="shared" si="13"/>
        <v>550062890.37066364</v>
      </c>
    </row>
    <row r="50" spans="1:37" x14ac:dyDescent="0.25">
      <c r="A50">
        <v>5.78</v>
      </c>
      <c r="B50">
        <v>57.35</v>
      </c>
      <c r="H50">
        <v>3.9675854942243651</v>
      </c>
      <c r="I50">
        <v>3.867135888148594</v>
      </c>
      <c r="J50">
        <v>3.7832156777235841</v>
      </c>
      <c r="K50">
        <v>3.7249096286695789</v>
      </c>
      <c r="L50">
        <v>3.6699047881694691</v>
      </c>
      <c r="M50">
        <v>3.6174999239677201</v>
      </c>
      <c r="N50">
        <f t="shared" si="10"/>
        <v>121425742.574257</v>
      </c>
      <c r="O50">
        <f t="shared" si="11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481767014.86304402</v>
      </c>
      <c r="U50">
        <f t="shared" si="8"/>
        <v>469569846.85400188</v>
      </c>
      <c r="V50">
        <f t="shared" si="8"/>
        <v>459379772.98615718</v>
      </c>
      <c r="W50">
        <f t="shared" si="8"/>
        <v>452299917.68320352</v>
      </c>
      <c r="X50">
        <f t="shared" si="8"/>
        <v>445620914.08029914</v>
      </c>
      <c r="Y50">
        <f t="shared" si="8"/>
        <v>439257614.53009868</v>
      </c>
      <c r="Z50">
        <f t="shared" si="12"/>
        <v>0</v>
      </c>
      <c r="AA50">
        <f t="shared" si="9"/>
        <v>0</v>
      </c>
      <c r="AB50">
        <f t="shared" si="9"/>
        <v>0</v>
      </c>
      <c r="AC50">
        <f t="shared" si="9"/>
        <v>0</v>
      </c>
      <c r="AD50">
        <f t="shared" si="9"/>
        <v>0</v>
      </c>
      <c r="AE50">
        <f t="shared" si="9"/>
        <v>151873055.16175324</v>
      </c>
      <c r="AF50">
        <f t="shared" si="9"/>
        <v>117509398.27740575</v>
      </c>
      <c r="AG50">
        <f t="shared" si="9"/>
        <v>91258432.233205974</v>
      </c>
      <c r="AH50">
        <f t="shared" si="9"/>
        <v>71327397.282175392</v>
      </c>
      <c r="AI50">
        <f t="shared" si="9"/>
        <v>55785864.419909738</v>
      </c>
      <c r="AJ50">
        <f t="shared" si="9"/>
        <v>43652250.034190014</v>
      </c>
      <c r="AK50">
        <f t="shared" si="13"/>
        <v>531406397.40864009</v>
      </c>
    </row>
    <row r="51" spans="1:37" x14ac:dyDescent="0.25">
      <c r="A51">
        <v>6.78</v>
      </c>
      <c r="B51">
        <v>57.35</v>
      </c>
      <c r="H51">
        <v>3.891489961068531</v>
      </c>
      <c r="I51">
        <v>3.7930999450181848</v>
      </c>
      <c r="J51">
        <v>3.7109008824634939</v>
      </c>
      <c r="K51">
        <v>3.6538082931043849</v>
      </c>
      <c r="L51">
        <v>3.5999418848320368</v>
      </c>
      <c r="M51">
        <v>3.5486163624876319</v>
      </c>
      <c r="N51">
        <f t="shared" si="10"/>
        <v>121425742.574257</v>
      </c>
      <c r="O51">
        <f t="shared" si="11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472527058.24301285</v>
      </c>
      <c r="U51">
        <f t="shared" si="8"/>
        <v>460579977.48220652</v>
      </c>
      <c r="V51">
        <f t="shared" si="8"/>
        <v>450598895.27259535</v>
      </c>
      <c r="W51">
        <f t="shared" si="8"/>
        <v>443666385.21417844</v>
      </c>
      <c r="X51">
        <f t="shared" si="8"/>
        <v>437125616.58990043</v>
      </c>
      <c r="Y51">
        <f t="shared" si="8"/>
        <v>430893376.92621946</v>
      </c>
      <c r="Z51">
        <f t="shared" si="12"/>
        <v>0</v>
      </c>
      <c r="AA51">
        <f t="shared" si="9"/>
        <v>0</v>
      </c>
      <c r="AB51">
        <f t="shared" si="9"/>
        <v>0</v>
      </c>
      <c r="AC51">
        <f t="shared" si="9"/>
        <v>0</v>
      </c>
      <c r="AD51">
        <f t="shared" si="9"/>
        <v>0</v>
      </c>
      <c r="AE51">
        <f t="shared" si="9"/>
        <v>148960235.48304373</v>
      </c>
      <c r="AF51">
        <f t="shared" si="9"/>
        <v>115259692.19523348</v>
      </c>
      <c r="AG51">
        <f t="shared" si="9"/>
        <v>89514060.406466231</v>
      </c>
      <c r="AH51">
        <f t="shared" si="9"/>
        <v>69965894.933200762</v>
      </c>
      <c r="AI51">
        <f t="shared" si="9"/>
        <v>54722365.15622665</v>
      </c>
      <c r="AJ51">
        <f t="shared" si="9"/>
        <v>42821034.412303761</v>
      </c>
      <c r="AK51">
        <f t="shared" si="13"/>
        <v>521243282.5864746</v>
      </c>
    </row>
    <row r="52" spans="1:37" x14ac:dyDescent="0.25">
      <c r="A52">
        <v>7.78</v>
      </c>
      <c r="B52">
        <v>57.35</v>
      </c>
      <c r="H52">
        <v>3.898294515232362</v>
      </c>
      <c r="I52">
        <v>3.7999044991820159</v>
      </c>
      <c r="J52">
        <v>3.717705436627325</v>
      </c>
      <c r="K52">
        <v>3.660612847268216</v>
      </c>
      <c r="L52">
        <v>3.6067464389958679</v>
      </c>
      <c r="M52">
        <v>3.555420916651463</v>
      </c>
      <c r="N52">
        <f t="shared" si="10"/>
        <v>121425742.574257</v>
      </c>
      <c r="O52">
        <f t="shared" si="11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473353306.2852428</v>
      </c>
      <c r="U52">
        <f t="shared" si="8"/>
        <v>461406225.52443641</v>
      </c>
      <c r="V52">
        <f t="shared" si="8"/>
        <v>451425143.3148253</v>
      </c>
      <c r="W52">
        <f t="shared" si="8"/>
        <v>444492633.25640833</v>
      </c>
      <c r="X52">
        <f t="shared" si="8"/>
        <v>437951864.63213038</v>
      </c>
      <c r="Y52">
        <f t="shared" si="8"/>
        <v>431719624.96844941</v>
      </c>
      <c r="Z52">
        <f t="shared" si="12"/>
        <v>0</v>
      </c>
      <c r="AA52">
        <f t="shared" si="9"/>
        <v>0</v>
      </c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149220703.32460105</v>
      </c>
      <c r="AF52">
        <f t="shared" si="9"/>
        <v>115466459.96561059</v>
      </c>
      <c r="AG52">
        <f t="shared" si="9"/>
        <v>89678199.328995436</v>
      </c>
      <c r="AH52">
        <f t="shared" si="9"/>
        <v>70096193.701910749</v>
      </c>
      <c r="AI52">
        <f t="shared" si="9"/>
        <v>54825800.519793876</v>
      </c>
      <c r="AJ52">
        <f t="shared" si="9"/>
        <v>42903144.738765068</v>
      </c>
      <c r="AK52">
        <f t="shared" si="13"/>
        <v>522190501.57967675</v>
      </c>
    </row>
    <row r="53" spans="1:37" x14ac:dyDescent="0.25">
      <c r="A53">
        <v>2.78</v>
      </c>
      <c r="B53">
        <v>56.35</v>
      </c>
      <c r="H53">
        <v>4.2090339910625563</v>
      </c>
      <c r="I53">
        <v>4.0990345038836526</v>
      </c>
      <c r="J53">
        <v>4.0070766731458516</v>
      </c>
      <c r="K53">
        <v>3.9429119178056489</v>
      </c>
      <c r="L53">
        <v>3.8817376497276359</v>
      </c>
      <c r="M53">
        <v>3.8241103324552328</v>
      </c>
      <c r="N53">
        <f t="shared" si="10"/>
        <v>121425742.574257</v>
      </c>
      <c r="O53">
        <f t="shared" si="11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511085077.88505948</v>
      </c>
      <c r="U53">
        <f t="shared" si="8"/>
        <v>497728308.47157365</v>
      </c>
      <c r="V53">
        <f t="shared" si="8"/>
        <v>486562260.58871835</v>
      </c>
      <c r="W53">
        <f t="shared" si="8"/>
        <v>478771007.52443868</v>
      </c>
      <c r="X53">
        <f t="shared" si="8"/>
        <v>471342876.59662932</v>
      </c>
      <c r="Y53">
        <f t="shared" si="8"/>
        <v>464345436.80426544</v>
      </c>
      <c r="Z53">
        <f t="shared" si="12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161115331.33511078</v>
      </c>
      <c r="AF53">
        <f t="shared" si="9"/>
        <v>124556025.95860583</v>
      </c>
      <c r="AG53">
        <f t="shared" si="9"/>
        <v>96658389.629421249</v>
      </c>
      <c r="AH53">
        <f t="shared" si="9"/>
        <v>75501870.607904345</v>
      </c>
      <c r="AI53">
        <f t="shared" si="9"/>
        <v>59005915.068814941</v>
      </c>
      <c r="AJ53">
        <f t="shared" si="9"/>
        <v>46145410.891280197</v>
      </c>
      <c r="AK53">
        <f t="shared" si="13"/>
        <v>562982943.49113739</v>
      </c>
    </row>
    <row r="54" spans="1:37" x14ac:dyDescent="0.25">
      <c r="A54">
        <v>3.78</v>
      </c>
      <c r="B54">
        <v>56.35</v>
      </c>
      <c r="H54">
        <v>4.1159716734437897</v>
      </c>
      <c r="I54">
        <v>4.0073741755131076</v>
      </c>
      <c r="J54">
        <v>3.9166354093851381</v>
      </c>
      <c r="K54">
        <v>3.8535295876683642</v>
      </c>
      <c r="L54">
        <v>3.7938796520660198</v>
      </c>
      <c r="M54">
        <v>3.7371758329569991</v>
      </c>
      <c r="N54">
        <f t="shared" si="10"/>
        <v>121425742.574257</v>
      </c>
      <c r="O54">
        <f t="shared" si="11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499784916.86251938</v>
      </c>
      <c r="U54">
        <f t="shared" si="8"/>
        <v>486598385.03457999</v>
      </c>
      <c r="V54">
        <f t="shared" si="8"/>
        <v>475580362.97721946</v>
      </c>
      <c r="W54">
        <f t="shared" si="8"/>
        <v>467917691.7145015</v>
      </c>
      <c r="X54">
        <f t="shared" si="8"/>
        <v>460674653.98948026</v>
      </c>
      <c r="Y54">
        <f t="shared" si="8"/>
        <v>453789350.64737105</v>
      </c>
      <c r="Z54">
        <f t="shared" si="12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157553049.30797616</v>
      </c>
      <c r="AF54">
        <f t="shared" si="9"/>
        <v>121770773.42436174</v>
      </c>
      <c r="AG54">
        <f t="shared" si="9"/>
        <v>94476772.549382374</v>
      </c>
      <c r="AH54">
        <f t="shared" si="9"/>
        <v>73790309.897105098</v>
      </c>
      <c r="AI54">
        <f t="shared" si="9"/>
        <v>57670394.223272681</v>
      </c>
      <c r="AJ54">
        <f t="shared" si="9"/>
        <v>45096375.206842154</v>
      </c>
      <c r="AK54">
        <f t="shared" si="13"/>
        <v>550357674.60894024</v>
      </c>
    </row>
    <row r="55" spans="1:37" x14ac:dyDescent="0.25">
      <c r="A55">
        <v>4.78</v>
      </c>
      <c r="B55">
        <v>56.35</v>
      </c>
      <c r="H55">
        <v>3.993515751197882</v>
      </c>
      <c r="I55">
        <v>3.8873029422487329</v>
      </c>
      <c r="J55">
        <v>3.7985680056397388</v>
      </c>
      <c r="K55">
        <v>3.7369211934435831</v>
      </c>
      <c r="L55">
        <v>3.6764999790163082</v>
      </c>
      <c r="M55">
        <v>3.6196527902291979</v>
      </c>
      <c r="N55">
        <f t="shared" si="10"/>
        <v>121425742.574257</v>
      </c>
      <c r="O55">
        <f t="shared" si="11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484915615.57119459</v>
      </c>
      <c r="U55">
        <f t="shared" si="8"/>
        <v>472018646.37364644</v>
      </c>
      <c r="V55">
        <f t="shared" si="8"/>
        <v>461243940.80361974</v>
      </c>
      <c r="W55">
        <f t="shared" si="8"/>
        <v>453758430.85536575</v>
      </c>
      <c r="X55">
        <f t="shared" si="8"/>
        <v>446421740.02629548</v>
      </c>
      <c r="Y55">
        <f t="shared" si="8"/>
        <v>439519027.91456169</v>
      </c>
      <c r="Z55">
        <f t="shared" si="12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152865625.41724741</v>
      </c>
      <c r="AF55">
        <f t="shared" si="9"/>
        <v>118122207.97969677</v>
      </c>
      <c r="AG55">
        <f t="shared" si="9"/>
        <v>91628759.884629056</v>
      </c>
      <c r="AH55">
        <f t="shared" si="9"/>
        <v>71557403.842877373</v>
      </c>
      <c r="AI55">
        <f t="shared" si="9"/>
        <v>55886117.272133924</v>
      </c>
      <c r="AJ55">
        <f t="shared" si="9"/>
        <v>43678228.59903077</v>
      </c>
      <c r="AK55">
        <f t="shared" si="13"/>
        <v>533738342.99561536</v>
      </c>
    </row>
    <row r="56" spans="1:37" x14ac:dyDescent="0.25">
      <c r="A56">
        <v>5.78</v>
      </c>
      <c r="B56">
        <v>56.35</v>
      </c>
      <c r="H56">
        <v>3.9047874045416591</v>
      </c>
      <c r="I56">
        <v>3.800085581129498</v>
      </c>
      <c r="J56">
        <v>3.7125947671087158</v>
      </c>
      <c r="K56">
        <v>3.6517470492765498</v>
      </c>
      <c r="L56">
        <v>3.594130968604623</v>
      </c>
      <c r="M56">
        <v>3.5394386088654048</v>
      </c>
      <c r="N56">
        <f t="shared" si="10"/>
        <v>121425742.574257</v>
      </c>
      <c r="O56">
        <f t="shared" si="11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474141710.19107664</v>
      </c>
      <c r="U56">
        <f t="shared" si="8"/>
        <v>461428213.53437626</v>
      </c>
      <c r="V56">
        <f t="shared" si="8"/>
        <v>450804576.47347653</v>
      </c>
      <c r="W56">
        <f t="shared" si="8"/>
        <v>443416097.15175694</v>
      </c>
      <c r="X56">
        <f t="shared" si="8"/>
        <v>436420021.77194995</v>
      </c>
      <c r="Y56">
        <f t="shared" si="8"/>
        <v>429778961.37747699</v>
      </c>
      <c r="Z56">
        <f t="shared" si="12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149469241.11607787</v>
      </c>
      <c r="AF56">
        <f t="shared" si="9"/>
        <v>115471962.44375023</v>
      </c>
      <c r="AG56">
        <f t="shared" si="9"/>
        <v>89554920.159193799</v>
      </c>
      <c r="AH56">
        <f t="shared" si="9"/>
        <v>69926424.671621308</v>
      </c>
      <c r="AI56">
        <f t="shared" si="9"/>
        <v>54634033.985929549</v>
      </c>
      <c r="AJ56">
        <f t="shared" si="9"/>
        <v>42710286.767717712</v>
      </c>
      <c r="AK56">
        <f t="shared" si="13"/>
        <v>521766869.14429051</v>
      </c>
    </row>
    <row r="57" spans="1:37" x14ac:dyDescent="0.25">
      <c r="A57">
        <v>6.78</v>
      </c>
      <c r="B57">
        <v>56.35</v>
      </c>
      <c r="H57">
        <v>3.8816396641845419</v>
      </c>
      <c r="I57">
        <v>3.7767904778009158</v>
      </c>
      <c r="J57">
        <v>3.688976004331538</v>
      </c>
      <c r="K57">
        <v>3.6275688312973968</v>
      </c>
      <c r="L57">
        <v>3.5687082702433321</v>
      </c>
      <c r="M57">
        <v>3.5135778283277741</v>
      </c>
      <c r="N57">
        <f t="shared" si="10"/>
        <v>121425742.574257</v>
      </c>
      <c r="O57">
        <f t="shared" si="11"/>
        <v>0</v>
      </c>
      <c r="P57">
        <f t="shared" si="11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471330978.62929755</v>
      </c>
      <c r="U57">
        <f t="shared" si="11"/>
        <v>458599588.31435913</v>
      </c>
      <c r="V57">
        <f t="shared" si="11"/>
        <v>447936650.66457254</v>
      </c>
      <c r="W57">
        <f t="shared" si="11"/>
        <v>440480239.07951605</v>
      </c>
      <c r="X57">
        <f t="shared" si="11"/>
        <v>433333051.74518883</v>
      </c>
      <c r="Y57">
        <f t="shared" si="11"/>
        <v>426638796.89714527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148583181.3063412</v>
      </c>
      <c r="AF57">
        <f t="shared" si="12"/>
        <v>114764101.72870766</v>
      </c>
      <c r="AG57">
        <f t="shared" si="12"/>
        <v>88985190.21357511</v>
      </c>
      <c r="AH57">
        <f t="shared" si="12"/>
        <v>69463441.799204603</v>
      </c>
      <c r="AI57">
        <f t="shared" si="12"/>
        <v>54247586.029965371</v>
      </c>
      <c r="AJ57">
        <f t="shared" si="12"/>
        <v>42398225.597894713</v>
      </c>
      <c r="AK57">
        <f t="shared" si="13"/>
        <v>518441726.67568868</v>
      </c>
    </row>
    <row r="58" spans="1:37" x14ac:dyDescent="0.25">
      <c r="A58">
        <v>7.78</v>
      </c>
      <c r="B58">
        <v>56.35</v>
      </c>
      <c r="H58">
        <v>3.9034348948731372</v>
      </c>
      <c r="I58">
        <v>3.7986721154067049</v>
      </c>
      <c r="J58">
        <v>3.7111282985768002</v>
      </c>
      <c r="K58">
        <v>3.6502345401523102</v>
      </c>
      <c r="L58">
        <v>3.5925521841553549</v>
      </c>
      <c r="M58">
        <v>3.5378196723220769</v>
      </c>
      <c r="N58">
        <f t="shared" si="10"/>
        <v>121425742.574257</v>
      </c>
      <c r="O58">
        <f t="shared" si="11"/>
        <v>0</v>
      </c>
      <c r="P58">
        <f t="shared" si="11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473977480.70023751</v>
      </c>
      <c r="U58">
        <f t="shared" si="11"/>
        <v>461256582.40938282</v>
      </c>
      <c r="V58">
        <f t="shared" si="11"/>
        <v>450626509.4430269</v>
      </c>
      <c r="W58">
        <f t="shared" si="11"/>
        <v>443232439.60819578</v>
      </c>
      <c r="X58">
        <f t="shared" si="11"/>
        <v>436228316.69783288</v>
      </c>
      <c r="Y58">
        <f t="shared" si="11"/>
        <v>429582380.8055228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149417469.13138005</v>
      </c>
      <c r="AF58">
        <f t="shared" si="12"/>
        <v>115429011.92135452</v>
      </c>
      <c r="AG58">
        <f t="shared" si="12"/>
        <v>89519546.120137557</v>
      </c>
      <c r="AH58">
        <f t="shared" si="12"/>
        <v>69897461.998710468</v>
      </c>
      <c r="AI58">
        <f t="shared" si="12"/>
        <v>54610035.037641011</v>
      </c>
      <c r="AJ58">
        <f t="shared" si="12"/>
        <v>42690751.11484579</v>
      </c>
      <c r="AK58">
        <f t="shared" si="13"/>
        <v>521564275.32406938</v>
      </c>
    </row>
    <row r="59" spans="1:37" x14ac:dyDescent="0.25">
      <c r="A59">
        <v>2.78</v>
      </c>
      <c r="B59">
        <v>55.35</v>
      </c>
      <c r="H59">
        <v>4.0229554086681363</v>
      </c>
      <c r="I59">
        <v>3.9150782582116972</v>
      </c>
      <c r="J59">
        <v>3.8249532235563168</v>
      </c>
      <c r="K59">
        <v>3.7623772207436952</v>
      </c>
      <c r="L59">
        <v>3.7020118087017528</v>
      </c>
      <c r="M59">
        <v>3.6447812476876731</v>
      </c>
      <c r="N59">
        <f t="shared" si="10"/>
        <v>121425742.574257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488490347.84065199</v>
      </c>
      <c r="U59">
        <f t="shared" si="11"/>
        <v>475391284.73968405</v>
      </c>
      <c r="V59">
        <f t="shared" si="11"/>
        <v>464447785.48212379</v>
      </c>
      <c r="W59">
        <f t="shared" si="11"/>
        <v>456849447.87327242</v>
      </c>
      <c r="X59">
        <f t="shared" si="11"/>
        <v>449519532.89027858</v>
      </c>
      <c r="Y59">
        <f t="shared" si="11"/>
        <v>442570269.52120262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153992530.11266777</v>
      </c>
      <c r="AF59">
        <f t="shared" si="12"/>
        <v>118966207.45635736</v>
      </c>
      <c r="AG59">
        <f t="shared" si="12"/>
        <v>92265222.044419855</v>
      </c>
      <c r="AH59">
        <f t="shared" si="12"/>
        <v>72044855.178202659</v>
      </c>
      <c r="AI59">
        <f t="shared" si="12"/>
        <v>56273920.10465534</v>
      </c>
      <c r="AJ59">
        <f t="shared" si="12"/>
        <v>43981452.85086371</v>
      </c>
      <c r="AK59">
        <f t="shared" si="13"/>
        <v>537524187.74716675</v>
      </c>
    </row>
    <row r="60" spans="1:37" x14ac:dyDescent="0.25">
      <c r="A60">
        <v>3.78</v>
      </c>
      <c r="B60">
        <v>55.35</v>
      </c>
      <c r="H60">
        <v>3.938947525925562</v>
      </c>
      <c r="I60">
        <v>3.8308858416735991</v>
      </c>
      <c r="J60">
        <v>3.7400661279057621</v>
      </c>
      <c r="K60">
        <v>3.6766083857449039</v>
      </c>
      <c r="L60">
        <v>3.615843521319333</v>
      </c>
      <c r="M60">
        <v>3.558853872869614</v>
      </c>
      <c r="N60">
        <f t="shared" si="10"/>
        <v>121425742.574257</v>
      </c>
      <c r="O60">
        <f t="shared" si="11"/>
        <v>0</v>
      </c>
      <c r="P60">
        <f t="shared" si="11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478289628.29654378</v>
      </c>
      <c r="U60">
        <f t="shared" si="11"/>
        <v>465168158.04242432</v>
      </c>
      <c r="V60">
        <f t="shared" si="11"/>
        <v>454140306.8577832</v>
      </c>
      <c r="W60">
        <f t="shared" si="11"/>
        <v>446434903.39381528</v>
      </c>
      <c r="X60">
        <f t="shared" si="11"/>
        <v>439056484.60851628</v>
      </c>
      <c r="Y60">
        <f t="shared" si="11"/>
        <v>432136474.22646332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150776837.8917042</v>
      </c>
      <c r="AF60">
        <f t="shared" si="12"/>
        <v>116407879.92583731</v>
      </c>
      <c r="AG60">
        <f t="shared" si="12"/>
        <v>90217582.172468096</v>
      </c>
      <c r="AH60">
        <f t="shared" si="12"/>
        <v>70402488.415448964</v>
      </c>
      <c r="AI60">
        <f t="shared" si="12"/>
        <v>54964084.380113512</v>
      </c>
      <c r="AJ60">
        <f t="shared" si="12"/>
        <v>42944570.106101856</v>
      </c>
      <c r="AK60">
        <f t="shared" si="13"/>
        <v>525713442.89167392</v>
      </c>
    </row>
    <row r="61" spans="1:37" x14ac:dyDescent="0.25">
      <c r="A61">
        <v>4.78</v>
      </c>
      <c r="B61">
        <v>55.35</v>
      </c>
      <c r="H61">
        <v>3.8286145815997248</v>
      </c>
      <c r="I61">
        <v>3.7220766736944659</v>
      </c>
      <c r="J61">
        <v>3.6330590554368158</v>
      </c>
      <c r="K61">
        <v>3.5711666934149369</v>
      </c>
      <c r="L61">
        <v>3.512655190040356</v>
      </c>
      <c r="M61">
        <v>3.4570307127886779</v>
      </c>
      <c r="N61">
        <f t="shared" si="10"/>
        <v>121425742.574257</v>
      </c>
      <c r="O61">
        <f t="shared" si="11"/>
        <v>0</v>
      </c>
      <c r="P61">
        <f t="shared" si="11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464892368.60137486</v>
      </c>
      <c r="U61">
        <f t="shared" si="11"/>
        <v>451955924.021671</v>
      </c>
      <c r="V61">
        <f t="shared" si="11"/>
        <v>441146893.62254411</v>
      </c>
      <c r="W61">
        <f t="shared" si="11"/>
        <v>433631567.60436273</v>
      </c>
      <c r="X61">
        <f t="shared" si="11"/>
        <v>426526764.85796809</v>
      </c>
      <c r="Y61">
        <f t="shared" si="11"/>
        <v>419772521.4023782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  <c r="AE61">
        <f t="shared" si="12"/>
        <v>146553462.90352836</v>
      </c>
      <c r="AF61">
        <f t="shared" si="12"/>
        <v>113101531.1896892</v>
      </c>
      <c r="AG61">
        <f t="shared" si="12"/>
        <v>87636365.952393383</v>
      </c>
      <c r="AH61">
        <f t="shared" si="12"/>
        <v>68383410.846146777</v>
      </c>
      <c r="AI61">
        <f t="shared" si="12"/>
        <v>53395528.62983831</v>
      </c>
      <c r="AJ61">
        <f t="shared" si="12"/>
        <v>41715873.454672694</v>
      </c>
      <c r="AK61">
        <f t="shared" si="13"/>
        <v>510786172.97626865</v>
      </c>
    </row>
    <row r="62" spans="1:37" x14ac:dyDescent="0.25">
      <c r="A62">
        <v>5.78</v>
      </c>
      <c r="B62">
        <v>55.35</v>
      </c>
      <c r="H62">
        <v>3.774649896030589</v>
      </c>
      <c r="I62">
        <v>3.6676022303636389</v>
      </c>
      <c r="J62">
        <v>3.577849511633485</v>
      </c>
      <c r="K62">
        <v>3.514761151641602</v>
      </c>
      <c r="L62">
        <v>3.4539196718182601</v>
      </c>
      <c r="M62">
        <v>3.3972732435014512</v>
      </c>
      <c r="N62">
        <f t="shared" si="10"/>
        <v>121425742.574257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11"/>
        <v>0</v>
      </c>
      <c r="S62">
        <f t="shared" si="11"/>
        <v>0</v>
      </c>
      <c r="T62">
        <f t="shared" si="11"/>
        <v>458339666.58335626</v>
      </c>
      <c r="U62">
        <f t="shared" si="11"/>
        <v>445341324.28890604</v>
      </c>
      <c r="V62">
        <f t="shared" si="11"/>
        <v>434443033.76903868</v>
      </c>
      <c r="W62">
        <f t="shared" si="11"/>
        <v>426782482.80923223</v>
      </c>
      <c r="X62">
        <f t="shared" si="11"/>
        <v>419394760.9423663</v>
      </c>
      <c r="Y62">
        <f t="shared" si="11"/>
        <v>412516426.31981832</v>
      </c>
      <c r="Z62">
        <f t="shared" si="12"/>
        <v>0</v>
      </c>
      <c r="AA62">
        <f t="shared" si="12"/>
        <v>0</v>
      </c>
      <c r="AB62">
        <f t="shared" si="12"/>
        <v>0</v>
      </c>
      <c r="AC62">
        <f t="shared" si="12"/>
        <v>0</v>
      </c>
      <c r="AD62">
        <f t="shared" si="12"/>
        <v>0</v>
      </c>
      <c r="AE62">
        <f t="shared" si="12"/>
        <v>144487777.94723475</v>
      </c>
      <c r="AF62">
        <f t="shared" si="12"/>
        <v>111446234.02857322</v>
      </c>
      <c r="AG62">
        <f t="shared" si="12"/>
        <v>86304605.661414117</v>
      </c>
      <c r="AH62">
        <f t="shared" si="12"/>
        <v>67303314.71280247</v>
      </c>
      <c r="AI62">
        <f t="shared" si="12"/>
        <v>52502695.75124874</v>
      </c>
      <c r="AJ62">
        <f t="shared" si="12"/>
        <v>40994782.08064016</v>
      </c>
      <c r="AK62">
        <f t="shared" si="13"/>
        <v>503039410.18191338</v>
      </c>
    </row>
    <row r="63" spans="1:37" x14ac:dyDescent="0.25">
      <c r="A63">
        <v>6.78</v>
      </c>
      <c r="B63">
        <v>55.35</v>
      </c>
      <c r="H63">
        <v>3.7573997616689421</v>
      </c>
      <c r="I63">
        <v>3.650411069675723</v>
      </c>
      <c r="J63">
        <v>3.560305450404865</v>
      </c>
      <c r="K63">
        <v>3.4971863966847669</v>
      </c>
      <c r="L63">
        <v>3.4363007333114068</v>
      </c>
      <c r="M63">
        <v>3.3796275369318911</v>
      </c>
      <c r="N63">
        <f t="shared" si="10"/>
        <v>121425742.574257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456245056.20898759</v>
      </c>
      <c r="U63">
        <f t="shared" si="11"/>
        <v>443253874.83666247</v>
      </c>
      <c r="V63">
        <f t="shared" si="11"/>
        <v>432312733.10658526</v>
      </c>
      <c r="W63">
        <f t="shared" si="11"/>
        <v>424648455.13803792</v>
      </c>
      <c r="X63">
        <f t="shared" si="11"/>
        <v>417255368.25080144</v>
      </c>
      <c r="Y63">
        <f t="shared" si="11"/>
        <v>410373783.29636204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143827469.40157953</v>
      </c>
      <c r="AF63">
        <f t="shared" si="12"/>
        <v>110923851.82982033</v>
      </c>
      <c r="AG63">
        <f t="shared" si="12"/>
        <v>85881409.190709427</v>
      </c>
      <c r="AH63">
        <f t="shared" si="12"/>
        <v>66966779.963262573</v>
      </c>
      <c r="AI63">
        <f t="shared" si="12"/>
        <v>52234871.987009801</v>
      </c>
      <c r="AJ63">
        <f t="shared" si="12"/>
        <v>40781851.932362638</v>
      </c>
      <c r="AK63">
        <f t="shared" si="13"/>
        <v>500616234.3047443</v>
      </c>
    </row>
    <row r="64" spans="1:37" x14ac:dyDescent="0.25">
      <c r="A64">
        <v>7.78</v>
      </c>
      <c r="B64">
        <v>55.35</v>
      </c>
      <c r="H64">
        <v>3.7780436815059848</v>
      </c>
      <c r="I64">
        <v>3.6715057736007259</v>
      </c>
      <c r="J64">
        <v>3.582488155343075</v>
      </c>
      <c r="K64">
        <v>3.5205957933211969</v>
      </c>
      <c r="L64">
        <v>3.4620842899466151</v>
      </c>
      <c r="M64">
        <v>3.4064598126949379</v>
      </c>
      <c r="N64">
        <f t="shared" si="10"/>
        <v>121425742.574257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458751759.50484389</v>
      </c>
      <c r="U64">
        <f t="shared" si="11"/>
        <v>445815314.92514008</v>
      </c>
      <c r="V64">
        <f t="shared" si="11"/>
        <v>435006284.52601308</v>
      </c>
      <c r="W64">
        <f t="shared" si="11"/>
        <v>427490958.50783175</v>
      </c>
      <c r="X64">
        <f t="shared" si="11"/>
        <v>420386155.761437</v>
      </c>
      <c r="Y64">
        <f t="shared" si="11"/>
        <v>413631912.30584723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144617686.82240888</v>
      </c>
      <c r="AF64">
        <f t="shared" si="12"/>
        <v>111564849.7251009</v>
      </c>
      <c r="AG64">
        <f t="shared" si="12"/>
        <v>86416498.661625072</v>
      </c>
      <c r="AH64">
        <f t="shared" si="12"/>
        <v>67415040.860968977</v>
      </c>
      <c r="AI64">
        <f t="shared" si="12"/>
        <v>52626805.314367928</v>
      </c>
      <c r="AJ64">
        <f t="shared" si="12"/>
        <v>41105636.102428399</v>
      </c>
      <c r="AK64">
        <f t="shared" si="13"/>
        <v>503746517.48690021</v>
      </c>
    </row>
    <row r="65" spans="1:37" x14ac:dyDescent="0.25">
      <c r="A65">
        <v>2.78</v>
      </c>
      <c r="B65">
        <v>54.35</v>
      </c>
      <c r="H65">
        <v>3.935455716431282</v>
      </c>
      <c r="I65">
        <v>3.827416016496787</v>
      </c>
      <c r="J65">
        <v>3.7371496410170799</v>
      </c>
      <c r="K65">
        <v>3.6744508632915962</v>
      </c>
      <c r="L65">
        <v>3.6148510069363371</v>
      </c>
      <c r="M65">
        <v>3.5574732215773688</v>
      </c>
      <c r="N65">
        <f t="shared" si="10"/>
        <v>121425742.574257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11"/>
        <v>0</v>
      </c>
      <c r="S65">
        <f t="shared" si="11"/>
        <v>0</v>
      </c>
      <c r="T65">
        <f t="shared" si="11"/>
        <v>477865632.73577303</v>
      </c>
      <c r="U65">
        <f t="shared" si="11"/>
        <v>464746831.94372702</v>
      </c>
      <c r="V65">
        <f t="shared" si="11"/>
        <v>453786170.27161694</v>
      </c>
      <c r="W65">
        <f t="shared" si="11"/>
        <v>446172924.62780178</v>
      </c>
      <c r="X65">
        <f t="shared" si="11"/>
        <v>438935967.81254536</v>
      </c>
      <c r="Y65">
        <f t="shared" si="11"/>
        <v>431968827.61806631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150643176.80822888</v>
      </c>
      <c r="AF65">
        <f t="shared" si="12"/>
        <v>116302443.47869705</v>
      </c>
      <c r="AG65">
        <f t="shared" si="12"/>
        <v>90147230.904192016</v>
      </c>
      <c r="AH65">
        <f t="shared" si="12"/>
        <v>70361174.537660405</v>
      </c>
      <c r="AI65">
        <f t="shared" si="12"/>
        <v>54948997.265869267</v>
      </c>
      <c r="AJ65">
        <f t="shared" si="12"/>
        <v>42927909.833348341</v>
      </c>
      <c r="AK65">
        <f t="shared" si="13"/>
        <v>525330932.82799596</v>
      </c>
    </row>
    <row r="66" spans="1:37" x14ac:dyDescent="0.25">
      <c r="A66">
        <v>3.78</v>
      </c>
      <c r="B66">
        <v>54.35</v>
      </c>
      <c r="H66">
        <v>3.8261835048601558</v>
      </c>
      <c r="I66">
        <v>3.7183266730884732</v>
      </c>
      <c r="J66">
        <v>3.6279484113893479</v>
      </c>
      <c r="K66">
        <v>3.5648202747143651</v>
      </c>
      <c r="L66">
        <v>3.5037448466760872</v>
      </c>
      <c r="M66">
        <v>3.4465945898501271</v>
      </c>
      <c r="N66">
        <f t="shared" si="10"/>
        <v>121425742.574257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11"/>
        <v>0</v>
      </c>
      <c r="S66">
        <f t="shared" si="11"/>
        <v>0</v>
      </c>
      <c r="T66">
        <f t="shared" si="11"/>
        <v>464597173.30301768</v>
      </c>
      <c r="U66">
        <f t="shared" si="11"/>
        <v>451500577.41343439</v>
      </c>
      <c r="V66">
        <f t="shared" si="11"/>
        <v>440526329.87404758</v>
      </c>
      <c r="W66">
        <f t="shared" si="11"/>
        <v>432860949.00095862</v>
      </c>
      <c r="X66">
        <f t="shared" si="11"/>
        <v>425444819.79837012</v>
      </c>
      <c r="Y66">
        <f t="shared" si="11"/>
        <v>418505307.42496842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146460405.03437632</v>
      </c>
      <c r="AF66">
        <f t="shared" si="12"/>
        <v>112987581.14306669</v>
      </c>
      <c r="AG66">
        <f t="shared" si="12"/>
        <v>87513087.397004604</v>
      </c>
      <c r="AH66">
        <f t="shared" si="12"/>
        <v>68261884.803074315</v>
      </c>
      <c r="AI66">
        <f t="shared" si="12"/>
        <v>53260083.370207503</v>
      </c>
      <c r="AJ66">
        <f t="shared" si="12"/>
        <v>41589941.109827884</v>
      </c>
      <c r="AK66">
        <f t="shared" si="13"/>
        <v>510072982.8575573</v>
      </c>
    </row>
    <row r="67" spans="1:37" x14ac:dyDescent="0.25">
      <c r="A67">
        <v>4.78</v>
      </c>
      <c r="B67">
        <v>54.35</v>
      </c>
      <c r="H67">
        <v>3.7096627173200272</v>
      </c>
      <c r="I67">
        <v>3.6026279674728512</v>
      </c>
      <c r="J67">
        <v>3.5131909613760608</v>
      </c>
      <c r="K67">
        <v>3.450555945238694</v>
      </c>
      <c r="L67">
        <v>3.390807302463569</v>
      </c>
      <c r="M67">
        <v>3.334433319456104</v>
      </c>
      <c r="N67">
        <f t="shared" si="10"/>
        <v>121425742.574257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si="11"/>
        <v>0</v>
      </c>
      <c r="S67">
        <f t="shared" si="11"/>
        <v>0</v>
      </c>
      <c r="T67">
        <f t="shared" si="11"/>
        <v>450448550.15062034</v>
      </c>
      <c r="U67">
        <f t="shared" si="11"/>
        <v>437451776.16917717</v>
      </c>
      <c r="V67">
        <f t="shared" si="11"/>
        <v>426591821.29025602</v>
      </c>
      <c r="W67">
        <f t="shared" si="11"/>
        <v>418986317.94462568</v>
      </c>
      <c r="X67">
        <f t="shared" si="11"/>
        <v>411731294.62785214</v>
      </c>
      <c r="Y67">
        <f t="shared" si="11"/>
        <v>404886041.87930214</v>
      </c>
      <c r="Z67">
        <f t="shared" si="12"/>
        <v>0</v>
      </c>
      <c r="AA67">
        <f t="shared" si="12"/>
        <v>0</v>
      </c>
      <c r="AB67">
        <f t="shared" si="12"/>
        <v>0</v>
      </c>
      <c r="AC67">
        <f t="shared" si="12"/>
        <v>0</v>
      </c>
      <c r="AD67">
        <f t="shared" si="12"/>
        <v>0</v>
      </c>
      <c r="AE67">
        <f t="shared" si="12"/>
        <v>142000168.94889474</v>
      </c>
      <c r="AF67">
        <f t="shared" si="12"/>
        <v>109471882.27144638</v>
      </c>
      <c r="AG67">
        <f t="shared" si="12"/>
        <v>84744917.176903769</v>
      </c>
      <c r="AH67">
        <f t="shared" si="12"/>
        <v>66073864.680126108</v>
      </c>
      <c r="AI67">
        <f t="shared" si="12"/>
        <v>51543330.785871476</v>
      </c>
      <c r="AJ67">
        <f t="shared" si="12"/>
        <v>40236494.828612156</v>
      </c>
      <c r="AK67">
        <f t="shared" si="13"/>
        <v>494070658.69185466</v>
      </c>
    </row>
    <row r="68" spans="1:37" x14ac:dyDescent="0.25">
      <c r="A68">
        <v>5.78</v>
      </c>
      <c r="B68">
        <v>54.35</v>
      </c>
      <c r="H68">
        <v>3.6137038228256961</v>
      </c>
      <c r="I68">
        <v>3.5068408159643272</v>
      </c>
      <c r="J68">
        <v>3.4175405160580201</v>
      </c>
      <c r="K68">
        <v>3.3554026042104188</v>
      </c>
      <c r="L68">
        <v>3.2965376324356832</v>
      </c>
      <c r="M68">
        <v>3.2406990106823521</v>
      </c>
      <c r="N68">
        <f t="shared" si="10"/>
        <v>121425742.574257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438796670.13004142</v>
      </c>
      <c r="U68">
        <f t="shared" si="11"/>
        <v>425820750.16818178</v>
      </c>
      <c r="V68">
        <f t="shared" si="11"/>
        <v>414977394.93995458</v>
      </c>
      <c r="W68">
        <f t="shared" si="11"/>
        <v>407432252.85184586</v>
      </c>
      <c r="X68">
        <f t="shared" si="11"/>
        <v>400284529.94248593</v>
      </c>
      <c r="Y68">
        <f t="shared" si="11"/>
        <v>393504283.83176464</v>
      </c>
      <c r="Z68">
        <f t="shared" si="12"/>
        <v>0</v>
      </c>
      <c r="AA68">
        <f t="shared" si="12"/>
        <v>0</v>
      </c>
      <c r="AB68">
        <f t="shared" si="12"/>
        <v>0</v>
      </c>
      <c r="AC68">
        <f t="shared" si="12"/>
        <v>0</v>
      </c>
      <c r="AD68">
        <f t="shared" si="12"/>
        <v>0</v>
      </c>
      <c r="AE68">
        <f t="shared" si="12"/>
        <v>138327010.42514944</v>
      </c>
      <c r="AF68">
        <f t="shared" si="12"/>
        <v>106561229.30707327</v>
      </c>
      <c r="AG68">
        <f t="shared" si="12"/>
        <v>82437644.627381891</v>
      </c>
      <c r="AH68">
        <f t="shared" si="12"/>
        <v>64251796.271804966</v>
      </c>
      <c r="AI68">
        <f t="shared" si="12"/>
        <v>50110346.734612644</v>
      </c>
      <c r="AJ68">
        <f t="shared" si="12"/>
        <v>39105406.074120648</v>
      </c>
      <c r="AK68">
        <f t="shared" si="13"/>
        <v>480793433.44014287</v>
      </c>
    </row>
    <row r="69" spans="1:37" x14ac:dyDescent="0.25">
      <c r="A69">
        <v>6.78</v>
      </c>
      <c r="B69">
        <v>54.35</v>
      </c>
      <c r="H69">
        <v>3.5693098534763199</v>
      </c>
      <c r="I69">
        <v>3.4628735389948448</v>
      </c>
      <c r="J69">
        <v>3.3739442587523989</v>
      </c>
      <c r="K69">
        <v>3.3121286310510589</v>
      </c>
      <c r="L69">
        <v>3.2537275865515261</v>
      </c>
      <c r="M69">
        <v>3.198170029456616</v>
      </c>
      <c r="N69">
        <f t="shared" si="10"/>
        <v>121425742.574257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1"/>
        <v>0</v>
      </c>
      <c r="S69">
        <f t="shared" si="11"/>
        <v>0</v>
      </c>
      <c r="T69">
        <f t="shared" si="11"/>
        <v>433406099.4359746</v>
      </c>
      <c r="U69">
        <f t="shared" si="11"/>
        <v>420481990.91319436</v>
      </c>
      <c r="V69">
        <f t="shared" si="11"/>
        <v>409683687.02316111</v>
      </c>
      <c r="W69">
        <f t="shared" si="11"/>
        <v>402177678.5268321</v>
      </c>
      <c r="X69">
        <f t="shared" si="11"/>
        <v>395086288.3313641</v>
      </c>
      <c r="Y69">
        <f t="shared" si="11"/>
        <v>388340170.70550299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0</v>
      </c>
      <c r="AD69">
        <f t="shared" si="12"/>
        <v>0</v>
      </c>
      <c r="AE69">
        <f t="shared" si="12"/>
        <v>136627677.72881266</v>
      </c>
      <c r="AF69">
        <f t="shared" si="12"/>
        <v>105225209.98682812</v>
      </c>
      <c r="AG69">
        <f t="shared" si="12"/>
        <v>81386019.123614579</v>
      </c>
      <c r="AH69">
        <f t="shared" si="12"/>
        <v>63423153.382925451</v>
      </c>
      <c r="AI69">
        <f t="shared" si="12"/>
        <v>49459595.406348638</v>
      </c>
      <c r="AJ69">
        <f t="shared" si="12"/>
        <v>38592210.28664735</v>
      </c>
      <c r="AK69">
        <f t="shared" si="13"/>
        <v>474713865.91517675</v>
      </c>
    </row>
    <row r="70" spans="1:37" x14ac:dyDescent="0.25">
      <c r="A70">
        <v>7.78</v>
      </c>
      <c r="B70">
        <v>54.35</v>
      </c>
      <c r="H70">
        <v>3.6326587386995981</v>
      </c>
      <c r="I70">
        <v>3.5255225204386971</v>
      </c>
      <c r="J70">
        <v>3.435285386051095</v>
      </c>
      <c r="K70">
        <v>3.3720578468518512</v>
      </c>
      <c r="L70">
        <v>3.311624359051426</v>
      </c>
      <c r="M70">
        <v>3.2548354710720071</v>
      </c>
      <c r="N70">
        <f t="shared" si="10"/>
        <v>121425742.574257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0</v>
      </c>
      <c r="S70">
        <f t="shared" si="11"/>
        <v>0</v>
      </c>
      <c r="T70">
        <f t="shared" si="11"/>
        <v>441098284.86546254</v>
      </c>
      <c r="U70">
        <f t="shared" si="11"/>
        <v>428089190.00653493</v>
      </c>
      <c r="V70">
        <f t="shared" si="11"/>
        <v>417132078.95574737</v>
      </c>
      <c r="W70">
        <f t="shared" si="11"/>
        <v>409454628.05733621</v>
      </c>
      <c r="X70">
        <f t="shared" si="11"/>
        <v>402116446.92481732</v>
      </c>
      <c r="Y70">
        <f t="shared" si="11"/>
        <v>395220814.03195006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139052575.37851822</v>
      </c>
      <c r="AF70">
        <f t="shared" si="12"/>
        <v>107128904.1742294</v>
      </c>
      <c r="AG70">
        <f t="shared" si="12"/>
        <v>82865684.991373122</v>
      </c>
      <c r="AH70">
        <f t="shared" si="12"/>
        <v>64570723.501494765</v>
      </c>
      <c r="AI70">
        <f t="shared" si="12"/>
        <v>50339678.593095511</v>
      </c>
      <c r="AJ70">
        <f t="shared" si="12"/>
        <v>39275990.26665625</v>
      </c>
      <c r="AK70">
        <f t="shared" si="13"/>
        <v>483233556.90536726</v>
      </c>
    </row>
    <row r="71" spans="1:37" x14ac:dyDescent="0.25">
      <c r="A71">
        <v>2.78</v>
      </c>
      <c r="B71">
        <v>53.35</v>
      </c>
      <c r="H71">
        <v>3.896540326796281</v>
      </c>
      <c r="I71">
        <v>3.7884142199445932</v>
      </c>
      <c r="J71">
        <v>3.6978771878254131</v>
      </c>
      <c r="K71">
        <v>3.6346649954902759</v>
      </c>
      <c r="L71">
        <v>3.574253599464861</v>
      </c>
      <c r="M71">
        <v>3.517478095516795</v>
      </c>
      <c r="N71">
        <f t="shared" si="10"/>
        <v>121425742.574257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473140302.65177649</v>
      </c>
      <c r="U71">
        <f t="shared" si="11"/>
        <v>460011009.83564681</v>
      </c>
      <c r="V71">
        <f t="shared" si="11"/>
        <v>449017483.480106</v>
      </c>
      <c r="W71">
        <f t="shared" si="11"/>
        <v>441341896.08606523</v>
      </c>
      <c r="X71">
        <f t="shared" si="11"/>
        <v>434006397.46373171</v>
      </c>
      <c r="Y71">
        <f t="shared" si="11"/>
        <v>427112389.73681015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149153555.6960232</v>
      </c>
      <c r="AF71">
        <f t="shared" si="12"/>
        <v>115117308.59408344</v>
      </c>
      <c r="AG71">
        <f t="shared" si="12"/>
        <v>89199903.864571571</v>
      </c>
      <c r="AH71">
        <f t="shared" si="12"/>
        <v>69599324.53812243</v>
      </c>
      <c r="AI71">
        <f t="shared" si="12"/>
        <v>54331880.038113274</v>
      </c>
      <c r="AJ71">
        <f t="shared" si="12"/>
        <v>42445289.991015293</v>
      </c>
      <c r="AK71">
        <f t="shared" si="13"/>
        <v>519847262.72192925</v>
      </c>
    </row>
    <row r="72" spans="1:37" x14ac:dyDescent="0.25">
      <c r="A72">
        <v>3.78</v>
      </c>
      <c r="B72">
        <v>53.35</v>
      </c>
      <c r="H72">
        <v>3.8079268732821769</v>
      </c>
      <c r="I72">
        <v>3.6996544743076041</v>
      </c>
      <c r="J72">
        <v>3.6091983898282911</v>
      </c>
      <c r="K72">
        <v>3.5463381179372391</v>
      </c>
      <c r="L72">
        <v>3.4870416507350499</v>
      </c>
      <c r="M72">
        <v>3.42925764141828</v>
      </c>
      <c r="N72">
        <f t="shared" si="10"/>
        <v>121425742.574257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462380348.25675696</v>
      </c>
      <c r="U72">
        <f t="shared" si="11"/>
        <v>449233291.81097323</v>
      </c>
      <c r="V72">
        <f t="shared" si="11"/>
        <v>438249594.58271295</v>
      </c>
      <c r="W72">
        <f t="shared" si="11"/>
        <v>430616739.38992226</v>
      </c>
      <c r="X72">
        <f t="shared" si="11"/>
        <v>423416621.82786638</v>
      </c>
      <c r="Y72">
        <f t="shared" si="11"/>
        <v>416400155.58765978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145761569.32718202</v>
      </c>
      <c r="AF72">
        <f t="shared" si="12"/>
        <v>112420195.12232189</v>
      </c>
      <c r="AG72">
        <f t="shared" si="12"/>
        <v>87060800.845625535</v>
      </c>
      <c r="AH72">
        <f t="shared" si="12"/>
        <v>67907974.434638247</v>
      </c>
      <c r="AI72">
        <f t="shared" si="12"/>
        <v>53006179.719314516</v>
      </c>
      <c r="AJ72">
        <f t="shared" si="12"/>
        <v>41380736.735623837</v>
      </c>
      <c r="AK72">
        <f t="shared" si="13"/>
        <v>507537456.18470603</v>
      </c>
    </row>
    <row r="73" spans="1:37" x14ac:dyDescent="0.25">
      <c r="A73">
        <v>4.78</v>
      </c>
      <c r="B73">
        <v>53.35</v>
      </c>
      <c r="H73">
        <v>3.7463098679559281</v>
      </c>
      <c r="I73">
        <v>3.6362715340502798</v>
      </c>
      <c r="J73">
        <v>3.5443370135093768</v>
      </c>
      <c r="K73">
        <v>3.480470816681319</v>
      </c>
      <c r="L73">
        <v>3.4201654688102812</v>
      </c>
      <c r="M73">
        <v>3.3625846786913418</v>
      </c>
      <c r="N73">
        <f t="shared" si="10"/>
        <v>121425742.574257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454898457.62981528</v>
      </c>
      <c r="U73">
        <f t="shared" si="11"/>
        <v>441536971.22368789</v>
      </c>
      <c r="V73">
        <f t="shared" si="11"/>
        <v>430373753.79880047</v>
      </c>
      <c r="W73">
        <f t="shared" si="11"/>
        <v>422618753.42355984</v>
      </c>
      <c r="X73">
        <f t="shared" si="11"/>
        <v>415296131.77712023</v>
      </c>
      <c r="Y73">
        <f t="shared" si="11"/>
        <v>408304341.57891554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143402965.3695766</v>
      </c>
      <c r="AF73">
        <f t="shared" si="12"/>
        <v>110494198.36758754</v>
      </c>
      <c r="AG73">
        <f t="shared" si="12"/>
        <v>85496219.8067476</v>
      </c>
      <c r="AH73">
        <f t="shared" si="12"/>
        <v>66646697.347960636</v>
      </c>
      <c r="AI73">
        <f t="shared" si="12"/>
        <v>51989601.406492062</v>
      </c>
      <c r="AJ73">
        <f t="shared" si="12"/>
        <v>40576196.334615521</v>
      </c>
      <c r="AK73">
        <f t="shared" si="13"/>
        <v>498605878.63297999</v>
      </c>
    </row>
    <row r="74" spans="1:37" x14ac:dyDescent="0.25">
      <c r="A74">
        <v>5.78</v>
      </c>
      <c r="B74">
        <v>53.35</v>
      </c>
      <c r="H74">
        <v>3.9903833818788801</v>
      </c>
      <c r="I74">
        <v>3.868441615272471</v>
      </c>
      <c r="J74">
        <v>3.7652358515421471</v>
      </c>
      <c r="K74">
        <v>3.6912854678658311</v>
      </c>
      <c r="L74">
        <v>3.6150474990791142</v>
      </c>
      <c r="M74">
        <v>3.545911088666776</v>
      </c>
      <c r="N74">
        <f t="shared" si="10"/>
        <v>121425742.574257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484535265.30061799</v>
      </c>
      <c r="U74">
        <f t="shared" si="11"/>
        <v>469728395.739618</v>
      </c>
      <c r="V74">
        <f t="shared" si="11"/>
        <v>457196559.24072009</v>
      </c>
      <c r="W74">
        <f t="shared" si="11"/>
        <v>448217078.98917222</v>
      </c>
      <c r="X74">
        <f t="shared" si="11"/>
        <v>438959827.01689208</v>
      </c>
      <c r="Y74">
        <f t="shared" si="11"/>
        <v>430564887.04365534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152745723.14946663</v>
      </c>
      <c r="AF74">
        <f t="shared" si="12"/>
        <v>117549074.98209864</v>
      </c>
      <c r="AG74">
        <f t="shared" si="12"/>
        <v>90824724.274443552</v>
      </c>
      <c r="AH74">
        <f t="shared" si="12"/>
        <v>70683536.325799584</v>
      </c>
      <c r="AI74">
        <f t="shared" si="12"/>
        <v>54951984.123749577</v>
      </c>
      <c r="AJ74">
        <f t="shared" si="12"/>
        <v>42788389.964004941</v>
      </c>
      <c r="AK74">
        <f t="shared" si="13"/>
        <v>529543432.81956291</v>
      </c>
    </row>
    <row r="75" spans="1:37" x14ac:dyDescent="0.25">
      <c r="A75">
        <v>6.78</v>
      </c>
      <c r="B75">
        <v>53.35</v>
      </c>
      <c r="H75">
        <v>4.278318743772088</v>
      </c>
      <c r="I75">
        <v>4.1360761201088989</v>
      </c>
      <c r="J75">
        <v>4.0151257508040796</v>
      </c>
      <c r="K75">
        <v>3.925912704404797</v>
      </c>
      <c r="L75">
        <v>3.828514376333839</v>
      </c>
      <c r="M75">
        <v>3.7463970163993321</v>
      </c>
      <c r="N75">
        <f t="shared" si="10"/>
        <v>121425742.574257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519498030.43188816</v>
      </c>
      <c r="U75">
        <f t="shared" si="11"/>
        <v>502226114.22787482</v>
      </c>
      <c r="V75">
        <f t="shared" si="11"/>
        <v>487539625.82040656</v>
      </c>
      <c r="W75">
        <f t="shared" si="11"/>
        <v>476706865.41406202</v>
      </c>
      <c r="X75">
        <f t="shared" si="11"/>
        <v>464880201.1025548</v>
      </c>
      <c r="Y75">
        <f t="shared" si="11"/>
        <v>454909039.69426978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  <c r="AE75">
        <f t="shared" si="12"/>
        <v>163767444.8397702</v>
      </c>
      <c r="AF75">
        <f t="shared" si="12"/>
        <v>125681597.48227295</v>
      </c>
      <c r="AG75">
        <f t="shared" si="12"/>
        <v>96852548.850196943</v>
      </c>
      <c r="AH75">
        <f t="shared" si="12"/>
        <v>75176356.764992654</v>
      </c>
      <c r="AI75">
        <f t="shared" si="12"/>
        <v>58196873.28574156</v>
      </c>
      <c r="AJ75">
        <f t="shared" si="12"/>
        <v>45207646.917608179</v>
      </c>
      <c r="AK75">
        <f t="shared" si="13"/>
        <v>564882468.14058256</v>
      </c>
    </row>
    <row r="76" spans="1:37" x14ac:dyDescent="0.25">
      <c r="A76">
        <v>7.78</v>
      </c>
      <c r="B76">
        <v>53.35</v>
      </c>
      <c r="H76">
        <v>4.974143672682203</v>
      </c>
      <c r="I76">
        <v>4.8026106768376762</v>
      </c>
      <c r="J76">
        <v>4.657160490368466</v>
      </c>
      <c r="K76">
        <v>4.546912453001946</v>
      </c>
      <c r="L76">
        <v>4.4222873760209174</v>
      </c>
      <c r="M76">
        <v>4.323288522922935</v>
      </c>
      <c r="N76">
        <f t="shared" si="10"/>
        <v>121425742.574257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603989089.12647843</v>
      </c>
      <c r="U76">
        <f t="shared" si="11"/>
        <v>583160567.73006988</v>
      </c>
      <c r="V76">
        <f t="shared" si="11"/>
        <v>565499170.83048189</v>
      </c>
      <c r="W76">
        <f t="shared" si="11"/>
        <v>552112221.02589774</v>
      </c>
      <c r="X76">
        <f t="shared" si="11"/>
        <v>536979528.51010239</v>
      </c>
      <c r="Y76">
        <f t="shared" si="11"/>
        <v>524958519.25868011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  <c r="AE76">
        <f t="shared" si="12"/>
        <v>190402550.23702592</v>
      </c>
      <c r="AF76">
        <f t="shared" si="12"/>
        <v>145935365.89323872</v>
      </c>
      <c r="AG76">
        <f t="shared" si="12"/>
        <v>112339660.54644464</v>
      </c>
      <c r="AH76">
        <f t="shared" si="12"/>
        <v>87067731.374298394</v>
      </c>
      <c r="AI76">
        <f t="shared" si="12"/>
        <v>67222758.688416719</v>
      </c>
      <c r="AJ76">
        <f t="shared" si="12"/>
        <v>52168977.343221083</v>
      </c>
      <c r="AK76">
        <f t="shared" si="13"/>
        <v>655137044.08264554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B423-D34D-4D42-B3CE-A9875D700666}">
  <dimension ref="A1:AK76"/>
  <sheetViews>
    <sheetView workbookViewId="0">
      <selection activeCell="I8" sqref="I8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I1" t="s">
        <v>38</v>
      </c>
      <c r="P1" t="s">
        <v>20</v>
      </c>
      <c r="Q1" t="s">
        <v>21</v>
      </c>
      <c r="R1">
        <v>0.08</v>
      </c>
    </row>
    <row r="2" spans="1:27" x14ac:dyDescent="0.25">
      <c r="A2">
        <v>2.78</v>
      </c>
      <c r="B2">
        <v>58.35</v>
      </c>
      <c r="C2">
        <f>M41</f>
        <v>4.1006254112820937</v>
      </c>
      <c r="D2">
        <f>$Q$8</f>
        <v>12066966.399908496</v>
      </c>
      <c r="E2">
        <f>SUM(O41:Y41)</f>
        <v>497921485.58379626</v>
      </c>
      <c r="F2">
        <f>AK41</f>
        <v>49482109.056551978</v>
      </c>
      <c r="G2">
        <f>F2/D2</f>
        <v>4.1006254112820937</v>
      </c>
      <c r="I2">
        <f>MIN(G2:G37)</f>
        <v>3.198170029456616</v>
      </c>
    </row>
    <row r="3" spans="1:27" x14ac:dyDescent="0.25">
      <c r="A3">
        <v>3.78</v>
      </c>
      <c r="B3">
        <v>58.35</v>
      </c>
      <c r="C3">
        <f t="shared" ref="C3:C37" si="0">M42</f>
        <v>4.0194568438024341</v>
      </c>
      <c r="D3">
        <f t="shared" ref="D3:D37" si="1">$Q$8</f>
        <v>12066966.399908496</v>
      </c>
      <c r="E3">
        <f t="shared" ref="E3:E37" si="2">SUM(O42:Y42)</f>
        <v>488065532.00388992</v>
      </c>
      <c r="F3">
        <f t="shared" ref="F3:F37" si="3">AK42</f>
        <v>48502650.680046223</v>
      </c>
      <c r="G3">
        <f t="shared" ref="G3:G37" si="4">F3/D3</f>
        <v>4.0194568438024341</v>
      </c>
      <c r="Q3">
        <v>2020</v>
      </c>
      <c r="R3">
        <v>2023</v>
      </c>
      <c r="S3">
        <v>2026</v>
      </c>
      <c r="T3">
        <v>2029</v>
      </c>
      <c r="U3">
        <v>2032</v>
      </c>
      <c r="V3">
        <v>2035</v>
      </c>
      <c r="W3">
        <v>2038</v>
      </c>
      <c r="X3">
        <v>2041</v>
      </c>
      <c r="Y3">
        <v>2044</v>
      </c>
      <c r="Z3">
        <v>2047</v>
      </c>
      <c r="AA3">
        <v>2050</v>
      </c>
    </row>
    <row r="4" spans="1:27" x14ac:dyDescent="0.25">
      <c r="A4">
        <v>4.78</v>
      </c>
      <c r="B4">
        <v>58.35</v>
      </c>
      <c r="C4">
        <f t="shared" si="0"/>
        <v>3.9827585464565201</v>
      </c>
      <c r="D4">
        <f t="shared" si="1"/>
        <v>12066966.399908496</v>
      </c>
      <c r="E4">
        <f t="shared" si="2"/>
        <v>483609413.99745142</v>
      </c>
      <c r="F4">
        <f t="shared" si="3"/>
        <v>48059813.559039228</v>
      </c>
      <c r="G4">
        <f t="shared" si="4"/>
        <v>3.9827585464565201</v>
      </c>
      <c r="P4" t="s">
        <v>22</v>
      </c>
      <c r="Q4">
        <v>0</v>
      </c>
      <c r="R4">
        <v>3</v>
      </c>
      <c r="S4">
        <v>6</v>
      </c>
      <c r="T4">
        <v>9</v>
      </c>
      <c r="U4">
        <v>12</v>
      </c>
      <c r="V4">
        <v>15</v>
      </c>
      <c r="W4">
        <v>18</v>
      </c>
      <c r="X4">
        <v>21</v>
      </c>
      <c r="Y4">
        <v>24</v>
      </c>
      <c r="Z4">
        <v>27</v>
      </c>
      <c r="AA4">
        <v>30</v>
      </c>
    </row>
    <row r="5" spans="1:27" x14ac:dyDescent="0.25">
      <c r="A5">
        <v>5.78</v>
      </c>
      <c r="B5">
        <v>58.35</v>
      </c>
      <c r="C5">
        <f t="shared" si="0"/>
        <v>4.1479973882828407</v>
      </c>
      <c r="D5">
        <f t="shared" si="1"/>
        <v>12066966.399908496</v>
      </c>
      <c r="E5">
        <f t="shared" si="2"/>
        <v>503673663.0683226</v>
      </c>
      <c r="F5">
        <f t="shared" si="3"/>
        <v>50053745.111317232</v>
      </c>
      <c r="G5">
        <f t="shared" si="4"/>
        <v>4.1479973882828407</v>
      </c>
      <c r="P5" t="s">
        <v>23</v>
      </c>
      <c r="AA5">
        <f t="shared" ref="AA5" si="5">1/(1+$R$1)^AA4</f>
        <v>9.9377332549801231E-2</v>
      </c>
    </row>
    <row r="6" spans="1:27" x14ac:dyDescent="0.25">
      <c r="A6">
        <v>6.78</v>
      </c>
      <c r="B6">
        <v>58.35</v>
      </c>
      <c r="C6">
        <f t="shared" si="0"/>
        <v>5.2755038190375929</v>
      </c>
      <c r="D6">
        <f t="shared" si="1"/>
        <v>12066966.399908496</v>
      </c>
      <c r="E6">
        <f t="shared" si="2"/>
        <v>640581968.67996848</v>
      </c>
      <c r="F6">
        <f t="shared" si="3"/>
        <v>63659327.326915585</v>
      </c>
      <c r="G6">
        <f t="shared" si="4"/>
        <v>5.2755038190375929</v>
      </c>
      <c r="P6" t="s">
        <v>24</v>
      </c>
      <c r="AA6">
        <f t="shared" ref="AA6" si="6">1000*121425.742574257</f>
        <v>121425742.574257</v>
      </c>
    </row>
    <row r="7" spans="1:27" x14ac:dyDescent="0.25">
      <c r="A7">
        <v>7.78</v>
      </c>
      <c r="B7">
        <v>58.35</v>
      </c>
      <c r="C7">
        <f t="shared" si="0"/>
        <v>5.3407668577968321</v>
      </c>
      <c r="D7">
        <f t="shared" si="1"/>
        <v>12066966.399908496</v>
      </c>
      <c r="E7">
        <f t="shared" si="2"/>
        <v>648506581.62396157</v>
      </c>
      <c r="F7">
        <f t="shared" si="3"/>
        <v>64446854.222779244</v>
      </c>
      <c r="G7">
        <f t="shared" si="4"/>
        <v>5.3407668577968312</v>
      </c>
      <c r="P7" t="s">
        <v>25</v>
      </c>
      <c r="AA7">
        <f t="shared" ref="AA7" si="7">AA6*AA5</f>
        <v>12066966.399908496</v>
      </c>
    </row>
    <row r="8" spans="1:27" x14ac:dyDescent="0.25">
      <c r="A8">
        <v>2.78</v>
      </c>
      <c r="B8">
        <v>57.35</v>
      </c>
      <c r="C8">
        <f t="shared" si="0"/>
        <v>3.9896938985205148</v>
      </c>
      <c r="D8">
        <f t="shared" si="1"/>
        <v>12066966.399908496</v>
      </c>
      <c r="E8">
        <f t="shared" si="2"/>
        <v>484451544.27183586</v>
      </c>
      <c r="F8">
        <f t="shared" si="3"/>
        <v>48143502.21936699</v>
      </c>
      <c r="G8">
        <f t="shared" si="4"/>
        <v>3.9896938985205148</v>
      </c>
      <c r="P8" s="3" t="s">
        <v>26</v>
      </c>
      <c r="Q8">
        <f>SUM(Q7:AA7)</f>
        <v>12066966.399908496</v>
      </c>
    </row>
    <row r="9" spans="1:27" x14ac:dyDescent="0.25">
      <c r="A9">
        <v>3.78</v>
      </c>
      <c r="B9">
        <v>57.35</v>
      </c>
      <c r="C9">
        <f t="shared" si="0"/>
        <v>3.863571719948244</v>
      </c>
      <c r="D9">
        <f t="shared" si="1"/>
        <v>12066966.399908496</v>
      </c>
      <c r="E9">
        <f t="shared" si="2"/>
        <v>469137065.08361483</v>
      </c>
      <c r="F9">
        <f t="shared" si="3"/>
        <v>46621590.128252134</v>
      </c>
      <c r="G9">
        <f t="shared" si="4"/>
        <v>3.8635717199482436</v>
      </c>
    </row>
    <row r="10" spans="1:27" x14ac:dyDescent="0.25">
      <c r="A10">
        <v>4.78</v>
      </c>
      <c r="B10">
        <v>57.35</v>
      </c>
      <c r="C10">
        <f t="shared" si="0"/>
        <v>3.7441812838166899</v>
      </c>
      <c r="D10">
        <f t="shared" si="1"/>
        <v>12066966.399908496</v>
      </c>
      <c r="E10">
        <f t="shared" si="2"/>
        <v>454639992.7200765</v>
      </c>
      <c r="F10">
        <f t="shared" si="3"/>
        <v>45180909.746982254</v>
      </c>
      <c r="G10">
        <f t="shared" si="4"/>
        <v>3.7441812838166899</v>
      </c>
    </row>
    <row r="11" spans="1:27" x14ac:dyDescent="0.25">
      <c r="A11">
        <v>5.78</v>
      </c>
      <c r="B11">
        <v>57.35</v>
      </c>
      <c r="C11">
        <f t="shared" si="0"/>
        <v>3.6174999239677201</v>
      </c>
      <c r="D11">
        <f t="shared" si="1"/>
        <v>12066966.399908496</v>
      </c>
      <c r="E11">
        <f t="shared" si="2"/>
        <v>439257614.53009868</v>
      </c>
      <c r="F11">
        <f t="shared" si="3"/>
        <v>43652250.034190014</v>
      </c>
      <c r="G11">
        <f t="shared" si="4"/>
        <v>3.6174999239677197</v>
      </c>
    </row>
    <row r="12" spans="1:27" x14ac:dyDescent="0.25">
      <c r="A12">
        <v>6.78</v>
      </c>
      <c r="B12">
        <v>57.35</v>
      </c>
      <c r="C12">
        <f t="shared" si="0"/>
        <v>3.5486163624876319</v>
      </c>
      <c r="D12">
        <f t="shared" si="1"/>
        <v>12066966.399908496</v>
      </c>
      <c r="E12">
        <f t="shared" si="2"/>
        <v>430893376.92621946</v>
      </c>
      <c r="F12">
        <f t="shared" si="3"/>
        <v>42821034.412303761</v>
      </c>
      <c r="G12">
        <f t="shared" si="4"/>
        <v>3.5486163624876319</v>
      </c>
    </row>
    <row r="13" spans="1:27" x14ac:dyDescent="0.25">
      <c r="A13">
        <v>7.78</v>
      </c>
      <c r="B13">
        <v>57.35</v>
      </c>
      <c r="C13">
        <f t="shared" si="0"/>
        <v>3.555420916651463</v>
      </c>
      <c r="D13">
        <f t="shared" si="1"/>
        <v>12066966.399908496</v>
      </c>
      <c r="E13">
        <f t="shared" si="2"/>
        <v>431719624.96844941</v>
      </c>
      <c r="F13">
        <f t="shared" si="3"/>
        <v>42903144.738765068</v>
      </c>
      <c r="G13">
        <f t="shared" si="4"/>
        <v>3.555420916651463</v>
      </c>
    </row>
    <row r="14" spans="1:27" x14ac:dyDescent="0.25">
      <c r="A14">
        <v>2.78</v>
      </c>
      <c r="B14">
        <v>56.35</v>
      </c>
      <c r="C14">
        <f t="shared" si="0"/>
        <v>3.8241103324552328</v>
      </c>
      <c r="D14">
        <f t="shared" si="1"/>
        <v>12066966.399908496</v>
      </c>
      <c r="E14">
        <f t="shared" si="2"/>
        <v>464345436.80426544</v>
      </c>
      <c r="F14">
        <f t="shared" si="3"/>
        <v>46145410.891280197</v>
      </c>
      <c r="G14">
        <f t="shared" si="4"/>
        <v>3.8241103324552324</v>
      </c>
    </row>
    <row r="15" spans="1:27" x14ac:dyDescent="0.25">
      <c r="A15">
        <v>3.78</v>
      </c>
      <c r="B15">
        <v>56.35</v>
      </c>
      <c r="C15">
        <f t="shared" si="0"/>
        <v>3.7371758329569991</v>
      </c>
      <c r="D15">
        <f t="shared" si="1"/>
        <v>12066966.399908496</v>
      </c>
      <c r="E15">
        <f t="shared" si="2"/>
        <v>453789350.64737105</v>
      </c>
      <c r="F15">
        <f t="shared" si="3"/>
        <v>45096375.206842154</v>
      </c>
      <c r="G15">
        <f t="shared" si="4"/>
        <v>3.7371758329569991</v>
      </c>
    </row>
    <row r="16" spans="1:27" x14ac:dyDescent="0.25">
      <c r="A16">
        <v>4.78</v>
      </c>
      <c r="B16">
        <v>56.35</v>
      </c>
      <c r="C16">
        <f t="shared" si="0"/>
        <v>3.6196527902291979</v>
      </c>
      <c r="D16">
        <f t="shared" si="1"/>
        <v>12066966.399908496</v>
      </c>
      <c r="E16">
        <f t="shared" si="2"/>
        <v>439519027.91456169</v>
      </c>
      <c r="F16">
        <f t="shared" si="3"/>
        <v>43678228.59903077</v>
      </c>
      <c r="G16">
        <f t="shared" si="4"/>
        <v>3.6196527902291984</v>
      </c>
    </row>
    <row r="17" spans="1:7" x14ac:dyDescent="0.25">
      <c r="A17">
        <v>5.78</v>
      </c>
      <c r="B17">
        <v>56.35</v>
      </c>
      <c r="C17">
        <f t="shared" si="0"/>
        <v>3.5394386088654048</v>
      </c>
      <c r="D17">
        <f t="shared" si="1"/>
        <v>12066966.399908496</v>
      </c>
      <c r="E17">
        <f t="shared" si="2"/>
        <v>429778961.37747699</v>
      </c>
      <c r="F17">
        <f t="shared" si="3"/>
        <v>42710286.767717712</v>
      </c>
      <c r="G17">
        <f t="shared" si="4"/>
        <v>3.5394386088654048</v>
      </c>
    </row>
    <row r="18" spans="1:7" x14ac:dyDescent="0.25">
      <c r="A18">
        <v>6.78</v>
      </c>
      <c r="B18">
        <v>56.35</v>
      </c>
      <c r="C18">
        <f t="shared" si="0"/>
        <v>3.5135778283277741</v>
      </c>
      <c r="D18">
        <f t="shared" si="1"/>
        <v>12066966.399908496</v>
      </c>
      <c r="E18">
        <f t="shared" si="2"/>
        <v>426638796.89714527</v>
      </c>
      <c r="F18">
        <f t="shared" si="3"/>
        <v>42398225.597894713</v>
      </c>
      <c r="G18">
        <f t="shared" si="4"/>
        <v>3.5135778283277741</v>
      </c>
    </row>
    <row r="19" spans="1:7" x14ac:dyDescent="0.25">
      <c r="A19">
        <v>7.78</v>
      </c>
      <c r="B19">
        <v>56.35</v>
      </c>
      <c r="C19">
        <f t="shared" si="0"/>
        <v>3.5378196723220769</v>
      </c>
      <c r="D19">
        <f t="shared" si="1"/>
        <v>12066966.399908496</v>
      </c>
      <c r="E19">
        <f t="shared" si="2"/>
        <v>429582380.8055228</v>
      </c>
      <c r="F19">
        <f t="shared" si="3"/>
        <v>42690751.11484579</v>
      </c>
      <c r="G19">
        <f t="shared" si="4"/>
        <v>3.5378196723220769</v>
      </c>
    </row>
    <row r="20" spans="1:7" x14ac:dyDescent="0.25">
      <c r="A20">
        <v>2.78</v>
      </c>
      <c r="B20">
        <v>55.35</v>
      </c>
      <c r="C20">
        <f t="shared" si="0"/>
        <v>3.6447812476876731</v>
      </c>
      <c r="D20">
        <f t="shared" si="1"/>
        <v>12066966.399908496</v>
      </c>
      <c r="E20">
        <f t="shared" si="2"/>
        <v>442570269.52120262</v>
      </c>
      <c r="F20">
        <f t="shared" si="3"/>
        <v>43981452.85086371</v>
      </c>
      <c r="G20">
        <f t="shared" si="4"/>
        <v>3.6447812476876726</v>
      </c>
    </row>
    <row r="21" spans="1:7" x14ac:dyDescent="0.25">
      <c r="A21">
        <v>3.78</v>
      </c>
      <c r="B21">
        <v>55.35</v>
      </c>
      <c r="C21">
        <f t="shared" si="0"/>
        <v>3.558853872869614</v>
      </c>
      <c r="D21">
        <f t="shared" si="1"/>
        <v>12066966.399908496</v>
      </c>
      <c r="E21">
        <f t="shared" si="2"/>
        <v>432136474.22646332</v>
      </c>
      <c r="F21">
        <f t="shared" si="3"/>
        <v>42944570.106101856</v>
      </c>
      <c r="G21">
        <f t="shared" si="4"/>
        <v>3.558853872869614</v>
      </c>
    </row>
    <row r="22" spans="1:7" x14ac:dyDescent="0.25">
      <c r="A22">
        <v>4.78</v>
      </c>
      <c r="B22">
        <v>55.35</v>
      </c>
      <c r="C22">
        <f t="shared" si="0"/>
        <v>3.4570307127886779</v>
      </c>
      <c r="D22">
        <f t="shared" si="1"/>
        <v>12066966.399908496</v>
      </c>
      <c r="E22">
        <f t="shared" si="2"/>
        <v>419772521.4023782</v>
      </c>
      <c r="F22">
        <f t="shared" si="3"/>
        <v>41715873.454672694</v>
      </c>
      <c r="G22">
        <f t="shared" si="4"/>
        <v>3.4570307127886779</v>
      </c>
    </row>
    <row r="23" spans="1:7" x14ac:dyDescent="0.25">
      <c r="A23">
        <v>5.78</v>
      </c>
      <c r="B23">
        <v>55.35</v>
      </c>
      <c r="C23">
        <f t="shared" si="0"/>
        <v>3.3972732435014512</v>
      </c>
      <c r="D23">
        <f t="shared" si="1"/>
        <v>12066966.399908496</v>
      </c>
      <c r="E23">
        <f t="shared" si="2"/>
        <v>412516426.31981832</v>
      </c>
      <c r="F23">
        <f t="shared" si="3"/>
        <v>40994782.08064016</v>
      </c>
      <c r="G23">
        <f t="shared" si="4"/>
        <v>3.3972732435014508</v>
      </c>
    </row>
    <row r="24" spans="1:7" x14ac:dyDescent="0.25">
      <c r="A24">
        <v>6.78</v>
      </c>
      <c r="B24">
        <v>55.35</v>
      </c>
      <c r="C24">
        <f t="shared" si="0"/>
        <v>3.3796275369318911</v>
      </c>
      <c r="D24">
        <f t="shared" si="1"/>
        <v>12066966.399908496</v>
      </c>
      <c r="E24">
        <f t="shared" si="2"/>
        <v>410373783.29636204</v>
      </c>
      <c r="F24">
        <f t="shared" si="3"/>
        <v>40781851.932362638</v>
      </c>
      <c r="G24">
        <f t="shared" si="4"/>
        <v>3.3796275369318911</v>
      </c>
    </row>
    <row r="25" spans="1:7" x14ac:dyDescent="0.25">
      <c r="A25">
        <v>7.78</v>
      </c>
      <c r="B25">
        <v>55.35</v>
      </c>
      <c r="C25">
        <f t="shared" si="0"/>
        <v>3.4064598126949379</v>
      </c>
      <c r="D25">
        <f t="shared" si="1"/>
        <v>12066966.399908496</v>
      </c>
      <c r="E25">
        <f t="shared" si="2"/>
        <v>413631912.30584723</v>
      </c>
      <c r="F25">
        <f t="shared" si="3"/>
        <v>41105636.102428399</v>
      </c>
      <c r="G25">
        <f t="shared" si="4"/>
        <v>3.4064598126949375</v>
      </c>
    </row>
    <row r="26" spans="1:7" x14ac:dyDescent="0.25">
      <c r="A26">
        <v>2.78</v>
      </c>
      <c r="B26">
        <v>54.35</v>
      </c>
      <c r="C26">
        <f t="shared" si="0"/>
        <v>3.5574732215773688</v>
      </c>
      <c r="D26">
        <f t="shared" si="1"/>
        <v>12066966.399908496</v>
      </c>
      <c r="E26">
        <f t="shared" si="2"/>
        <v>431968827.61806631</v>
      </c>
      <c r="F26">
        <f t="shared" si="3"/>
        <v>42927909.833348341</v>
      </c>
      <c r="G26">
        <f t="shared" si="4"/>
        <v>3.5574732215773688</v>
      </c>
    </row>
    <row r="27" spans="1:7" x14ac:dyDescent="0.25">
      <c r="A27">
        <v>3.78</v>
      </c>
      <c r="B27">
        <v>54.35</v>
      </c>
      <c r="C27">
        <f t="shared" si="0"/>
        <v>3.4465945898501271</v>
      </c>
      <c r="D27">
        <f t="shared" si="1"/>
        <v>12066966.399908496</v>
      </c>
      <c r="E27">
        <f t="shared" si="2"/>
        <v>418505307.42496842</v>
      </c>
      <c r="F27">
        <f t="shared" si="3"/>
        <v>41589941.109827884</v>
      </c>
      <c r="G27">
        <f t="shared" si="4"/>
        <v>3.4465945898501267</v>
      </c>
    </row>
    <row r="28" spans="1:7" x14ac:dyDescent="0.25">
      <c r="A28">
        <v>4.78</v>
      </c>
      <c r="B28">
        <v>54.35</v>
      </c>
      <c r="C28">
        <f t="shared" si="0"/>
        <v>3.334433319456104</v>
      </c>
      <c r="D28">
        <f t="shared" si="1"/>
        <v>12066966.399908496</v>
      </c>
      <c r="E28">
        <f t="shared" si="2"/>
        <v>404886041.87930214</v>
      </c>
      <c r="F28">
        <f t="shared" si="3"/>
        <v>40236494.828612156</v>
      </c>
      <c r="G28">
        <f t="shared" si="4"/>
        <v>3.3344333194561036</v>
      </c>
    </row>
    <row r="29" spans="1:7" x14ac:dyDescent="0.25">
      <c r="A29">
        <v>5.78</v>
      </c>
      <c r="B29">
        <v>54.35</v>
      </c>
      <c r="C29">
        <f t="shared" si="0"/>
        <v>3.2406990106823521</v>
      </c>
      <c r="D29">
        <f t="shared" si="1"/>
        <v>12066966.399908496</v>
      </c>
      <c r="E29">
        <f t="shared" si="2"/>
        <v>393504283.83176464</v>
      </c>
      <c r="F29">
        <f t="shared" si="3"/>
        <v>39105406.074120648</v>
      </c>
      <c r="G29">
        <f t="shared" si="4"/>
        <v>3.2406990106823521</v>
      </c>
    </row>
    <row r="30" spans="1:7" x14ac:dyDescent="0.25">
      <c r="A30">
        <v>6.78</v>
      </c>
      <c r="B30">
        <v>54.35</v>
      </c>
      <c r="C30">
        <f t="shared" si="0"/>
        <v>3.198170029456616</v>
      </c>
      <c r="D30">
        <f t="shared" si="1"/>
        <v>12066966.399908496</v>
      </c>
      <c r="E30">
        <f t="shared" si="2"/>
        <v>388340170.70550299</v>
      </c>
      <c r="F30">
        <f t="shared" si="3"/>
        <v>38592210.28664735</v>
      </c>
      <c r="G30">
        <f t="shared" si="4"/>
        <v>3.198170029456616</v>
      </c>
    </row>
    <row r="31" spans="1:7" x14ac:dyDescent="0.25">
      <c r="A31">
        <v>7.78</v>
      </c>
      <c r="B31">
        <v>54.35</v>
      </c>
      <c r="C31">
        <f t="shared" si="0"/>
        <v>3.2548354710720071</v>
      </c>
      <c r="D31">
        <f t="shared" si="1"/>
        <v>12066966.399908496</v>
      </c>
      <c r="E31">
        <f t="shared" si="2"/>
        <v>395220814.03195006</v>
      </c>
      <c r="F31">
        <f t="shared" si="3"/>
        <v>39275990.26665625</v>
      </c>
      <c r="G31">
        <f t="shared" si="4"/>
        <v>3.2548354710720071</v>
      </c>
    </row>
    <row r="32" spans="1:7" x14ac:dyDescent="0.25">
      <c r="A32">
        <v>2.78</v>
      </c>
      <c r="B32">
        <v>53.35</v>
      </c>
      <c r="C32">
        <f t="shared" si="0"/>
        <v>3.517478095516795</v>
      </c>
      <c r="D32">
        <f t="shared" si="1"/>
        <v>12066966.399908496</v>
      </c>
      <c r="E32">
        <f t="shared" si="2"/>
        <v>427112389.73681015</v>
      </c>
      <c r="F32">
        <f t="shared" si="3"/>
        <v>42445289.991015293</v>
      </c>
      <c r="G32">
        <f t="shared" si="4"/>
        <v>3.517478095516795</v>
      </c>
    </row>
    <row r="33" spans="1:37" x14ac:dyDescent="0.25">
      <c r="A33">
        <v>3.78</v>
      </c>
      <c r="B33">
        <v>53.35</v>
      </c>
      <c r="C33">
        <f t="shared" si="0"/>
        <v>3.42925764141828</v>
      </c>
      <c r="D33">
        <f t="shared" si="1"/>
        <v>12066966.399908496</v>
      </c>
      <c r="E33">
        <f t="shared" si="2"/>
        <v>416400155.58765978</v>
      </c>
      <c r="F33">
        <f t="shared" si="3"/>
        <v>41380736.735623837</v>
      </c>
      <c r="G33">
        <f t="shared" si="4"/>
        <v>3.4292576414182796</v>
      </c>
    </row>
    <row r="34" spans="1:37" x14ac:dyDescent="0.25">
      <c r="A34">
        <v>4.78</v>
      </c>
      <c r="B34">
        <v>53.35</v>
      </c>
      <c r="C34">
        <f t="shared" si="0"/>
        <v>3.3625846786913418</v>
      </c>
      <c r="D34">
        <f t="shared" si="1"/>
        <v>12066966.399908496</v>
      </c>
      <c r="E34">
        <f t="shared" si="2"/>
        <v>408304341.57891554</v>
      </c>
      <c r="F34">
        <f t="shared" si="3"/>
        <v>40576196.334615521</v>
      </c>
      <c r="G34">
        <f t="shared" si="4"/>
        <v>3.3625846786913414</v>
      </c>
    </row>
    <row r="35" spans="1:37" x14ac:dyDescent="0.25">
      <c r="A35">
        <v>5.78</v>
      </c>
      <c r="B35">
        <v>53.35</v>
      </c>
      <c r="C35">
        <f t="shared" si="0"/>
        <v>3.545911088666776</v>
      </c>
      <c r="D35">
        <f t="shared" si="1"/>
        <v>12066966.399908496</v>
      </c>
      <c r="E35">
        <f t="shared" si="2"/>
        <v>430564887.04365534</v>
      </c>
      <c r="F35">
        <f t="shared" si="3"/>
        <v>42788389.964004941</v>
      </c>
      <c r="G35">
        <f t="shared" si="4"/>
        <v>3.545911088666776</v>
      </c>
    </row>
    <row r="36" spans="1:37" x14ac:dyDescent="0.25">
      <c r="A36">
        <v>6.78</v>
      </c>
      <c r="B36">
        <v>53.35</v>
      </c>
      <c r="C36">
        <f t="shared" si="0"/>
        <v>3.7463970163993321</v>
      </c>
      <c r="D36">
        <f t="shared" si="1"/>
        <v>12066966.399908496</v>
      </c>
      <c r="E36">
        <f t="shared" si="2"/>
        <v>454909039.69426978</v>
      </c>
      <c r="F36">
        <f t="shared" si="3"/>
        <v>45207646.917608179</v>
      </c>
      <c r="G36">
        <f t="shared" si="4"/>
        <v>3.7463970163993321</v>
      </c>
    </row>
    <row r="37" spans="1:37" x14ac:dyDescent="0.25">
      <c r="A37">
        <v>7.78</v>
      </c>
      <c r="B37">
        <v>53.35</v>
      </c>
      <c r="C37">
        <f t="shared" si="0"/>
        <v>4.323288522922935</v>
      </c>
      <c r="D37">
        <f t="shared" si="1"/>
        <v>12066966.399908496</v>
      </c>
      <c r="E37">
        <f t="shared" si="2"/>
        <v>524958519.25868011</v>
      </c>
      <c r="F37">
        <f t="shared" si="3"/>
        <v>52168977.343221083</v>
      </c>
      <c r="G37">
        <f t="shared" si="4"/>
        <v>4.323288522922935</v>
      </c>
    </row>
    <row r="39" spans="1:37" x14ac:dyDescent="0.25">
      <c r="C39" t="s">
        <v>15</v>
      </c>
      <c r="O39" t="s">
        <v>27</v>
      </c>
      <c r="Z39" t="s">
        <v>28</v>
      </c>
      <c r="AK39" t="s">
        <v>26</v>
      </c>
    </row>
    <row r="40" spans="1:37" x14ac:dyDescent="0.25">
      <c r="A40" s="2" t="s">
        <v>0</v>
      </c>
      <c r="B40" s="2" t="s">
        <v>1</v>
      </c>
      <c r="C40">
        <v>2020</v>
      </c>
      <c r="D40">
        <v>2023</v>
      </c>
      <c r="E40">
        <v>2026</v>
      </c>
      <c r="F40">
        <v>2029</v>
      </c>
      <c r="G40">
        <v>2032</v>
      </c>
      <c r="H40">
        <v>2035</v>
      </c>
      <c r="I40">
        <v>2038</v>
      </c>
      <c r="J40">
        <v>2041</v>
      </c>
      <c r="K40">
        <v>2044</v>
      </c>
      <c r="L40">
        <v>2047</v>
      </c>
      <c r="M40">
        <v>2050</v>
      </c>
      <c r="N40" t="s">
        <v>29</v>
      </c>
      <c r="O40">
        <v>2020</v>
      </c>
      <c r="P40">
        <v>2023</v>
      </c>
      <c r="Q40">
        <v>2026</v>
      </c>
      <c r="R40">
        <v>2029</v>
      </c>
      <c r="S40">
        <v>2032</v>
      </c>
      <c r="T40">
        <v>2035</v>
      </c>
      <c r="U40">
        <v>2038</v>
      </c>
      <c r="V40">
        <v>2041</v>
      </c>
      <c r="W40">
        <v>2044</v>
      </c>
      <c r="X40">
        <v>2047</v>
      </c>
      <c r="Y40">
        <v>2050</v>
      </c>
      <c r="Z40">
        <v>2020</v>
      </c>
      <c r="AA40">
        <v>2023</v>
      </c>
      <c r="AB40">
        <v>2026</v>
      </c>
      <c r="AC40">
        <v>2029</v>
      </c>
      <c r="AD40">
        <v>2032</v>
      </c>
      <c r="AE40">
        <v>2035</v>
      </c>
      <c r="AF40">
        <v>2038</v>
      </c>
      <c r="AG40">
        <v>2041</v>
      </c>
      <c r="AH40">
        <v>2044</v>
      </c>
      <c r="AI40">
        <v>2047</v>
      </c>
      <c r="AJ40">
        <v>2050</v>
      </c>
    </row>
    <row r="41" spans="1:37" x14ac:dyDescent="0.25">
      <c r="A41">
        <v>2.78</v>
      </c>
      <c r="B41">
        <v>58.35</v>
      </c>
      <c r="M41">
        <v>4.1006254112820937</v>
      </c>
      <c r="N41">
        <f>1000*121425.742574257</f>
        <v>121425742.574257</v>
      </c>
      <c r="O41">
        <f>C41*$N$41</f>
        <v>0</v>
      </c>
      <c r="P41">
        <f t="shared" ref="P41:Y56" si="8">D41*$N$41</f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497921485.58379626</v>
      </c>
      <c r="Z41">
        <f>O41*Q$5</f>
        <v>0</v>
      </c>
      <c r="AA41">
        <f t="shared" ref="AA41:AJ56" si="9">P41*R$5</f>
        <v>0</v>
      </c>
      <c r="AB41">
        <f t="shared" si="9"/>
        <v>0</v>
      </c>
      <c r="AC41">
        <f t="shared" si="9"/>
        <v>0</v>
      </c>
      <c r="AD41">
        <f t="shared" si="9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9"/>
        <v>49482109.056551978</v>
      </c>
      <c r="AK41">
        <f>SUM(Z41:AJ41)</f>
        <v>49482109.056551978</v>
      </c>
    </row>
    <row r="42" spans="1:37" x14ac:dyDescent="0.25">
      <c r="A42">
        <v>3.78</v>
      </c>
      <c r="B42">
        <v>58.35</v>
      </c>
      <c r="M42">
        <v>4.0194568438024341</v>
      </c>
      <c r="N42">
        <f t="shared" ref="N42:N76" si="10">1000*121425.742574257</f>
        <v>121425742.574257</v>
      </c>
      <c r="O42">
        <f t="shared" ref="O42:Y76" si="11">C42*$N$41</f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488065532.00388992</v>
      </c>
      <c r="Z42">
        <f t="shared" ref="Z42:AJ76" si="12">O42*Q$5</f>
        <v>0</v>
      </c>
      <c r="AA42">
        <f t="shared" si="9"/>
        <v>0</v>
      </c>
      <c r="AB42">
        <f t="shared" si="9"/>
        <v>0</v>
      </c>
      <c r="AC42">
        <f t="shared" si="9"/>
        <v>0</v>
      </c>
      <c r="AD42">
        <f t="shared" si="9"/>
        <v>0</v>
      </c>
      <c r="AE42">
        <f t="shared" si="9"/>
        <v>0</v>
      </c>
      <c r="AF42">
        <f t="shared" si="9"/>
        <v>0</v>
      </c>
      <c r="AG42">
        <f t="shared" si="9"/>
        <v>0</v>
      </c>
      <c r="AH42">
        <f t="shared" si="9"/>
        <v>0</v>
      </c>
      <c r="AI42">
        <f t="shared" si="9"/>
        <v>0</v>
      </c>
      <c r="AJ42">
        <f t="shared" si="9"/>
        <v>48502650.680046223</v>
      </c>
      <c r="AK42">
        <f t="shared" ref="AK42:AK76" si="13">SUM(Z42:AJ42)</f>
        <v>48502650.680046223</v>
      </c>
    </row>
    <row r="43" spans="1:37" x14ac:dyDescent="0.25">
      <c r="A43">
        <v>4.78</v>
      </c>
      <c r="B43">
        <v>58.35</v>
      </c>
      <c r="M43">
        <v>3.9827585464565201</v>
      </c>
      <c r="N43">
        <f t="shared" si="10"/>
        <v>121425742.574257</v>
      </c>
      <c r="O43">
        <f t="shared" si="11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483609413.99745142</v>
      </c>
      <c r="Z43">
        <f t="shared" si="12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0</v>
      </c>
      <c r="AI43">
        <f t="shared" si="9"/>
        <v>0</v>
      </c>
      <c r="AJ43">
        <f t="shared" si="9"/>
        <v>48059813.559039228</v>
      </c>
      <c r="AK43">
        <f t="shared" si="13"/>
        <v>48059813.559039228</v>
      </c>
    </row>
    <row r="44" spans="1:37" x14ac:dyDescent="0.25">
      <c r="A44">
        <v>5.78</v>
      </c>
      <c r="B44">
        <v>58.35</v>
      </c>
      <c r="M44">
        <v>4.1479973882828407</v>
      </c>
      <c r="N44">
        <f t="shared" si="10"/>
        <v>121425742.574257</v>
      </c>
      <c r="O44">
        <f t="shared" si="11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503673663.0683226</v>
      </c>
      <c r="Z44">
        <f t="shared" si="12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  <c r="AF44">
        <f t="shared" si="9"/>
        <v>0</v>
      </c>
      <c r="AG44">
        <f t="shared" si="9"/>
        <v>0</v>
      </c>
      <c r="AH44">
        <f t="shared" si="9"/>
        <v>0</v>
      </c>
      <c r="AI44">
        <f t="shared" si="9"/>
        <v>0</v>
      </c>
      <c r="AJ44">
        <f t="shared" si="9"/>
        <v>50053745.111317232</v>
      </c>
      <c r="AK44">
        <f t="shared" si="13"/>
        <v>50053745.111317232</v>
      </c>
    </row>
    <row r="45" spans="1:37" x14ac:dyDescent="0.25">
      <c r="A45">
        <v>6.78</v>
      </c>
      <c r="B45">
        <v>58.35</v>
      </c>
      <c r="M45">
        <v>5.2755038190375929</v>
      </c>
      <c r="N45">
        <f t="shared" si="10"/>
        <v>121425742.574257</v>
      </c>
      <c r="O45">
        <f t="shared" si="11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8"/>
        <v>0</v>
      </c>
      <c r="X45">
        <f t="shared" si="8"/>
        <v>0</v>
      </c>
      <c r="Y45">
        <f t="shared" si="8"/>
        <v>640581968.67996848</v>
      </c>
      <c r="Z45">
        <f t="shared" si="12"/>
        <v>0</v>
      </c>
      <c r="AA45">
        <f t="shared" si="9"/>
        <v>0</v>
      </c>
      <c r="AB45">
        <f t="shared" si="9"/>
        <v>0</v>
      </c>
      <c r="AC45">
        <f t="shared" si="9"/>
        <v>0</v>
      </c>
      <c r="AD45">
        <f t="shared" si="9"/>
        <v>0</v>
      </c>
      <c r="AE45">
        <f t="shared" si="9"/>
        <v>0</v>
      </c>
      <c r="AF45">
        <f t="shared" si="9"/>
        <v>0</v>
      </c>
      <c r="AG45">
        <f t="shared" si="9"/>
        <v>0</v>
      </c>
      <c r="AH45">
        <f t="shared" si="9"/>
        <v>0</v>
      </c>
      <c r="AI45">
        <f t="shared" si="9"/>
        <v>0</v>
      </c>
      <c r="AJ45">
        <f t="shared" si="9"/>
        <v>63659327.326915585</v>
      </c>
      <c r="AK45">
        <f t="shared" si="13"/>
        <v>63659327.326915585</v>
      </c>
    </row>
    <row r="46" spans="1:37" x14ac:dyDescent="0.25">
      <c r="A46">
        <v>7.78</v>
      </c>
      <c r="B46">
        <v>58.35</v>
      </c>
      <c r="M46">
        <v>5.3407668577968321</v>
      </c>
      <c r="N46">
        <f t="shared" si="10"/>
        <v>121425742.574257</v>
      </c>
      <c r="O46">
        <f t="shared" si="11"/>
        <v>0</v>
      </c>
      <c r="P46">
        <f t="shared" si="8"/>
        <v>0</v>
      </c>
      <c r="Q46">
        <f t="shared" si="8"/>
        <v>0</v>
      </c>
      <c r="R46">
        <f t="shared" si="8"/>
        <v>0</v>
      </c>
      <c r="S46">
        <f t="shared" si="8"/>
        <v>0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648506581.62396157</v>
      </c>
      <c r="Z46">
        <f t="shared" si="12"/>
        <v>0</v>
      </c>
      <c r="AA46">
        <f t="shared" si="9"/>
        <v>0</v>
      </c>
      <c r="AB46">
        <f t="shared" si="9"/>
        <v>0</v>
      </c>
      <c r="AC46">
        <f t="shared" si="9"/>
        <v>0</v>
      </c>
      <c r="AD46">
        <f t="shared" si="9"/>
        <v>0</v>
      </c>
      <c r="AE46">
        <f t="shared" si="9"/>
        <v>0</v>
      </c>
      <c r="AF46">
        <f t="shared" si="9"/>
        <v>0</v>
      </c>
      <c r="AG46">
        <f t="shared" si="9"/>
        <v>0</v>
      </c>
      <c r="AH46">
        <f t="shared" si="9"/>
        <v>0</v>
      </c>
      <c r="AI46">
        <f t="shared" si="9"/>
        <v>0</v>
      </c>
      <c r="AJ46">
        <f t="shared" si="9"/>
        <v>64446854.222779244</v>
      </c>
      <c r="AK46">
        <f t="shared" si="13"/>
        <v>64446854.222779244</v>
      </c>
    </row>
    <row r="47" spans="1:37" x14ac:dyDescent="0.25">
      <c r="A47">
        <v>2.78</v>
      </c>
      <c r="B47">
        <v>57.35</v>
      </c>
      <c r="M47">
        <v>3.9896938985205148</v>
      </c>
      <c r="N47">
        <f t="shared" si="10"/>
        <v>121425742.574257</v>
      </c>
      <c r="O47">
        <f t="shared" si="11"/>
        <v>0</v>
      </c>
      <c r="P47">
        <f t="shared" si="8"/>
        <v>0</v>
      </c>
      <c r="Q47">
        <f t="shared" si="8"/>
        <v>0</v>
      </c>
      <c r="R47">
        <f t="shared" si="8"/>
        <v>0</v>
      </c>
      <c r="S47">
        <f t="shared" si="8"/>
        <v>0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484451544.27183586</v>
      </c>
      <c r="Z47">
        <f t="shared" si="12"/>
        <v>0</v>
      </c>
      <c r="AA47">
        <f t="shared" si="9"/>
        <v>0</v>
      </c>
      <c r="AB47">
        <f t="shared" si="9"/>
        <v>0</v>
      </c>
      <c r="AC47">
        <f t="shared" si="9"/>
        <v>0</v>
      </c>
      <c r="AD47">
        <f t="shared" si="9"/>
        <v>0</v>
      </c>
      <c r="AE47">
        <f t="shared" si="9"/>
        <v>0</v>
      </c>
      <c r="AF47">
        <f t="shared" si="9"/>
        <v>0</v>
      </c>
      <c r="AG47">
        <f t="shared" si="9"/>
        <v>0</v>
      </c>
      <c r="AH47">
        <f t="shared" si="9"/>
        <v>0</v>
      </c>
      <c r="AI47">
        <f t="shared" si="9"/>
        <v>0</v>
      </c>
      <c r="AJ47">
        <f t="shared" si="9"/>
        <v>48143502.21936699</v>
      </c>
      <c r="AK47">
        <f t="shared" si="13"/>
        <v>48143502.21936699</v>
      </c>
    </row>
    <row r="48" spans="1:37" x14ac:dyDescent="0.25">
      <c r="A48">
        <v>3.78</v>
      </c>
      <c r="B48">
        <v>57.35</v>
      </c>
      <c r="M48">
        <v>3.863571719948244</v>
      </c>
      <c r="N48">
        <f t="shared" si="10"/>
        <v>121425742.574257</v>
      </c>
      <c r="O48">
        <f t="shared" si="11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0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469137065.08361483</v>
      </c>
      <c r="Z48">
        <f t="shared" si="12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E48">
        <f t="shared" si="9"/>
        <v>0</v>
      </c>
      <c r="AF48">
        <f t="shared" si="9"/>
        <v>0</v>
      </c>
      <c r="AG48">
        <f t="shared" si="9"/>
        <v>0</v>
      </c>
      <c r="AH48">
        <f t="shared" si="9"/>
        <v>0</v>
      </c>
      <c r="AI48">
        <f t="shared" si="9"/>
        <v>0</v>
      </c>
      <c r="AJ48">
        <f t="shared" si="9"/>
        <v>46621590.128252134</v>
      </c>
      <c r="AK48">
        <f t="shared" si="13"/>
        <v>46621590.128252134</v>
      </c>
    </row>
    <row r="49" spans="1:37" x14ac:dyDescent="0.25">
      <c r="A49">
        <v>4.78</v>
      </c>
      <c r="B49">
        <v>57.35</v>
      </c>
      <c r="M49">
        <v>3.7441812838166899</v>
      </c>
      <c r="N49">
        <f t="shared" si="10"/>
        <v>121425742.574257</v>
      </c>
      <c r="O49">
        <f t="shared" si="11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454639992.7200765</v>
      </c>
      <c r="Z49">
        <f t="shared" si="12"/>
        <v>0</v>
      </c>
      <c r="AA49">
        <f t="shared" si="9"/>
        <v>0</v>
      </c>
      <c r="AB49">
        <f t="shared" si="9"/>
        <v>0</v>
      </c>
      <c r="AC49">
        <f t="shared" si="9"/>
        <v>0</v>
      </c>
      <c r="AD49">
        <f t="shared" si="9"/>
        <v>0</v>
      </c>
      <c r="AE49">
        <f t="shared" si="9"/>
        <v>0</v>
      </c>
      <c r="AF49">
        <f t="shared" si="9"/>
        <v>0</v>
      </c>
      <c r="AG49">
        <f t="shared" si="9"/>
        <v>0</v>
      </c>
      <c r="AH49">
        <f t="shared" si="9"/>
        <v>0</v>
      </c>
      <c r="AI49">
        <f t="shared" si="9"/>
        <v>0</v>
      </c>
      <c r="AJ49">
        <f t="shared" si="9"/>
        <v>45180909.746982254</v>
      </c>
      <c r="AK49">
        <f t="shared" si="13"/>
        <v>45180909.746982254</v>
      </c>
    </row>
    <row r="50" spans="1:37" x14ac:dyDescent="0.25">
      <c r="A50">
        <v>5.78</v>
      </c>
      <c r="B50">
        <v>57.35</v>
      </c>
      <c r="M50">
        <v>3.6174999239677201</v>
      </c>
      <c r="N50">
        <f t="shared" si="10"/>
        <v>121425742.574257</v>
      </c>
      <c r="O50">
        <f t="shared" si="11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8"/>
        <v>0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439257614.53009868</v>
      </c>
      <c r="Z50">
        <f t="shared" si="12"/>
        <v>0</v>
      </c>
      <c r="AA50">
        <f t="shared" si="9"/>
        <v>0</v>
      </c>
      <c r="AB50">
        <f t="shared" si="9"/>
        <v>0</v>
      </c>
      <c r="AC50">
        <f t="shared" si="9"/>
        <v>0</v>
      </c>
      <c r="AD50">
        <f t="shared" si="9"/>
        <v>0</v>
      </c>
      <c r="AE50">
        <f t="shared" si="9"/>
        <v>0</v>
      </c>
      <c r="AF50">
        <f t="shared" si="9"/>
        <v>0</v>
      </c>
      <c r="AG50">
        <f t="shared" si="9"/>
        <v>0</v>
      </c>
      <c r="AH50">
        <f t="shared" si="9"/>
        <v>0</v>
      </c>
      <c r="AI50">
        <f t="shared" si="9"/>
        <v>0</v>
      </c>
      <c r="AJ50">
        <f t="shared" si="9"/>
        <v>43652250.034190014</v>
      </c>
      <c r="AK50">
        <f t="shared" si="13"/>
        <v>43652250.034190014</v>
      </c>
    </row>
    <row r="51" spans="1:37" x14ac:dyDescent="0.25">
      <c r="A51">
        <v>6.78</v>
      </c>
      <c r="B51">
        <v>57.35</v>
      </c>
      <c r="M51">
        <v>3.5486163624876319</v>
      </c>
      <c r="N51">
        <f t="shared" si="10"/>
        <v>121425742.574257</v>
      </c>
      <c r="O51">
        <f t="shared" si="11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430893376.92621946</v>
      </c>
      <c r="Z51">
        <f t="shared" si="12"/>
        <v>0</v>
      </c>
      <c r="AA51">
        <f t="shared" si="9"/>
        <v>0</v>
      </c>
      <c r="AB51">
        <f t="shared" si="9"/>
        <v>0</v>
      </c>
      <c r="AC51">
        <f t="shared" si="9"/>
        <v>0</v>
      </c>
      <c r="AD51">
        <f t="shared" si="9"/>
        <v>0</v>
      </c>
      <c r="AE51">
        <f t="shared" si="9"/>
        <v>0</v>
      </c>
      <c r="AF51">
        <f t="shared" si="9"/>
        <v>0</v>
      </c>
      <c r="AG51">
        <f t="shared" si="9"/>
        <v>0</v>
      </c>
      <c r="AH51">
        <f t="shared" si="9"/>
        <v>0</v>
      </c>
      <c r="AI51">
        <f t="shared" si="9"/>
        <v>0</v>
      </c>
      <c r="AJ51">
        <f t="shared" si="9"/>
        <v>42821034.412303761</v>
      </c>
      <c r="AK51">
        <f t="shared" si="13"/>
        <v>42821034.412303761</v>
      </c>
    </row>
    <row r="52" spans="1:37" x14ac:dyDescent="0.25">
      <c r="A52">
        <v>7.78</v>
      </c>
      <c r="B52">
        <v>57.35</v>
      </c>
      <c r="M52">
        <v>3.555420916651463</v>
      </c>
      <c r="N52">
        <f t="shared" si="10"/>
        <v>121425742.574257</v>
      </c>
      <c r="O52">
        <f t="shared" si="11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8"/>
        <v>0</v>
      </c>
      <c r="U52">
        <f t="shared" si="8"/>
        <v>0</v>
      </c>
      <c r="V52">
        <f t="shared" si="8"/>
        <v>0</v>
      </c>
      <c r="W52">
        <f t="shared" si="8"/>
        <v>0</v>
      </c>
      <c r="X52">
        <f t="shared" si="8"/>
        <v>0</v>
      </c>
      <c r="Y52">
        <f t="shared" si="8"/>
        <v>431719624.96844941</v>
      </c>
      <c r="Z52">
        <f t="shared" si="12"/>
        <v>0</v>
      </c>
      <c r="AA52">
        <f t="shared" si="9"/>
        <v>0</v>
      </c>
      <c r="AB52">
        <f t="shared" si="9"/>
        <v>0</v>
      </c>
      <c r="AC52">
        <f t="shared" si="9"/>
        <v>0</v>
      </c>
      <c r="AD52">
        <f t="shared" si="9"/>
        <v>0</v>
      </c>
      <c r="AE52">
        <f t="shared" si="9"/>
        <v>0</v>
      </c>
      <c r="AF52">
        <f t="shared" si="9"/>
        <v>0</v>
      </c>
      <c r="AG52">
        <f t="shared" si="9"/>
        <v>0</v>
      </c>
      <c r="AH52">
        <f t="shared" si="9"/>
        <v>0</v>
      </c>
      <c r="AI52">
        <f t="shared" si="9"/>
        <v>0</v>
      </c>
      <c r="AJ52">
        <f t="shared" si="9"/>
        <v>42903144.738765068</v>
      </c>
      <c r="AK52">
        <f t="shared" si="13"/>
        <v>42903144.738765068</v>
      </c>
    </row>
    <row r="53" spans="1:37" x14ac:dyDescent="0.25">
      <c r="A53">
        <v>2.78</v>
      </c>
      <c r="B53">
        <v>56.35</v>
      </c>
      <c r="M53">
        <v>3.8241103324552328</v>
      </c>
      <c r="N53">
        <f t="shared" si="10"/>
        <v>121425742.574257</v>
      </c>
      <c r="O53">
        <f t="shared" si="11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464345436.80426544</v>
      </c>
      <c r="Z53">
        <f t="shared" si="12"/>
        <v>0</v>
      </c>
      <c r="AA53">
        <f t="shared" si="9"/>
        <v>0</v>
      </c>
      <c r="AB53">
        <f t="shared" si="9"/>
        <v>0</v>
      </c>
      <c r="AC53">
        <f t="shared" si="9"/>
        <v>0</v>
      </c>
      <c r="AD53">
        <f t="shared" si="9"/>
        <v>0</v>
      </c>
      <c r="AE53">
        <f t="shared" si="9"/>
        <v>0</v>
      </c>
      <c r="AF53">
        <f t="shared" si="9"/>
        <v>0</v>
      </c>
      <c r="AG53">
        <f t="shared" si="9"/>
        <v>0</v>
      </c>
      <c r="AH53">
        <f t="shared" si="9"/>
        <v>0</v>
      </c>
      <c r="AI53">
        <f t="shared" si="9"/>
        <v>0</v>
      </c>
      <c r="AJ53">
        <f t="shared" si="9"/>
        <v>46145410.891280197</v>
      </c>
      <c r="AK53">
        <f t="shared" si="13"/>
        <v>46145410.891280197</v>
      </c>
    </row>
    <row r="54" spans="1:37" x14ac:dyDescent="0.25">
      <c r="A54">
        <v>3.78</v>
      </c>
      <c r="B54">
        <v>56.35</v>
      </c>
      <c r="M54">
        <v>3.7371758329569991</v>
      </c>
      <c r="N54">
        <f t="shared" si="10"/>
        <v>121425742.574257</v>
      </c>
      <c r="O54">
        <f t="shared" si="11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f t="shared" si="8"/>
        <v>0</v>
      </c>
      <c r="U54">
        <f t="shared" si="8"/>
        <v>0</v>
      </c>
      <c r="V54">
        <f t="shared" si="8"/>
        <v>0</v>
      </c>
      <c r="W54">
        <f t="shared" si="8"/>
        <v>0</v>
      </c>
      <c r="X54">
        <f t="shared" si="8"/>
        <v>0</v>
      </c>
      <c r="Y54">
        <f t="shared" si="8"/>
        <v>453789350.64737105</v>
      </c>
      <c r="Z54">
        <f t="shared" si="12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45096375.206842154</v>
      </c>
      <c r="AK54">
        <f t="shared" si="13"/>
        <v>45096375.206842154</v>
      </c>
    </row>
    <row r="55" spans="1:37" x14ac:dyDescent="0.25">
      <c r="A55">
        <v>4.78</v>
      </c>
      <c r="B55">
        <v>56.35</v>
      </c>
      <c r="M55">
        <v>3.6196527902291979</v>
      </c>
      <c r="N55">
        <f t="shared" si="10"/>
        <v>121425742.574257</v>
      </c>
      <c r="O55">
        <f t="shared" si="11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f t="shared" si="8"/>
        <v>0</v>
      </c>
      <c r="U55">
        <f t="shared" si="8"/>
        <v>0</v>
      </c>
      <c r="V55">
        <f t="shared" si="8"/>
        <v>0</v>
      </c>
      <c r="W55">
        <f t="shared" si="8"/>
        <v>0</v>
      </c>
      <c r="X55">
        <f t="shared" si="8"/>
        <v>0</v>
      </c>
      <c r="Y55">
        <f t="shared" si="8"/>
        <v>439519027.91456169</v>
      </c>
      <c r="Z55">
        <f t="shared" si="12"/>
        <v>0</v>
      </c>
      <c r="AA55">
        <f t="shared" si="9"/>
        <v>0</v>
      </c>
      <c r="AB55">
        <f t="shared" si="9"/>
        <v>0</v>
      </c>
      <c r="AC55">
        <f t="shared" si="9"/>
        <v>0</v>
      </c>
      <c r="AD55">
        <f t="shared" si="9"/>
        <v>0</v>
      </c>
      <c r="AE55">
        <f t="shared" si="9"/>
        <v>0</v>
      </c>
      <c r="AF55">
        <f t="shared" si="9"/>
        <v>0</v>
      </c>
      <c r="AG55">
        <f t="shared" si="9"/>
        <v>0</v>
      </c>
      <c r="AH55">
        <f t="shared" si="9"/>
        <v>0</v>
      </c>
      <c r="AI55">
        <f t="shared" si="9"/>
        <v>0</v>
      </c>
      <c r="AJ55">
        <f t="shared" si="9"/>
        <v>43678228.59903077</v>
      </c>
      <c r="AK55">
        <f t="shared" si="13"/>
        <v>43678228.59903077</v>
      </c>
    </row>
    <row r="56" spans="1:37" x14ac:dyDescent="0.25">
      <c r="A56">
        <v>5.78</v>
      </c>
      <c r="B56">
        <v>56.35</v>
      </c>
      <c r="M56">
        <v>3.5394386088654048</v>
      </c>
      <c r="N56">
        <f t="shared" si="10"/>
        <v>121425742.574257</v>
      </c>
      <c r="O56">
        <f t="shared" si="11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429778961.37747699</v>
      </c>
      <c r="Z56">
        <f t="shared" si="12"/>
        <v>0</v>
      </c>
      <c r="AA56">
        <f t="shared" si="9"/>
        <v>0</v>
      </c>
      <c r="AB56">
        <f t="shared" si="9"/>
        <v>0</v>
      </c>
      <c r="AC56">
        <f t="shared" si="9"/>
        <v>0</v>
      </c>
      <c r="AD56">
        <f t="shared" si="9"/>
        <v>0</v>
      </c>
      <c r="AE56">
        <f t="shared" si="9"/>
        <v>0</v>
      </c>
      <c r="AF56">
        <f t="shared" si="9"/>
        <v>0</v>
      </c>
      <c r="AG56">
        <f t="shared" si="9"/>
        <v>0</v>
      </c>
      <c r="AH56">
        <f t="shared" si="9"/>
        <v>0</v>
      </c>
      <c r="AI56">
        <f t="shared" si="9"/>
        <v>0</v>
      </c>
      <c r="AJ56">
        <f t="shared" si="9"/>
        <v>42710286.767717712</v>
      </c>
      <c r="AK56">
        <f t="shared" si="13"/>
        <v>42710286.767717712</v>
      </c>
    </row>
    <row r="57" spans="1:37" x14ac:dyDescent="0.25">
      <c r="A57">
        <v>6.78</v>
      </c>
      <c r="B57">
        <v>56.35</v>
      </c>
      <c r="M57">
        <v>3.5135778283277741</v>
      </c>
      <c r="N57">
        <f t="shared" si="10"/>
        <v>121425742.574257</v>
      </c>
      <c r="O57">
        <f t="shared" si="11"/>
        <v>0</v>
      </c>
      <c r="P57">
        <f t="shared" si="11"/>
        <v>0</v>
      </c>
      <c r="Q57">
        <f t="shared" si="11"/>
        <v>0</v>
      </c>
      <c r="R57">
        <f t="shared" si="11"/>
        <v>0</v>
      </c>
      <c r="S57">
        <f t="shared" si="11"/>
        <v>0</v>
      </c>
      <c r="T57">
        <f t="shared" si="11"/>
        <v>0</v>
      </c>
      <c r="U57">
        <f t="shared" si="11"/>
        <v>0</v>
      </c>
      <c r="V57">
        <f t="shared" si="11"/>
        <v>0</v>
      </c>
      <c r="W57">
        <f t="shared" si="11"/>
        <v>0</v>
      </c>
      <c r="X57">
        <f t="shared" si="11"/>
        <v>0</v>
      </c>
      <c r="Y57">
        <f t="shared" si="11"/>
        <v>426638796.89714527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2"/>
        <v>0</v>
      </c>
      <c r="AD57">
        <f t="shared" si="12"/>
        <v>0</v>
      </c>
      <c r="AE57">
        <f t="shared" si="12"/>
        <v>0</v>
      </c>
      <c r="AF57">
        <f t="shared" si="12"/>
        <v>0</v>
      </c>
      <c r="AG57">
        <f t="shared" si="12"/>
        <v>0</v>
      </c>
      <c r="AH57">
        <f t="shared" si="12"/>
        <v>0</v>
      </c>
      <c r="AI57">
        <f t="shared" si="12"/>
        <v>0</v>
      </c>
      <c r="AJ57">
        <f t="shared" si="12"/>
        <v>42398225.597894713</v>
      </c>
      <c r="AK57">
        <f t="shared" si="13"/>
        <v>42398225.597894713</v>
      </c>
    </row>
    <row r="58" spans="1:37" x14ac:dyDescent="0.25">
      <c r="A58">
        <v>7.78</v>
      </c>
      <c r="B58">
        <v>56.35</v>
      </c>
      <c r="M58">
        <v>3.5378196723220769</v>
      </c>
      <c r="N58">
        <f t="shared" si="10"/>
        <v>121425742.574257</v>
      </c>
      <c r="O58">
        <f t="shared" si="11"/>
        <v>0</v>
      </c>
      <c r="P58">
        <f t="shared" si="11"/>
        <v>0</v>
      </c>
      <c r="Q58">
        <f t="shared" si="11"/>
        <v>0</v>
      </c>
      <c r="R58">
        <f t="shared" si="11"/>
        <v>0</v>
      </c>
      <c r="S58">
        <f t="shared" si="11"/>
        <v>0</v>
      </c>
      <c r="T58">
        <f t="shared" si="11"/>
        <v>0</v>
      </c>
      <c r="U58">
        <f t="shared" si="11"/>
        <v>0</v>
      </c>
      <c r="V58">
        <f t="shared" si="11"/>
        <v>0</v>
      </c>
      <c r="W58">
        <f t="shared" si="11"/>
        <v>0</v>
      </c>
      <c r="X58">
        <f t="shared" si="11"/>
        <v>0</v>
      </c>
      <c r="Y58">
        <f t="shared" si="11"/>
        <v>429582380.8055228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2"/>
        <v>0</v>
      </c>
      <c r="AD58">
        <f t="shared" si="12"/>
        <v>0</v>
      </c>
      <c r="AE58">
        <f t="shared" si="12"/>
        <v>0</v>
      </c>
      <c r="AF58">
        <f t="shared" si="12"/>
        <v>0</v>
      </c>
      <c r="AG58">
        <f t="shared" si="12"/>
        <v>0</v>
      </c>
      <c r="AH58">
        <f t="shared" si="12"/>
        <v>0</v>
      </c>
      <c r="AI58">
        <f t="shared" si="12"/>
        <v>0</v>
      </c>
      <c r="AJ58">
        <f t="shared" si="12"/>
        <v>42690751.11484579</v>
      </c>
      <c r="AK58">
        <f t="shared" si="13"/>
        <v>42690751.11484579</v>
      </c>
    </row>
    <row r="59" spans="1:37" x14ac:dyDescent="0.25">
      <c r="A59">
        <v>2.78</v>
      </c>
      <c r="B59">
        <v>55.35</v>
      </c>
      <c r="M59">
        <v>3.6447812476876731</v>
      </c>
      <c r="N59">
        <f t="shared" si="10"/>
        <v>121425742.574257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442570269.52120262</v>
      </c>
      <c r="Z59">
        <f t="shared" si="12"/>
        <v>0</v>
      </c>
      <c r="AA59">
        <f t="shared" si="12"/>
        <v>0</v>
      </c>
      <c r="AB59">
        <f t="shared" si="12"/>
        <v>0</v>
      </c>
      <c r="AC59">
        <f t="shared" si="12"/>
        <v>0</v>
      </c>
      <c r="AD59">
        <f t="shared" si="12"/>
        <v>0</v>
      </c>
      <c r="AE59">
        <f t="shared" si="12"/>
        <v>0</v>
      </c>
      <c r="AF59">
        <f t="shared" si="12"/>
        <v>0</v>
      </c>
      <c r="AG59">
        <f t="shared" si="12"/>
        <v>0</v>
      </c>
      <c r="AH59">
        <f t="shared" si="12"/>
        <v>0</v>
      </c>
      <c r="AI59">
        <f t="shared" si="12"/>
        <v>0</v>
      </c>
      <c r="AJ59">
        <f t="shared" si="12"/>
        <v>43981452.85086371</v>
      </c>
      <c r="AK59">
        <f t="shared" si="13"/>
        <v>43981452.85086371</v>
      </c>
    </row>
    <row r="60" spans="1:37" x14ac:dyDescent="0.25">
      <c r="A60">
        <v>3.78</v>
      </c>
      <c r="B60">
        <v>55.35</v>
      </c>
      <c r="M60">
        <v>3.558853872869614</v>
      </c>
      <c r="N60">
        <f t="shared" si="10"/>
        <v>121425742.574257</v>
      </c>
      <c r="O60">
        <f t="shared" si="11"/>
        <v>0</v>
      </c>
      <c r="P60">
        <f t="shared" si="11"/>
        <v>0</v>
      </c>
      <c r="Q60">
        <f t="shared" si="11"/>
        <v>0</v>
      </c>
      <c r="R60">
        <f t="shared" si="11"/>
        <v>0</v>
      </c>
      <c r="S60">
        <f t="shared" si="11"/>
        <v>0</v>
      </c>
      <c r="T60">
        <f t="shared" si="11"/>
        <v>0</v>
      </c>
      <c r="U60">
        <f t="shared" si="11"/>
        <v>0</v>
      </c>
      <c r="V60">
        <f t="shared" si="11"/>
        <v>0</v>
      </c>
      <c r="W60">
        <f t="shared" si="11"/>
        <v>0</v>
      </c>
      <c r="X60">
        <f t="shared" si="11"/>
        <v>0</v>
      </c>
      <c r="Y60">
        <f t="shared" si="11"/>
        <v>432136474.22646332</v>
      </c>
      <c r="Z60">
        <f t="shared" si="12"/>
        <v>0</v>
      </c>
      <c r="AA60">
        <f t="shared" si="12"/>
        <v>0</v>
      </c>
      <c r="AB60">
        <f t="shared" si="12"/>
        <v>0</v>
      </c>
      <c r="AC60">
        <f t="shared" si="12"/>
        <v>0</v>
      </c>
      <c r="AD60">
        <f t="shared" si="12"/>
        <v>0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  <c r="AI60">
        <f t="shared" si="12"/>
        <v>0</v>
      </c>
      <c r="AJ60">
        <f t="shared" si="12"/>
        <v>42944570.106101856</v>
      </c>
      <c r="AK60">
        <f t="shared" si="13"/>
        <v>42944570.106101856</v>
      </c>
    </row>
    <row r="61" spans="1:37" x14ac:dyDescent="0.25">
      <c r="A61">
        <v>4.78</v>
      </c>
      <c r="B61">
        <v>55.35</v>
      </c>
      <c r="M61">
        <v>3.4570307127886779</v>
      </c>
      <c r="N61">
        <f t="shared" si="10"/>
        <v>121425742.574257</v>
      </c>
      <c r="O61">
        <f t="shared" si="11"/>
        <v>0</v>
      </c>
      <c r="P61">
        <f t="shared" si="11"/>
        <v>0</v>
      </c>
      <c r="Q61">
        <f t="shared" si="11"/>
        <v>0</v>
      </c>
      <c r="R61">
        <f t="shared" si="11"/>
        <v>0</v>
      </c>
      <c r="S61">
        <f t="shared" si="11"/>
        <v>0</v>
      </c>
      <c r="T61">
        <f t="shared" si="11"/>
        <v>0</v>
      </c>
      <c r="U61">
        <f t="shared" si="11"/>
        <v>0</v>
      </c>
      <c r="V61">
        <f t="shared" si="11"/>
        <v>0</v>
      </c>
      <c r="W61">
        <f t="shared" si="11"/>
        <v>0</v>
      </c>
      <c r="X61">
        <f t="shared" si="11"/>
        <v>0</v>
      </c>
      <c r="Y61">
        <f t="shared" si="11"/>
        <v>419772521.4023782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2"/>
        <v>0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0</v>
      </c>
      <c r="AH61">
        <f t="shared" si="12"/>
        <v>0</v>
      </c>
      <c r="AI61">
        <f t="shared" si="12"/>
        <v>0</v>
      </c>
      <c r="AJ61">
        <f t="shared" si="12"/>
        <v>41715873.454672694</v>
      </c>
      <c r="AK61">
        <f t="shared" si="13"/>
        <v>41715873.454672694</v>
      </c>
    </row>
    <row r="62" spans="1:37" x14ac:dyDescent="0.25">
      <c r="A62">
        <v>5.78</v>
      </c>
      <c r="B62">
        <v>55.35</v>
      </c>
      <c r="M62">
        <v>3.3972732435014512</v>
      </c>
      <c r="N62">
        <f t="shared" si="10"/>
        <v>121425742.574257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11"/>
        <v>0</v>
      </c>
      <c r="S62">
        <f t="shared" si="11"/>
        <v>0</v>
      </c>
      <c r="T62">
        <f t="shared" si="11"/>
        <v>0</v>
      </c>
      <c r="U62">
        <f t="shared" si="11"/>
        <v>0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412516426.31981832</v>
      </c>
      <c r="Z62">
        <f t="shared" si="12"/>
        <v>0</v>
      </c>
      <c r="AA62">
        <f t="shared" si="12"/>
        <v>0</v>
      </c>
      <c r="AB62">
        <f t="shared" si="12"/>
        <v>0</v>
      </c>
      <c r="AC62">
        <f t="shared" si="12"/>
        <v>0</v>
      </c>
      <c r="AD62">
        <f t="shared" si="12"/>
        <v>0</v>
      </c>
      <c r="AE62">
        <f t="shared" si="12"/>
        <v>0</v>
      </c>
      <c r="AF62">
        <f t="shared" si="12"/>
        <v>0</v>
      </c>
      <c r="AG62">
        <f t="shared" si="12"/>
        <v>0</v>
      </c>
      <c r="AH62">
        <f t="shared" si="12"/>
        <v>0</v>
      </c>
      <c r="AI62">
        <f t="shared" si="12"/>
        <v>0</v>
      </c>
      <c r="AJ62">
        <f t="shared" si="12"/>
        <v>40994782.08064016</v>
      </c>
      <c r="AK62">
        <f t="shared" si="13"/>
        <v>40994782.08064016</v>
      </c>
    </row>
    <row r="63" spans="1:37" x14ac:dyDescent="0.25">
      <c r="A63">
        <v>6.78</v>
      </c>
      <c r="B63">
        <v>55.35</v>
      </c>
      <c r="M63">
        <v>3.3796275369318911</v>
      </c>
      <c r="N63">
        <f t="shared" si="10"/>
        <v>121425742.574257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11"/>
        <v>0</v>
      </c>
      <c r="S63">
        <f t="shared" si="11"/>
        <v>0</v>
      </c>
      <c r="T63">
        <f t="shared" si="11"/>
        <v>0</v>
      </c>
      <c r="U63">
        <f t="shared" si="11"/>
        <v>0</v>
      </c>
      <c r="V63">
        <f t="shared" si="11"/>
        <v>0</v>
      </c>
      <c r="W63">
        <f t="shared" si="11"/>
        <v>0</v>
      </c>
      <c r="X63">
        <f t="shared" si="11"/>
        <v>0</v>
      </c>
      <c r="Y63">
        <f t="shared" si="11"/>
        <v>410373783.29636204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2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40781851.932362638</v>
      </c>
      <c r="AK63">
        <f t="shared" si="13"/>
        <v>40781851.932362638</v>
      </c>
    </row>
    <row r="64" spans="1:37" x14ac:dyDescent="0.25">
      <c r="A64">
        <v>7.78</v>
      </c>
      <c r="B64">
        <v>55.35</v>
      </c>
      <c r="M64">
        <v>3.4064598126949379</v>
      </c>
      <c r="N64">
        <f t="shared" si="10"/>
        <v>121425742.574257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11"/>
        <v>0</v>
      </c>
      <c r="S64">
        <f t="shared" si="11"/>
        <v>0</v>
      </c>
      <c r="T64">
        <f t="shared" si="11"/>
        <v>0</v>
      </c>
      <c r="U64">
        <f t="shared" si="11"/>
        <v>0</v>
      </c>
      <c r="V64">
        <f t="shared" si="11"/>
        <v>0</v>
      </c>
      <c r="W64">
        <f t="shared" si="11"/>
        <v>0</v>
      </c>
      <c r="X64">
        <f t="shared" si="11"/>
        <v>0</v>
      </c>
      <c r="Y64">
        <f t="shared" si="11"/>
        <v>413631912.30584723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2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41105636.102428399</v>
      </c>
      <c r="AK64">
        <f t="shared" si="13"/>
        <v>41105636.102428399</v>
      </c>
    </row>
    <row r="65" spans="1:37" x14ac:dyDescent="0.25">
      <c r="A65">
        <v>2.78</v>
      </c>
      <c r="B65">
        <v>54.35</v>
      </c>
      <c r="M65">
        <v>3.5574732215773688</v>
      </c>
      <c r="N65">
        <f t="shared" si="10"/>
        <v>121425742.574257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11"/>
        <v>0</v>
      </c>
      <c r="S65">
        <f t="shared" si="11"/>
        <v>0</v>
      </c>
      <c r="T65">
        <f t="shared" si="11"/>
        <v>0</v>
      </c>
      <c r="U65">
        <f t="shared" si="11"/>
        <v>0</v>
      </c>
      <c r="V65">
        <f t="shared" si="11"/>
        <v>0</v>
      </c>
      <c r="W65">
        <f t="shared" si="11"/>
        <v>0</v>
      </c>
      <c r="X65">
        <f t="shared" si="11"/>
        <v>0</v>
      </c>
      <c r="Y65">
        <f t="shared" si="11"/>
        <v>431968827.61806631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2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42927909.833348341</v>
      </c>
      <c r="AK65">
        <f t="shared" si="13"/>
        <v>42927909.833348341</v>
      </c>
    </row>
    <row r="66" spans="1:37" x14ac:dyDescent="0.25">
      <c r="A66">
        <v>3.78</v>
      </c>
      <c r="B66">
        <v>54.35</v>
      </c>
      <c r="M66">
        <v>3.4465945898501271</v>
      </c>
      <c r="N66">
        <f t="shared" si="10"/>
        <v>121425742.574257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11"/>
        <v>0</v>
      </c>
      <c r="S66">
        <f t="shared" si="11"/>
        <v>0</v>
      </c>
      <c r="T66">
        <f t="shared" si="11"/>
        <v>0</v>
      </c>
      <c r="U66">
        <f t="shared" si="11"/>
        <v>0</v>
      </c>
      <c r="V66">
        <f t="shared" si="11"/>
        <v>0</v>
      </c>
      <c r="W66">
        <f t="shared" si="11"/>
        <v>0</v>
      </c>
      <c r="X66">
        <f t="shared" si="11"/>
        <v>0</v>
      </c>
      <c r="Y66">
        <f t="shared" si="11"/>
        <v>418505307.42496842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2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41589941.109827884</v>
      </c>
      <c r="AK66">
        <f t="shared" si="13"/>
        <v>41589941.109827884</v>
      </c>
    </row>
    <row r="67" spans="1:37" x14ac:dyDescent="0.25">
      <c r="A67">
        <v>4.78</v>
      </c>
      <c r="B67">
        <v>54.35</v>
      </c>
      <c r="M67">
        <v>3.334433319456104</v>
      </c>
      <c r="N67">
        <f t="shared" si="10"/>
        <v>121425742.574257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si="11"/>
        <v>0</v>
      </c>
      <c r="S67">
        <f t="shared" si="11"/>
        <v>0</v>
      </c>
      <c r="T67">
        <f t="shared" si="11"/>
        <v>0</v>
      </c>
      <c r="U67">
        <f t="shared" si="11"/>
        <v>0</v>
      </c>
      <c r="V67">
        <f t="shared" si="11"/>
        <v>0</v>
      </c>
      <c r="W67">
        <f t="shared" si="11"/>
        <v>0</v>
      </c>
      <c r="X67">
        <f t="shared" si="11"/>
        <v>0</v>
      </c>
      <c r="Y67">
        <f t="shared" si="11"/>
        <v>404886041.87930214</v>
      </c>
      <c r="Z67">
        <f t="shared" si="12"/>
        <v>0</v>
      </c>
      <c r="AA67">
        <f t="shared" si="12"/>
        <v>0</v>
      </c>
      <c r="AB67">
        <f t="shared" si="12"/>
        <v>0</v>
      </c>
      <c r="AC67">
        <f t="shared" si="12"/>
        <v>0</v>
      </c>
      <c r="AD67">
        <f t="shared" si="12"/>
        <v>0</v>
      </c>
      <c r="AE67">
        <f t="shared" si="12"/>
        <v>0</v>
      </c>
      <c r="AF67">
        <f t="shared" si="12"/>
        <v>0</v>
      </c>
      <c r="AG67">
        <f t="shared" si="12"/>
        <v>0</v>
      </c>
      <c r="AH67">
        <f t="shared" si="12"/>
        <v>0</v>
      </c>
      <c r="AI67">
        <f t="shared" si="12"/>
        <v>0</v>
      </c>
      <c r="AJ67">
        <f t="shared" si="12"/>
        <v>40236494.828612156</v>
      </c>
      <c r="AK67">
        <f t="shared" si="13"/>
        <v>40236494.828612156</v>
      </c>
    </row>
    <row r="68" spans="1:37" x14ac:dyDescent="0.25">
      <c r="A68">
        <v>5.78</v>
      </c>
      <c r="B68">
        <v>54.35</v>
      </c>
      <c r="M68">
        <v>3.2406990106823521</v>
      </c>
      <c r="N68">
        <f t="shared" si="10"/>
        <v>121425742.574257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1"/>
        <v>0</v>
      </c>
      <c r="S68">
        <f t="shared" si="11"/>
        <v>0</v>
      </c>
      <c r="T68">
        <f t="shared" si="11"/>
        <v>0</v>
      </c>
      <c r="U68">
        <f t="shared" si="11"/>
        <v>0</v>
      </c>
      <c r="V68">
        <f t="shared" si="11"/>
        <v>0</v>
      </c>
      <c r="W68">
        <f t="shared" si="11"/>
        <v>0</v>
      </c>
      <c r="X68">
        <f t="shared" si="11"/>
        <v>0</v>
      </c>
      <c r="Y68">
        <f t="shared" si="11"/>
        <v>393504283.83176464</v>
      </c>
      <c r="Z68">
        <f t="shared" si="12"/>
        <v>0</v>
      </c>
      <c r="AA68">
        <f t="shared" si="12"/>
        <v>0</v>
      </c>
      <c r="AB68">
        <f t="shared" si="12"/>
        <v>0</v>
      </c>
      <c r="AC68">
        <f t="shared" si="12"/>
        <v>0</v>
      </c>
      <c r="AD68">
        <f t="shared" si="12"/>
        <v>0</v>
      </c>
      <c r="AE68">
        <f t="shared" si="12"/>
        <v>0</v>
      </c>
      <c r="AF68">
        <f t="shared" si="12"/>
        <v>0</v>
      </c>
      <c r="AG68">
        <f t="shared" si="12"/>
        <v>0</v>
      </c>
      <c r="AH68">
        <f t="shared" si="12"/>
        <v>0</v>
      </c>
      <c r="AI68">
        <f t="shared" si="12"/>
        <v>0</v>
      </c>
      <c r="AJ68">
        <f t="shared" si="12"/>
        <v>39105406.074120648</v>
      </c>
      <c r="AK68">
        <f t="shared" si="13"/>
        <v>39105406.074120648</v>
      </c>
    </row>
    <row r="69" spans="1:37" x14ac:dyDescent="0.25">
      <c r="A69">
        <v>6.78</v>
      </c>
      <c r="B69">
        <v>54.35</v>
      </c>
      <c r="M69">
        <v>3.198170029456616</v>
      </c>
      <c r="N69">
        <f t="shared" si="10"/>
        <v>121425742.574257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1"/>
        <v>0</v>
      </c>
      <c r="S69">
        <f t="shared" si="11"/>
        <v>0</v>
      </c>
      <c r="T69">
        <f t="shared" si="11"/>
        <v>0</v>
      </c>
      <c r="U69">
        <f t="shared" si="11"/>
        <v>0</v>
      </c>
      <c r="V69">
        <f t="shared" si="11"/>
        <v>0</v>
      </c>
      <c r="W69">
        <f t="shared" si="11"/>
        <v>0</v>
      </c>
      <c r="X69">
        <f t="shared" si="11"/>
        <v>0</v>
      </c>
      <c r="Y69">
        <f t="shared" si="11"/>
        <v>388340170.70550299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0</v>
      </c>
      <c r="AD69">
        <f t="shared" si="12"/>
        <v>0</v>
      </c>
      <c r="AE69">
        <f t="shared" si="12"/>
        <v>0</v>
      </c>
      <c r="AF69">
        <f t="shared" si="12"/>
        <v>0</v>
      </c>
      <c r="AG69">
        <f t="shared" si="12"/>
        <v>0</v>
      </c>
      <c r="AH69">
        <f t="shared" si="12"/>
        <v>0</v>
      </c>
      <c r="AI69">
        <f t="shared" si="12"/>
        <v>0</v>
      </c>
      <c r="AJ69">
        <f t="shared" si="12"/>
        <v>38592210.28664735</v>
      </c>
      <c r="AK69">
        <f t="shared" si="13"/>
        <v>38592210.28664735</v>
      </c>
    </row>
    <row r="70" spans="1:37" x14ac:dyDescent="0.25">
      <c r="A70">
        <v>7.78</v>
      </c>
      <c r="B70">
        <v>54.35</v>
      </c>
      <c r="M70">
        <v>3.2548354710720071</v>
      </c>
      <c r="N70">
        <f t="shared" si="10"/>
        <v>121425742.574257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1"/>
        <v>0</v>
      </c>
      <c r="S70">
        <f t="shared" si="11"/>
        <v>0</v>
      </c>
      <c r="T70">
        <f t="shared" si="11"/>
        <v>0</v>
      </c>
      <c r="U70">
        <f t="shared" si="11"/>
        <v>0</v>
      </c>
      <c r="V70">
        <f t="shared" si="11"/>
        <v>0</v>
      </c>
      <c r="W70">
        <f t="shared" si="11"/>
        <v>0</v>
      </c>
      <c r="X70">
        <f t="shared" si="11"/>
        <v>0</v>
      </c>
      <c r="Y70">
        <f t="shared" si="11"/>
        <v>395220814.03195006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0</v>
      </c>
      <c r="AJ70">
        <f t="shared" si="12"/>
        <v>39275990.26665625</v>
      </c>
      <c r="AK70">
        <f t="shared" si="13"/>
        <v>39275990.26665625</v>
      </c>
    </row>
    <row r="71" spans="1:37" x14ac:dyDescent="0.25">
      <c r="A71">
        <v>2.78</v>
      </c>
      <c r="B71">
        <v>53.35</v>
      </c>
      <c r="M71">
        <v>3.517478095516795</v>
      </c>
      <c r="N71">
        <f t="shared" si="10"/>
        <v>121425742.574257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1"/>
        <v>0</v>
      </c>
      <c r="S71">
        <f t="shared" si="11"/>
        <v>0</v>
      </c>
      <c r="T71">
        <f t="shared" si="11"/>
        <v>0</v>
      </c>
      <c r="U71">
        <f t="shared" si="11"/>
        <v>0</v>
      </c>
      <c r="V71">
        <f t="shared" si="11"/>
        <v>0</v>
      </c>
      <c r="W71">
        <f t="shared" si="11"/>
        <v>0</v>
      </c>
      <c r="X71">
        <f t="shared" si="11"/>
        <v>0</v>
      </c>
      <c r="Y71">
        <f t="shared" si="11"/>
        <v>427112389.73681015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0</v>
      </c>
      <c r="AH71">
        <f t="shared" si="12"/>
        <v>0</v>
      </c>
      <c r="AI71">
        <f t="shared" si="12"/>
        <v>0</v>
      </c>
      <c r="AJ71">
        <f t="shared" si="12"/>
        <v>42445289.991015293</v>
      </c>
      <c r="AK71">
        <f t="shared" si="13"/>
        <v>42445289.991015293</v>
      </c>
    </row>
    <row r="72" spans="1:37" x14ac:dyDescent="0.25">
      <c r="A72">
        <v>3.78</v>
      </c>
      <c r="B72">
        <v>53.35</v>
      </c>
      <c r="M72">
        <v>3.42925764141828</v>
      </c>
      <c r="N72">
        <f t="shared" si="10"/>
        <v>121425742.574257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416400155.58765978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41380736.735623837</v>
      </c>
      <c r="AK72">
        <f t="shared" si="13"/>
        <v>41380736.735623837</v>
      </c>
    </row>
    <row r="73" spans="1:37" x14ac:dyDescent="0.25">
      <c r="A73">
        <v>4.78</v>
      </c>
      <c r="B73">
        <v>53.35</v>
      </c>
      <c r="M73">
        <v>3.3625846786913418</v>
      </c>
      <c r="N73">
        <f t="shared" si="10"/>
        <v>121425742.574257</v>
      </c>
      <c r="O73">
        <f t="shared" si="11"/>
        <v>0</v>
      </c>
      <c r="P73">
        <f t="shared" si="11"/>
        <v>0</v>
      </c>
      <c r="Q73">
        <f t="shared" si="11"/>
        <v>0</v>
      </c>
      <c r="R73">
        <f t="shared" si="11"/>
        <v>0</v>
      </c>
      <c r="S73">
        <f t="shared" si="11"/>
        <v>0</v>
      </c>
      <c r="T73">
        <f t="shared" si="11"/>
        <v>0</v>
      </c>
      <c r="U73">
        <f t="shared" si="11"/>
        <v>0</v>
      </c>
      <c r="V73">
        <f t="shared" si="11"/>
        <v>0</v>
      </c>
      <c r="W73">
        <f t="shared" si="11"/>
        <v>0</v>
      </c>
      <c r="X73">
        <f t="shared" si="11"/>
        <v>0</v>
      </c>
      <c r="Y73">
        <f t="shared" si="11"/>
        <v>408304341.57891554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40576196.334615521</v>
      </c>
      <c r="AK73">
        <f t="shared" si="13"/>
        <v>40576196.334615521</v>
      </c>
    </row>
    <row r="74" spans="1:37" x14ac:dyDescent="0.25">
      <c r="A74">
        <v>5.78</v>
      </c>
      <c r="B74">
        <v>53.35</v>
      </c>
      <c r="M74">
        <v>3.545911088666776</v>
      </c>
      <c r="N74">
        <f t="shared" si="10"/>
        <v>121425742.574257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430564887.04365534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2"/>
        <v>0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42788389.964004941</v>
      </c>
      <c r="AK74">
        <f t="shared" si="13"/>
        <v>42788389.964004941</v>
      </c>
    </row>
    <row r="75" spans="1:37" x14ac:dyDescent="0.25">
      <c r="A75">
        <v>6.78</v>
      </c>
      <c r="B75">
        <v>53.35</v>
      </c>
      <c r="M75">
        <v>3.7463970163993321</v>
      </c>
      <c r="N75">
        <f t="shared" si="10"/>
        <v>121425742.574257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454909039.69426978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  <c r="AE75">
        <f t="shared" si="12"/>
        <v>0</v>
      </c>
      <c r="AF75">
        <f t="shared" si="12"/>
        <v>0</v>
      </c>
      <c r="AG75">
        <f t="shared" si="12"/>
        <v>0</v>
      </c>
      <c r="AH75">
        <f t="shared" si="12"/>
        <v>0</v>
      </c>
      <c r="AI75">
        <f t="shared" si="12"/>
        <v>0</v>
      </c>
      <c r="AJ75">
        <f t="shared" si="12"/>
        <v>45207646.917608179</v>
      </c>
      <c r="AK75">
        <f t="shared" si="13"/>
        <v>45207646.917608179</v>
      </c>
    </row>
    <row r="76" spans="1:37" x14ac:dyDescent="0.25">
      <c r="A76">
        <v>7.78</v>
      </c>
      <c r="B76">
        <v>53.35</v>
      </c>
      <c r="M76">
        <v>4.323288522922935</v>
      </c>
      <c r="N76">
        <f t="shared" si="10"/>
        <v>121425742.574257</v>
      </c>
      <c r="O76">
        <f t="shared" si="11"/>
        <v>0</v>
      </c>
      <c r="P76">
        <f t="shared" si="11"/>
        <v>0</v>
      </c>
      <c r="Q76">
        <f t="shared" si="11"/>
        <v>0</v>
      </c>
      <c r="R76">
        <f t="shared" si="11"/>
        <v>0</v>
      </c>
      <c r="S76">
        <f t="shared" si="11"/>
        <v>0</v>
      </c>
      <c r="T76">
        <f t="shared" si="11"/>
        <v>0</v>
      </c>
      <c r="U76">
        <f t="shared" si="11"/>
        <v>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524958519.25868011</v>
      </c>
      <c r="Z76">
        <f t="shared" si="12"/>
        <v>0</v>
      </c>
      <c r="AA76">
        <f t="shared" si="12"/>
        <v>0</v>
      </c>
      <c r="AB76">
        <f t="shared" si="12"/>
        <v>0</v>
      </c>
      <c r="AC76">
        <f t="shared" si="12"/>
        <v>0</v>
      </c>
      <c r="AD76">
        <f t="shared" si="12"/>
        <v>0</v>
      </c>
      <c r="AE76">
        <f t="shared" si="12"/>
        <v>0</v>
      </c>
      <c r="AF76">
        <f t="shared" si="12"/>
        <v>0</v>
      </c>
      <c r="AG76">
        <f t="shared" si="12"/>
        <v>0</v>
      </c>
      <c r="AH76">
        <f t="shared" si="12"/>
        <v>0</v>
      </c>
      <c r="AI76">
        <f t="shared" si="12"/>
        <v>0</v>
      </c>
      <c r="AJ76">
        <f t="shared" si="12"/>
        <v>52168977.343221083</v>
      </c>
      <c r="AK76">
        <f t="shared" si="13"/>
        <v>52168977.343221083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97888-8C74-4A90-90C5-94AEA934834F}">
  <dimension ref="A2:N27"/>
  <sheetViews>
    <sheetView workbookViewId="0">
      <selection activeCell="A2" sqref="A2:L3"/>
    </sheetView>
  </sheetViews>
  <sheetFormatPr defaultRowHeight="15" x14ac:dyDescent="0.25"/>
  <cols>
    <col min="2" max="12" width="9.5703125" bestFit="1" customWidth="1"/>
  </cols>
  <sheetData>
    <row r="2" spans="1:14" x14ac:dyDescent="0.25">
      <c r="A2" s="3" t="s">
        <v>22</v>
      </c>
      <c r="B2" s="3">
        <v>2020</v>
      </c>
      <c r="C2" s="3">
        <v>2023</v>
      </c>
      <c r="D2" s="3">
        <v>2026</v>
      </c>
      <c r="E2" s="3">
        <v>2029</v>
      </c>
      <c r="F2" s="3">
        <v>2032</v>
      </c>
      <c r="G2" s="3">
        <v>2035</v>
      </c>
      <c r="H2" s="3">
        <v>2038</v>
      </c>
      <c r="I2" s="3">
        <v>2041</v>
      </c>
      <c r="J2" s="3">
        <v>2044</v>
      </c>
      <c r="K2" s="3">
        <v>2047</v>
      </c>
      <c r="L2" s="3">
        <v>2050</v>
      </c>
    </row>
    <row r="3" spans="1:14" x14ac:dyDescent="0.25">
      <c r="A3" s="3" t="s">
        <v>30</v>
      </c>
      <c r="B3" s="4">
        <f>'2020'!C$30</f>
        <v>4.805771216564426</v>
      </c>
      <c r="C3" s="4">
        <f>'2023'!C$30</f>
        <v>4.337811640466823</v>
      </c>
      <c r="D3" s="4">
        <f>'2026'!C$30</f>
        <v>4.0617055382716654</v>
      </c>
      <c r="E3" s="4">
        <f>'2029'!C$30</f>
        <v>3.8375696958255601</v>
      </c>
      <c r="F3" s="4">
        <f>'2032'!C$30</f>
        <v>3.6847131234068611</v>
      </c>
      <c r="G3" s="4">
        <f>'2035'!C$30</f>
        <v>3.5693098534763199</v>
      </c>
      <c r="H3" s="4">
        <f>'2038'!C$30</f>
        <v>3.4628735389948448</v>
      </c>
      <c r="I3" s="4">
        <f>'2041'!C$30</f>
        <v>3.3739442587523989</v>
      </c>
      <c r="J3" s="4">
        <f>'2044'!C$30</f>
        <v>3.3121286310510589</v>
      </c>
      <c r="K3" s="4">
        <f>'2047'!C$30</f>
        <v>3.2537275865515261</v>
      </c>
      <c r="L3" s="4">
        <f>'2050'!C$30</f>
        <v>3.198170029456616</v>
      </c>
    </row>
    <row r="4" spans="1:14" x14ac:dyDescent="0.25">
      <c r="A4" s="3" t="s">
        <v>3</v>
      </c>
      <c r="B4">
        <f>'2020'!D$30</f>
        <v>93</v>
      </c>
      <c r="C4">
        <f>'2023'!D$30</f>
        <v>93</v>
      </c>
      <c r="D4">
        <f>'2026'!D$30</f>
        <v>93</v>
      </c>
      <c r="E4">
        <f>'2029'!D$30</f>
        <v>93</v>
      </c>
      <c r="F4">
        <f>'2032'!D$30</f>
        <v>93</v>
      </c>
      <c r="G4">
        <f>'2035'!D$30</f>
        <v>93</v>
      </c>
      <c r="H4">
        <f>'2038'!D$30</f>
        <v>93</v>
      </c>
      <c r="I4">
        <f>'2041'!D$30</f>
        <v>93</v>
      </c>
      <c r="J4">
        <f>'2044'!D$30</f>
        <v>93</v>
      </c>
      <c r="K4">
        <f>'2047'!D$30</f>
        <v>93</v>
      </c>
      <c r="L4">
        <f>'2050'!D$30</f>
        <v>93</v>
      </c>
    </row>
    <row r="5" spans="1:14" x14ac:dyDescent="0.25">
      <c r="A5" s="3" t="s">
        <v>4</v>
      </c>
      <c r="B5">
        <f>'2020'!E$30</f>
        <v>11</v>
      </c>
      <c r="C5">
        <f>'2023'!E$30</f>
        <v>11</v>
      </c>
      <c r="D5">
        <f>'2026'!E$30</f>
        <v>11</v>
      </c>
      <c r="E5">
        <f>'2029'!E$30</f>
        <v>11</v>
      </c>
      <c r="F5">
        <f>'2032'!E$30</f>
        <v>11</v>
      </c>
      <c r="G5">
        <f>'2035'!E$30</f>
        <v>11</v>
      </c>
      <c r="H5">
        <f>'2038'!E$30</f>
        <v>11</v>
      </c>
      <c r="I5">
        <f>'2041'!E$30</f>
        <v>11</v>
      </c>
      <c r="J5">
        <f>'2044'!E$30</f>
        <v>11</v>
      </c>
      <c r="K5">
        <f>'2047'!E$30</f>
        <v>11</v>
      </c>
      <c r="L5">
        <f>'2050'!E$30</f>
        <v>11</v>
      </c>
    </row>
    <row r="6" spans="1:14" x14ac:dyDescent="0.25">
      <c r="A6" s="3" t="s">
        <v>5</v>
      </c>
      <c r="B6">
        <f>'2020'!F$30</f>
        <v>55</v>
      </c>
      <c r="C6">
        <f>'2023'!F$30</f>
        <v>55</v>
      </c>
      <c r="D6">
        <f>'2026'!F$30</f>
        <v>55</v>
      </c>
      <c r="E6">
        <f>'2029'!F$30</f>
        <v>55</v>
      </c>
      <c r="F6">
        <f>'2032'!F$30</f>
        <v>55</v>
      </c>
      <c r="G6">
        <f>'2035'!F$30</f>
        <v>55</v>
      </c>
      <c r="H6">
        <f>'2038'!F$30</f>
        <v>55</v>
      </c>
      <c r="I6">
        <f>'2041'!F$30</f>
        <v>55</v>
      </c>
      <c r="J6">
        <f>'2044'!F$30</f>
        <v>55</v>
      </c>
      <c r="K6">
        <f>'2047'!F$30</f>
        <v>55</v>
      </c>
      <c r="L6">
        <f>'2050'!F$30</f>
        <v>55</v>
      </c>
    </row>
    <row r="7" spans="1:14" x14ac:dyDescent="0.25">
      <c r="A7" s="3" t="s">
        <v>6</v>
      </c>
      <c r="B7">
        <f>'2020'!G$30</f>
        <v>53</v>
      </c>
      <c r="C7">
        <f>'2023'!G$30</f>
        <v>53</v>
      </c>
      <c r="D7">
        <f>'2026'!G$30</f>
        <v>53</v>
      </c>
      <c r="E7">
        <f>'2029'!G$30</f>
        <v>53</v>
      </c>
      <c r="F7">
        <f>'2032'!G$30</f>
        <v>53</v>
      </c>
      <c r="G7">
        <f>'2035'!G$30</f>
        <v>53</v>
      </c>
      <c r="H7">
        <f>'2038'!G$30</f>
        <v>53</v>
      </c>
      <c r="I7">
        <f>'2041'!G$30</f>
        <v>53</v>
      </c>
      <c r="J7">
        <f>'2044'!G$30</f>
        <v>53</v>
      </c>
      <c r="K7">
        <f>'2047'!G$30</f>
        <v>53</v>
      </c>
      <c r="L7">
        <f>'2050'!G$30</f>
        <v>53</v>
      </c>
    </row>
    <row r="8" spans="1:14" x14ac:dyDescent="0.25">
      <c r="A8" s="3" t="s">
        <v>31</v>
      </c>
      <c r="B8">
        <f>'2020'!H$30</f>
        <v>0</v>
      </c>
      <c r="C8">
        <f>'2023'!H$30</f>
        <v>0</v>
      </c>
      <c r="D8">
        <f>'2026'!H$30</f>
        <v>0</v>
      </c>
      <c r="E8">
        <f>'2029'!H$30</f>
        <v>0</v>
      </c>
      <c r="F8">
        <f>'2032'!H$30</f>
        <v>0</v>
      </c>
      <c r="G8">
        <f>'2035'!H$30</f>
        <v>0</v>
      </c>
      <c r="H8">
        <f>'2038'!H$30</f>
        <v>0</v>
      </c>
      <c r="I8">
        <f>'2041'!H$30</f>
        <v>0</v>
      </c>
      <c r="J8">
        <f>'2044'!H$30</f>
        <v>0</v>
      </c>
      <c r="K8">
        <f>'2047'!H$30</f>
        <v>0</v>
      </c>
      <c r="L8">
        <f>'2050'!H$30</f>
        <v>0</v>
      </c>
    </row>
    <row r="9" spans="1:14" x14ac:dyDescent="0.25">
      <c r="A9" s="3" t="s">
        <v>8</v>
      </c>
      <c r="B9">
        <f>'2020'!I$30</f>
        <v>0</v>
      </c>
      <c r="C9">
        <f>'2023'!I$30</f>
        <v>0</v>
      </c>
      <c r="D9">
        <f>'2026'!I$30</f>
        <v>0</v>
      </c>
      <c r="E9">
        <f>'2029'!I$30</f>
        <v>0</v>
      </c>
      <c r="F9">
        <f>'2032'!I$30</f>
        <v>0</v>
      </c>
      <c r="G9">
        <f>'2035'!I$30</f>
        <v>0</v>
      </c>
      <c r="H9">
        <f>'2038'!I$30</f>
        <v>0</v>
      </c>
      <c r="I9">
        <f>'2041'!I$30</f>
        <v>0</v>
      </c>
      <c r="J9">
        <f>'2044'!I$30</f>
        <v>0</v>
      </c>
      <c r="K9">
        <f>'2047'!I$30</f>
        <v>0</v>
      </c>
      <c r="L9">
        <f>'2050'!I$30</f>
        <v>0</v>
      </c>
    </row>
    <row r="10" spans="1:14" x14ac:dyDescent="0.25">
      <c r="A10" s="3" t="s">
        <v>9</v>
      </c>
      <c r="B10">
        <f>'2020'!J$30</f>
        <v>0</v>
      </c>
      <c r="C10">
        <f>'2023'!J$30</f>
        <v>0</v>
      </c>
      <c r="D10">
        <f>'2026'!J$30</f>
        <v>0</v>
      </c>
      <c r="E10">
        <f>'2029'!J$30</f>
        <v>0</v>
      </c>
      <c r="F10">
        <f>'2032'!J$30</f>
        <v>0</v>
      </c>
      <c r="G10">
        <f>'2035'!J$30</f>
        <v>0</v>
      </c>
      <c r="H10">
        <f>'2038'!J$30</f>
        <v>0</v>
      </c>
      <c r="I10">
        <f>'2041'!J$30</f>
        <v>0</v>
      </c>
      <c r="J10">
        <f>'2044'!J$30</f>
        <v>0</v>
      </c>
      <c r="K10">
        <f>'2047'!J$30</f>
        <v>0</v>
      </c>
      <c r="L10">
        <f>'2050'!J$30</f>
        <v>0</v>
      </c>
    </row>
    <row r="11" spans="1:14" x14ac:dyDescent="0.25">
      <c r="A11" s="3" t="s">
        <v>10</v>
      </c>
      <c r="B11" t="str">
        <f>'2020'!K$30</f>
        <v>GH2 pipe</v>
      </c>
      <c r="C11" t="str">
        <f>'2023'!K$30</f>
        <v>GH2 pipe</v>
      </c>
      <c r="D11" t="str">
        <f>'2026'!K$30</f>
        <v>GH2 pipe</v>
      </c>
      <c r="E11" t="str">
        <f>'2029'!K$30</f>
        <v>GH2 pipe</v>
      </c>
      <c r="F11" t="str">
        <f>'2032'!K$30</f>
        <v>GH2 pipe</v>
      </c>
      <c r="G11" t="str">
        <f>'2035'!K$30</f>
        <v>GH2 pipe</v>
      </c>
      <c r="H11" t="str">
        <f>'2038'!K$30</f>
        <v>GH2 pipe</v>
      </c>
      <c r="I11" t="str">
        <f>'2041'!K$30</f>
        <v>GH2 pipe</v>
      </c>
      <c r="J11" t="str">
        <f>'2044'!K$30</f>
        <v>GH2 pipe</v>
      </c>
      <c r="K11" t="str">
        <f>'2047'!K$30</f>
        <v>GH2 pipe</v>
      </c>
      <c r="L11" t="str">
        <f>'2050'!K$30</f>
        <v>GH2 pipe</v>
      </c>
    </row>
    <row r="12" spans="1:14" x14ac:dyDescent="0.25">
      <c r="A12" s="3" t="s">
        <v>32</v>
      </c>
      <c r="B12" s="5">
        <f>'2020'!L$30</f>
        <v>1220365.6465</v>
      </c>
      <c r="C12" s="5">
        <f>'2023'!L$30</f>
        <v>1220365.6465</v>
      </c>
      <c r="D12" s="5">
        <f>'2026'!L$30</f>
        <v>1220365.6465</v>
      </c>
      <c r="E12" s="5">
        <f>'2029'!L$30</f>
        <v>1220365.6465</v>
      </c>
      <c r="F12" s="5">
        <f>'2032'!L$30</f>
        <v>1220365.6465</v>
      </c>
      <c r="G12" s="5">
        <f>'2035'!L$30</f>
        <v>1220365.6465</v>
      </c>
      <c r="H12" s="5">
        <f>'2038'!L$30</f>
        <v>1220365.6465</v>
      </c>
      <c r="I12" s="5">
        <f>'2041'!L$30</f>
        <v>1220365.6465</v>
      </c>
      <c r="J12" s="5">
        <f>'2044'!L$30</f>
        <v>1220365.6465</v>
      </c>
      <c r="K12" s="5">
        <f>'2047'!L$30</f>
        <v>1220365.6465</v>
      </c>
      <c r="L12" s="5">
        <f>'2050'!L$30</f>
        <v>1220365.6465</v>
      </c>
    </row>
    <row r="13" spans="1:14" x14ac:dyDescent="0.25">
      <c r="A13" s="3" t="s">
        <v>33</v>
      </c>
      <c r="B13" s="5">
        <f>'2020'!M$30</f>
        <v>102.4746591237782</v>
      </c>
      <c r="C13" s="5">
        <f>'2023'!M$30</f>
        <v>102.4746591237782</v>
      </c>
      <c r="D13" s="5">
        <f>'2026'!M$30</f>
        <v>102.4746591237782</v>
      </c>
      <c r="E13" s="5">
        <f>'2029'!M$30</f>
        <v>102.4746591237782</v>
      </c>
      <c r="F13" s="5">
        <f>'2032'!M$30</f>
        <v>102.4746591237782</v>
      </c>
      <c r="G13" s="5">
        <f>'2035'!M$30</f>
        <v>102.4746591237782</v>
      </c>
      <c r="H13" s="5">
        <f>'2038'!M$30</f>
        <v>102.4746591237782</v>
      </c>
      <c r="I13" s="5">
        <f>'2041'!M$30</f>
        <v>102.4746591237782</v>
      </c>
      <c r="J13" s="5">
        <f>'2044'!M$30</f>
        <v>102.4746591237782</v>
      </c>
      <c r="K13" s="5">
        <f>'2047'!M$30</f>
        <v>102.4746591237782</v>
      </c>
      <c r="L13" s="5">
        <f>'2050'!M$30</f>
        <v>102.4746591237782</v>
      </c>
    </row>
    <row r="14" spans="1:14" x14ac:dyDescent="0.25">
      <c r="A14" s="3" t="s">
        <v>34</v>
      </c>
      <c r="B14" s="5">
        <f>'2020'!N$30</f>
        <v>121425.7425742574</v>
      </c>
      <c r="C14" s="5">
        <f>'2023'!N$30</f>
        <v>121425.7425742574</v>
      </c>
      <c r="D14" s="5">
        <f>'2026'!N$30</f>
        <v>121425.7425742574</v>
      </c>
      <c r="E14" s="5">
        <f>'2029'!N$30</f>
        <v>121425.7425742574</v>
      </c>
      <c r="F14" s="5">
        <f>'2032'!N$30</f>
        <v>121425.7425742574</v>
      </c>
      <c r="G14" s="5">
        <f>'2035'!N$30</f>
        <v>121425.7425742574</v>
      </c>
      <c r="H14" s="5">
        <f>'2038'!N$30</f>
        <v>121425.7425742574</v>
      </c>
      <c r="I14" s="5">
        <f>'2041'!N$30</f>
        <v>121425.7425742574</v>
      </c>
      <c r="J14" s="5">
        <f>'2044'!N$30</f>
        <v>121425.7425742574</v>
      </c>
      <c r="K14" s="5">
        <f>'2047'!N$30</f>
        <v>121425.7425742574</v>
      </c>
      <c r="L14" s="5">
        <f>'2050'!N$30</f>
        <v>121425.7425742574</v>
      </c>
    </row>
    <row r="16" spans="1:14" x14ac:dyDescent="0.25"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</row>
    <row r="17" spans="2:14" x14ac:dyDescent="0.25">
      <c r="B17">
        <v>2020</v>
      </c>
      <c r="C17">
        <f>'2020'!C$30</f>
        <v>4.805771216564426</v>
      </c>
      <c r="D17">
        <f>'2020'!D$30</f>
        <v>93</v>
      </c>
      <c r="E17">
        <f>'2020'!E$30</f>
        <v>11</v>
      </c>
      <c r="F17">
        <f>'2020'!F$30</f>
        <v>55</v>
      </c>
      <c r="G17">
        <f>'2020'!G$30</f>
        <v>53</v>
      </c>
      <c r="H17">
        <f>'2020'!H$30</f>
        <v>0</v>
      </c>
      <c r="I17">
        <f>'2020'!I$30</f>
        <v>0</v>
      </c>
      <c r="J17">
        <f>'2020'!J$30</f>
        <v>0</v>
      </c>
      <c r="K17" t="str">
        <f>'2020'!K$30</f>
        <v>GH2 pipe</v>
      </c>
      <c r="L17">
        <f>'2020'!L$30</f>
        <v>1220365.6465</v>
      </c>
      <c r="M17">
        <f>'2020'!M$30</f>
        <v>102.4746591237782</v>
      </c>
      <c r="N17">
        <f>'2020'!N$30</f>
        <v>121425.7425742574</v>
      </c>
    </row>
    <row r="18" spans="2:14" x14ac:dyDescent="0.25">
      <c r="B18">
        <v>2023</v>
      </c>
      <c r="C18">
        <f>'2023'!C$30</f>
        <v>4.337811640466823</v>
      </c>
      <c r="D18">
        <f>'2023'!D$30</f>
        <v>93</v>
      </c>
      <c r="E18">
        <f>'2023'!E$30</f>
        <v>11</v>
      </c>
      <c r="F18">
        <f>'2023'!F$30</f>
        <v>55</v>
      </c>
      <c r="G18">
        <f>'2023'!G$30</f>
        <v>53</v>
      </c>
      <c r="H18">
        <f>'2023'!H$30</f>
        <v>0</v>
      </c>
      <c r="I18">
        <f>'2023'!I$30</f>
        <v>0</v>
      </c>
      <c r="J18">
        <f>'2023'!J$30</f>
        <v>0</v>
      </c>
      <c r="K18" t="str">
        <f>'2023'!K$30</f>
        <v>GH2 pipe</v>
      </c>
      <c r="L18">
        <f>'2023'!L$30</f>
        <v>1220365.6465</v>
      </c>
      <c r="M18">
        <f>'2023'!M$30</f>
        <v>102.4746591237782</v>
      </c>
      <c r="N18">
        <f>'2023'!N$30</f>
        <v>121425.7425742574</v>
      </c>
    </row>
    <row r="19" spans="2:14" x14ac:dyDescent="0.25">
      <c r="B19">
        <v>2026</v>
      </c>
      <c r="C19">
        <f>'2026'!C$30</f>
        <v>4.0617055382716654</v>
      </c>
      <c r="D19">
        <f>'2026'!D$30</f>
        <v>93</v>
      </c>
      <c r="E19">
        <f>'2026'!E$30</f>
        <v>11</v>
      </c>
      <c r="F19">
        <f>'2026'!F$30</f>
        <v>55</v>
      </c>
      <c r="G19">
        <f>'2026'!G$30</f>
        <v>53</v>
      </c>
      <c r="H19">
        <f>'2026'!H$30</f>
        <v>0</v>
      </c>
      <c r="I19">
        <f>'2026'!I$30</f>
        <v>0</v>
      </c>
      <c r="J19">
        <f>'2026'!J$30</f>
        <v>0</v>
      </c>
      <c r="K19" t="str">
        <f>'2026'!K$30</f>
        <v>GH2 pipe</v>
      </c>
      <c r="L19">
        <f>'2026'!L$30</f>
        <v>1220365.6465</v>
      </c>
      <c r="M19">
        <f>'2026'!M$30</f>
        <v>102.4746591237782</v>
      </c>
      <c r="N19">
        <f>'2026'!N$30</f>
        <v>121425.7425742574</v>
      </c>
    </row>
    <row r="20" spans="2:14" x14ac:dyDescent="0.25">
      <c r="B20">
        <v>2029</v>
      </c>
      <c r="C20">
        <f>'2029'!C$30</f>
        <v>3.8375696958255601</v>
      </c>
      <c r="D20">
        <f>'2029'!D$30</f>
        <v>93</v>
      </c>
      <c r="E20">
        <f>'2029'!E$30</f>
        <v>11</v>
      </c>
      <c r="F20">
        <f>'2029'!F$30</f>
        <v>55</v>
      </c>
      <c r="G20">
        <f>'2029'!G$30</f>
        <v>53</v>
      </c>
      <c r="H20">
        <f>'2029'!H$30</f>
        <v>0</v>
      </c>
      <c r="I20">
        <f>'2029'!I$30</f>
        <v>0</v>
      </c>
      <c r="J20">
        <f>'2029'!J$30</f>
        <v>0</v>
      </c>
      <c r="K20" t="str">
        <f>'2029'!K$30</f>
        <v>GH2 pipe</v>
      </c>
      <c r="L20">
        <f>'2029'!L$30</f>
        <v>1220365.6465</v>
      </c>
      <c r="M20">
        <f>'2029'!M$30</f>
        <v>102.4746591237782</v>
      </c>
      <c r="N20">
        <f>'2029'!N$30</f>
        <v>121425.7425742574</v>
      </c>
    </row>
    <row r="21" spans="2:14" x14ac:dyDescent="0.25">
      <c r="B21">
        <v>2032</v>
      </c>
      <c r="C21">
        <f>'2032'!C$30</f>
        <v>3.6847131234068611</v>
      </c>
      <c r="D21">
        <f>'2032'!D$30</f>
        <v>93</v>
      </c>
      <c r="E21">
        <f>'2032'!E$30</f>
        <v>11</v>
      </c>
      <c r="F21">
        <f>'2032'!F$30</f>
        <v>55</v>
      </c>
      <c r="G21">
        <f>'2032'!G$30</f>
        <v>53</v>
      </c>
      <c r="H21">
        <f>'2032'!H$30</f>
        <v>0</v>
      </c>
      <c r="I21">
        <f>'2032'!I$30</f>
        <v>0</v>
      </c>
      <c r="J21">
        <f>'2032'!J$30</f>
        <v>0</v>
      </c>
      <c r="K21" t="str">
        <f>'2032'!K$30</f>
        <v>GH2 pipe</v>
      </c>
      <c r="L21">
        <f>'2032'!L$30</f>
        <v>1220365.6465</v>
      </c>
      <c r="M21">
        <f>'2032'!M$30</f>
        <v>102.4746591237782</v>
      </c>
      <c r="N21">
        <f>'2032'!N$30</f>
        <v>121425.7425742574</v>
      </c>
    </row>
    <row r="22" spans="2:14" x14ac:dyDescent="0.25">
      <c r="B22">
        <v>2035</v>
      </c>
      <c r="C22">
        <f>'2035'!C$30</f>
        <v>3.5693098534763199</v>
      </c>
      <c r="D22">
        <f>'2035'!D$30</f>
        <v>93</v>
      </c>
      <c r="E22">
        <f>'2035'!E$30</f>
        <v>11</v>
      </c>
      <c r="F22">
        <f>'2035'!F$30</f>
        <v>55</v>
      </c>
      <c r="G22">
        <f>'2035'!G$30</f>
        <v>53</v>
      </c>
      <c r="H22">
        <f>'2035'!H$30</f>
        <v>0</v>
      </c>
      <c r="I22">
        <f>'2035'!I$30</f>
        <v>0</v>
      </c>
      <c r="J22">
        <f>'2035'!J$30</f>
        <v>0</v>
      </c>
      <c r="K22" t="str">
        <f>'2035'!K$30</f>
        <v>GH2 pipe</v>
      </c>
      <c r="L22">
        <f>'2035'!L$30</f>
        <v>1220365.6465</v>
      </c>
      <c r="M22">
        <f>'2035'!M$30</f>
        <v>102.4746591237782</v>
      </c>
      <c r="N22">
        <f>'2035'!N$30</f>
        <v>121425.7425742574</v>
      </c>
    </row>
    <row r="23" spans="2:14" x14ac:dyDescent="0.25">
      <c r="B23">
        <v>2038</v>
      </c>
      <c r="C23">
        <f>'2038'!C$30</f>
        <v>3.4628735389948448</v>
      </c>
      <c r="D23">
        <f>'2038'!D$30</f>
        <v>93</v>
      </c>
      <c r="E23">
        <f>'2038'!E$30</f>
        <v>11</v>
      </c>
      <c r="F23">
        <f>'2038'!F$30</f>
        <v>55</v>
      </c>
      <c r="G23">
        <f>'2038'!G$30</f>
        <v>53</v>
      </c>
      <c r="H23">
        <f>'2038'!H$30</f>
        <v>0</v>
      </c>
      <c r="I23">
        <f>'2038'!I$30</f>
        <v>0</v>
      </c>
      <c r="J23">
        <f>'2038'!J$30</f>
        <v>0</v>
      </c>
      <c r="K23" t="str">
        <f>'2038'!K$30</f>
        <v>GH2 pipe</v>
      </c>
      <c r="L23">
        <f>'2038'!L$30</f>
        <v>1220365.6465</v>
      </c>
      <c r="M23">
        <f>'2038'!M$30</f>
        <v>102.4746591237782</v>
      </c>
      <c r="N23">
        <f>'2038'!N$30</f>
        <v>121425.7425742574</v>
      </c>
    </row>
    <row r="24" spans="2:14" x14ac:dyDescent="0.25">
      <c r="B24">
        <v>2041</v>
      </c>
      <c r="C24">
        <f>'2041'!C$30</f>
        <v>3.3739442587523989</v>
      </c>
      <c r="D24">
        <f>'2041'!D$30</f>
        <v>93</v>
      </c>
      <c r="E24">
        <f>'2041'!E$30</f>
        <v>11</v>
      </c>
      <c r="F24">
        <f>'2041'!F$30</f>
        <v>55</v>
      </c>
      <c r="G24">
        <f>'2041'!G$30</f>
        <v>53</v>
      </c>
      <c r="H24">
        <f>'2041'!H$30</f>
        <v>0</v>
      </c>
      <c r="I24">
        <f>'2041'!I$30</f>
        <v>0</v>
      </c>
      <c r="J24">
        <f>'2041'!J$30</f>
        <v>0</v>
      </c>
      <c r="K24" t="str">
        <f>'2041'!K$30</f>
        <v>GH2 pipe</v>
      </c>
      <c r="L24">
        <f>'2041'!L$30</f>
        <v>1220365.6465</v>
      </c>
      <c r="M24">
        <f>'2041'!M$30</f>
        <v>102.4746591237782</v>
      </c>
      <c r="N24">
        <f>'2041'!N$30</f>
        <v>121425.7425742574</v>
      </c>
    </row>
    <row r="25" spans="2:14" x14ac:dyDescent="0.25">
      <c r="B25">
        <v>2044</v>
      </c>
      <c r="C25">
        <f>'2044'!C$30</f>
        <v>3.3121286310510589</v>
      </c>
      <c r="D25">
        <f>'2044'!D$30</f>
        <v>93</v>
      </c>
      <c r="E25">
        <f>'2044'!E$30</f>
        <v>11</v>
      </c>
      <c r="F25">
        <f>'2044'!F$30</f>
        <v>55</v>
      </c>
      <c r="G25">
        <f>'2044'!G$30</f>
        <v>53</v>
      </c>
      <c r="H25">
        <f>'2044'!H$30</f>
        <v>0</v>
      </c>
      <c r="I25">
        <f>'2044'!I$30</f>
        <v>0</v>
      </c>
      <c r="J25">
        <f>'2044'!J$30</f>
        <v>0</v>
      </c>
      <c r="K25" t="str">
        <f>'2044'!K$30</f>
        <v>GH2 pipe</v>
      </c>
      <c r="L25">
        <f>'2044'!L$30</f>
        <v>1220365.6465</v>
      </c>
      <c r="M25">
        <f>'2044'!M$30</f>
        <v>102.4746591237782</v>
      </c>
      <c r="N25">
        <f>'2044'!N$30</f>
        <v>121425.7425742574</v>
      </c>
    </row>
    <row r="26" spans="2:14" x14ac:dyDescent="0.25">
      <c r="B26">
        <v>2047</v>
      </c>
      <c r="C26">
        <f>'2047'!C$30</f>
        <v>3.2537275865515261</v>
      </c>
      <c r="D26">
        <f>'2047'!D$30</f>
        <v>93</v>
      </c>
      <c r="E26">
        <f>'2047'!E$30</f>
        <v>11</v>
      </c>
      <c r="F26">
        <f>'2047'!F$30</f>
        <v>55</v>
      </c>
      <c r="G26">
        <f>'2047'!G$30</f>
        <v>53</v>
      </c>
      <c r="H26">
        <f>'2047'!H$30</f>
        <v>0</v>
      </c>
      <c r="I26">
        <f>'2047'!I$30</f>
        <v>0</v>
      </c>
      <c r="J26">
        <f>'2047'!J$30</f>
        <v>0</v>
      </c>
      <c r="K26" t="str">
        <f>'2047'!K$30</f>
        <v>GH2 pipe</v>
      </c>
      <c r="L26">
        <f>'2047'!L$30</f>
        <v>1220365.6465</v>
      </c>
      <c r="M26">
        <f>'2047'!M$30</f>
        <v>102.4746591237782</v>
      </c>
      <c r="N26">
        <f>'2047'!N$30</f>
        <v>121425.7425742574</v>
      </c>
    </row>
    <row r="27" spans="2:14" x14ac:dyDescent="0.25">
      <c r="B27">
        <v>2050</v>
      </c>
      <c r="C27">
        <f>'2050'!C$30</f>
        <v>3.198170029456616</v>
      </c>
      <c r="D27">
        <f>'2050'!D$30</f>
        <v>93</v>
      </c>
      <c r="E27">
        <f>'2050'!E$30</f>
        <v>11</v>
      </c>
      <c r="F27">
        <f>'2050'!F$30</f>
        <v>55</v>
      </c>
      <c r="G27">
        <f>'2050'!G$30</f>
        <v>53</v>
      </c>
      <c r="H27">
        <f>'2050'!H$30</f>
        <v>0</v>
      </c>
      <c r="I27">
        <f>'2050'!I$30</f>
        <v>0</v>
      </c>
      <c r="J27">
        <f>'2050'!J$30</f>
        <v>0</v>
      </c>
      <c r="K27" t="str">
        <f>'2050'!K$30</f>
        <v>GH2 pipe</v>
      </c>
      <c r="L27">
        <f>'2050'!L$30</f>
        <v>1220365.6465</v>
      </c>
      <c r="M27">
        <f>'2050'!M$30</f>
        <v>102.4746591237782</v>
      </c>
      <c r="N27">
        <f>'2050'!N$30</f>
        <v>121425.7425742574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B59F1-6378-4DF4-910E-38D537CD222E}">
  <dimension ref="A1:N38"/>
  <sheetViews>
    <sheetView topLeftCell="C20" zoomScale="109" workbookViewId="0">
      <selection activeCell="X36" sqref="X36"/>
    </sheetView>
  </sheetViews>
  <sheetFormatPr defaultRowHeight="15" x14ac:dyDescent="0.25"/>
  <cols>
    <col min="1" max="2" width="0" hidden="1" customWidth="1"/>
    <col min="3" max="3" width="16.5703125" bestFit="1" customWidth="1"/>
  </cols>
  <sheetData>
    <row r="1" spans="1:14" x14ac:dyDescent="0.25">
      <c r="C1" t="s">
        <v>15</v>
      </c>
      <c r="D1" s="8" t="s">
        <v>22</v>
      </c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t="s">
        <v>35</v>
      </c>
      <c r="B2" t="s">
        <v>36</v>
      </c>
      <c r="C2" t="s">
        <v>37</v>
      </c>
      <c r="D2" s="3">
        <v>2020</v>
      </c>
      <c r="E2" s="3">
        <v>2023</v>
      </c>
      <c r="F2" s="3">
        <v>2026</v>
      </c>
      <c r="G2" s="3">
        <v>2029</v>
      </c>
      <c r="H2" s="3">
        <v>2032</v>
      </c>
      <c r="I2" s="3">
        <v>2035</v>
      </c>
      <c r="J2" s="3">
        <v>2038</v>
      </c>
      <c r="K2" s="3">
        <v>2041</v>
      </c>
      <c r="L2" s="3">
        <v>2044</v>
      </c>
      <c r="M2" s="3">
        <v>2047</v>
      </c>
      <c r="N2" s="3">
        <v>2050</v>
      </c>
    </row>
    <row r="3" spans="1:14" x14ac:dyDescent="0.25">
      <c r="A3" s="4">
        <f>'2020'!A2</f>
        <v>2.78</v>
      </c>
      <c r="B3" s="4">
        <f>'2020'!B2</f>
        <v>58.35</v>
      </c>
      <c r="C3" s="3" t="str">
        <f>_xlfn.CONCAT("(",B3,", ",A3,")")</f>
        <v>(58.35, 2.78)</v>
      </c>
      <c r="D3" s="4">
        <f>'2020'!C2</f>
        <v>5.7295736703427167</v>
      </c>
      <c r="E3" s="4">
        <f>'2023'!C2</f>
        <v>5.2563654901003254</v>
      </c>
      <c r="F3" s="4">
        <f>'2026'!C2</f>
        <v>4.9767655498013568</v>
      </c>
      <c r="G3" s="4">
        <f>'2029'!C2</f>
        <v>4.7495473379009692</v>
      </c>
      <c r="H3" s="4">
        <f>'2032'!C2</f>
        <v>4.594687358233541</v>
      </c>
      <c r="I3" s="4">
        <f>'2035'!C2</f>
        <v>4.4778086255115896</v>
      </c>
      <c r="J3" s="4">
        <f>'2038'!C2</f>
        <v>4.3699517937399071</v>
      </c>
      <c r="K3" s="4">
        <f>'2041'!C2</f>
        <v>4.2798444266875686</v>
      </c>
      <c r="L3" s="4">
        <f>'2044'!C2</f>
        <v>4.2172837707390531</v>
      </c>
      <c r="M3" s="4">
        <f>'2047'!C2</f>
        <v>4.1582494057458339</v>
      </c>
      <c r="N3" s="4">
        <f>'2050'!C2</f>
        <v>4.1006254112820937</v>
      </c>
    </row>
    <row r="4" spans="1:14" x14ac:dyDescent="0.25">
      <c r="A4" s="4">
        <f>'2020'!A3</f>
        <v>3.78</v>
      </c>
      <c r="B4" s="4">
        <f>'2020'!B3</f>
        <v>58.35</v>
      </c>
      <c r="C4" s="3" t="str">
        <f t="shared" ref="C4:C38" si="0">_xlfn.CONCAT("(",B4,", ",A4,")")</f>
        <v>(58.35, 3.78)</v>
      </c>
      <c r="D4" s="4">
        <f>'2020'!C3</f>
        <v>5.6238519596819847</v>
      </c>
      <c r="E4" s="4">
        <f>'2023'!C3</f>
        <v>5.1566944656625209</v>
      </c>
      <c r="F4" s="4">
        <f>'2026'!C3</f>
        <v>4.881085549459419</v>
      </c>
      <c r="G4" s="4">
        <f>'2029'!C3</f>
        <v>4.6573011092251262</v>
      </c>
      <c r="H4" s="4">
        <f>'2032'!C3</f>
        <v>4.5047585015109188</v>
      </c>
      <c r="I4" s="4">
        <f>'2035'!C3</f>
        <v>4.3896197692811834</v>
      </c>
      <c r="J4" s="4">
        <f>'2038'!C3</f>
        <v>4.2834069603320337</v>
      </c>
      <c r="K4" s="4">
        <f>'2041'!C3</f>
        <v>4.1946720237230402</v>
      </c>
      <c r="L4" s="4">
        <f>'2044'!C3</f>
        <v>4.133025211526884</v>
      </c>
      <c r="M4" s="4">
        <f>'2047'!C3</f>
        <v>4.0748671765524573</v>
      </c>
      <c r="N4" s="4">
        <f>'2050'!C3</f>
        <v>4.0194568438024341</v>
      </c>
    </row>
    <row r="5" spans="1:14" x14ac:dyDescent="0.25">
      <c r="A5" s="4">
        <f>'2020'!A4</f>
        <v>4.78</v>
      </c>
      <c r="B5" s="4">
        <f>'2020'!B4</f>
        <v>58.35</v>
      </c>
      <c r="C5" s="3" t="str">
        <f t="shared" si="0"/>
        <v>(58.35, 4.78)</v>
      </c>
      <c r="D5" s="4">
        <f>'2020'!C4</f>
        <v>5.5884014825856001</v>
      </c>
      <c r="E5" s="4">
        <f>'2023'!C4</f>
        <v>5.1199179827419714</v>
      </c>
      <c r="F5" s="4">
        <f>'2026'!C4</f>
        <v>4.8446693417927751</v>
      </c>
      <c r="G5" s="4">
        <f>'2029'!C4</f>
        <v>4.6220012253061293</v>
      </c>
      <c r="H5" s="4">
        <f>'2032'!C4</f>
        <v>4.4698272660527394</v>
      </c>
      <c r="I5" s="4">
        <f>'2035'!C4</f>
        <v>4.3543824167112684</v>
      </c>
      <c r="J5" s="4">
        <f>'2038'!C4</f>
        <v>4.2478943396832767</v>
      </c>
      <c r="K5" s="4">
        <f>'2041'!C4</f>
        <v>4.1589074219978617</v>
      </c>
      <c r="L5" s="4">
        <f>'2044'!C4</f>
        <v>4.0970384323645828</v>
      </c>
      <c r="M5" s="4">
        <f>'2047'!C4</f>
        <v>4.0383913792487967</v>
      </c>
      <c r="N5" s="4">
        <f>'2050'!C4</f>
        <v>3.9827585464565201</v>
      </c>
    </row>
    <row r="6" spans="1:14" x14ac:dyDescent="0.25">
      <c r="A6" s="4">
        <f>'2020'!A5</f>
        <v>5.78</v>
      </c>
      <c r="B6" s="4">
        <f>'2020'!B5</f>
        <v>58.35</v>
      </c>
      <c r="C6" s="3" t="str">
        <f t="shared" si="0"/>
        <v>(58.35, 5.78)</v>
      </c>
      <c r="D6" s="4">
        <f>'2020'!C5</f>
        <v>5.8520743006284066</v>
      </c>
      <c r="E6" s="4">
        <f>'2023'!C5</f>
        <v>5.3561566096434357</v>
      </c>
      <c r="F6" s="4">
        <f>'2026'!C5</f>
        <v>5.0639858232889923</v>
      </c>
      <c r="G6" s="4">
        <f>'2029'!C5</f>
        <v>4.8266561961250014</v>
      </c>
      <c r="H6" s="4">
        <f>'2032'!C5</f>
        <v>4.6645852374022683</v>
      </c>
      <c r="I6" s="4">
        <f>'2035'!C5</f>
        <v>4.5421452631475114</v>
      </c>
      <c r="J6" s="4">
        <f>'2038'!C5</f>
        <v>4.4292752291956816</v>
      </c>
      <c r="K6" s="4">
        <f>'2041'!C5</f>
        <v>4.3349481918688983</v>
      </c>
      <c r="L6" s="4">
        <f>'2044'!C5</f>
        <v>4.2692853545098544</v>
      </c>
      <c r="M6" s="4">
        <f>'2047'!C5</f>
        <v>4.207002086960685</v>
      </c>
      <c r="N6" s="4">
        <f>'2050'!C5</f>
        <v>4.1479973882828407</v>
      </c>
    </row>
    <row r="7" spans="1:14" x14ac:dyDescent="0.25">
      <c r="A7" s="4">
        <f>'2020'!A6</f>
        <v>6.78</v>
      </c>
      <c r="B7" s="4">
        <f>'2020'!B6</f>
        <v>58.35</v>
      </c>
      <c r="C7" s="3" t="str">
        <f t="shared" si="0"/>
        <v>(58.35, 6.78)</v>
      </c>
      <c r="D7" s="4">
        <f>'2020'!C6</f>
        <v>7.812194066553233</v>
      </c>
      <c r="E7" s="4">
        <f>'2023'!C6</f>
        <v>7.0888035771330236</v>
      </c>
      <c r="F7" s="4">
        <f>'2026'!C6</f>
        <v>6.6709192785141624</v>
      </c>
      <c r="G7" s="4">
        <f>'2029'!C6</f>
        <v>6.3398714616409144</v>
      </c>
      <c r="H7" s="4">
        <f>'2032'!C6</f>
        <v>6.1027830194118904</v>
      </c>
      <c r="I7" s="4">
        <f>'2035'!C6</f>
        <v>5.9176528374716488</v>
      </c>
      <c r="J7" s="4">
        <f>'2038'!C6</f>
        <v>5.7486542477850531</v>
      </c>
      <c r="K7" s="4">
        <f>'2041'!C6</f>
        <v>5.6049161079327501</v>
      </c>
      <c r="L7" s="4">
        <f>'2044'!C6</f>
        <v>5.4968457865825933</v>
      </c>
      <c r="M7" s="4">
        <f>'2047'!C6</f>
        <v>5.3747856029983136</v>
      </c>
      <c r="N7" s="4">
        <f>'2050'!C6</f>
        <v>5.2755038190375929</v>
      </c>
    </row>
    <row r="8" spans="1:14" x14ac:dyDescent="0.25">
      <c r="A8" s="4">
        <f>'2020'!A7</f>
        <v>7.78</v>
      </c>
      <c r="B8" s="4">
        <f>'2020'!B7</f>
        <v>58.35</v>
      </c>
      <c r="C8" s="3" t="str">
        <f t="shared" si="0"/>
        <v>(58.35, 7.78)</v>
      </c>
      <c r="D8" s="4">
        <f>'2020'!C7</f>
        <v>8.0091261318950195</v>
      </c>
      <c r="E8" s="4">
        <f>'2023'!C7</f>
        <v>7.2554098472081554</v>
      </c>
      <c r="F8" s="4">
        <f>'2026'!C7</f>
        <v>6.81417590514073</v>
      </c>
      <c r="G8" s="4">
        <f>'2029'!C7</f>
        <v>6.4693941645880644</v>
      </c>
      <c r="H8" s="4">
        <f>'2032'!C7</f>
        <v>6.2172054696505681</v>
      </c>
      <c r="I8" s="4">
        <f>'2035'!C7</f>
        <v>6.0191321763952343</v>
      </c>
      <c r="J8" s="4">
        <f>'2038'!C7</f>
        <v>5.840906601653133</v>
      </c>
      <c r="K8" s="4">
        <f>'2041'!C7</f>
        <v>5.6889866157880169</v>
      </c>
      <c r="L8" s="4">
        <f>'2044'!C7</f>
        <v>5.5740629913474962</v>
      </c>
      <c r="M8" s="4">
        <f>'2047'!C7</f>
        <v>5.4437672613544477</v>
      </c>
      <c r="N8" s="4">
        <f>'2050'!C7</f>
        <v>5.3407668577968321</v>
      </c>
    </row>
    <row r="9" spans="1:14" x14ac:dyDescent="0.25">
      <c r="A9" s="4">
        <f>'2020'!A8</f>
        <v>2.78</v>
      </c>
      <c r="B9" s="4">
        <f>'2020'!B8</f>
        <v>57.35</v>
      </c>
      <c r="C9" s="3" t="str">
        <f t="shared" si="0"/>
        <v>(57.35, 2.78)</v>
      </c>
      <c r="D9" s="4">
        <f>'2020'!C8</f>
        <v>5.6531966917161736</v>
      </c>
      <c r="E9" s="4">
        <f>'2023'!C8</f>
        <v>5.1699293752613187</v>
      </c>
      <c r="F9" s="4">
        <f>'2026'!C8</f>
        <v>4.884634718703377</v>
      </c>
      <c r="G9" s="4">
        <f>'2029'!C8</f>
        <v>4.653763315676696</v>
      </c>
      <c r="H9" s="4">
        <f>'2032'!C8</f>
        <v>4.4959257758905986</v>
      </c>
      <c r="I9" s="4">
        <f>'2035'!C8</f>
        <v>4.3767954978038563</v>
      </c>
      <c r="J9" s="4">
        <f>'2038'!C8</f>
        <v>4.2668790760067496</v>
      </c>
      <c r="K9" s="4">
        <f>'2041'!C8</f>
        <v>4.174896436711844</v>
      </c>
      <c r="L9" s="4">
        <f>'2044'!C8</f>
        <v>4.1100564193509053</v>
      </c>
      <c r="M9" s="4">
        <f>'2047'!C8</f>
        <v>4.0479101131724669</v>
      </c>
      <c r="N9" s="4">
        <f>'2050'!C8</f>
        <v>3.9896938985205148</v>
      </c>
    </row>
    <row r="10" spans="1:14" x14ac:dyDescent="0.25">
      <c r="A10" s="4">
        <f>'2020'!A9</f>
        <v>3.78</v>
      </c>
      <c r="B10" s="4">
        <f>'2020'!B9</f>
        <v>57.35</v>
      </c>
      <c r="C10" s="3" t="str">
        <f t="shared" si="0"/>
        <v>(57.35, 3.78)</v>
      </c>
      <c r="D10" s="4">
        <f>'2020'!C9</f>
        <v>5.4844811051342308</v>
      </c>
      <c r="E10" s="4">
        <f>'2023'!C9</f>
        <v>5.0122563174121382</v>
      </c>
      <c r="F10" s="4">
        <f>'2026'!C9</f>
        <v>4.7342218439796229</v>
      </c>
      <c r="G10" s="4">
        <f>'2029'!C9</f>
        <v>4.5088474134352436</v>
      </c>
      <c r="H10" s="4">
        <f>'2032'!C9</f>
        <v>4.3550452303924647</v>
      </c>
      <c r="I10" s="4">
        <f>'2035'!C9</f>
        <v>4.2388899267704359</v>
      </c>
      <c r="J10" s="4">
        <f>'2038'!C9</f>
        <v>4.1318348582385021</v>
      </c>
      <c r="K10" s="4">
        <f>'2041'!C9</f>
        <v>4.0423801845386729</v>
      </c>
      <c r="L10" s="4">
        <f>'2044'!C9</f>
        <v>3.9797298215371968</v>
      </c>
      <c r="M10" s="4">
        <f>'2047'!C9</f>
        <v>3.9199590869870629</v>
      </c>
      <c r="N10" s="4">
        <f>'2050'!C9</f>
        <v>3.863571719948244</v>
      </c>
    </row>
    <row r="11" spans="1:14" x14ac:dyDescent="0.25">
      <c r="A11" s="4">
        <f>'2020'!A10</f>
        <v>4.78</v>
      </c>
      <c r="B11" s="4">
        <f>'2020'!B10</f>
        <v>57.35</v>
      </c>
      <c r="C11" s="3" t="str">
        <f t="shared" si="0"/>
        <v>(57.35, 4.78)</v>
      </c>
      <c r="D11" s="4">
        <f>'2020'!C10</f>
        <v>5.3167282789393022</v>
      </c>
      <c r="E11" s="4">
        <f>'2023'!C10</f>
        <v>4.8591575172416723</v>
      </c>
      <c r="F11" s="4">
        <f>'2026'!C10</f>
        <v>4.5890160091062908</v>
      </c>
      <c r="G11" s="4">
        <f>'2029'!C10</f>
        <v>4.3695844720801764</v>
      </c>
      <c r="H11" s="4">
        <f>'2032'!C10</f>
        <v>4.2200194244846374</v>
      </c>
      <c r="I11" s="4">
        <f>'2035'!C10</f>
        <v>4.1071322376196919</v>
      </c>
      <c r="J11" s="4">
        <f>'2038'!C10</f>
        <v>4.0029790186959664</v>
      </c>
      <c r="K11" s="4">
        <f>'2041'!C10</f>
        <v>3.9159652299572918</v>
      </c>
      <c r="L11" s="4">
        <f>'2044'!C10</f>
        <v>3.855531877456031</v>
      </c>
      <c r="M11" s="4">
        <f>'2047'!C10</f>
        <v>3.7985122747093678</v>
      </c>
      <c r="N11" s="4">
        <f>'2050'!C10</f>
        <v>3.7441812838166899</v>
      </c>
    </row>
    <row r="12" spans="1:14" x14ac:dyDescent="0.25">
      <c r="A12" s="4">
        <f>'2020'!A11</f>
        <v>5.78</v>
      </c>
      <c r="B12" s="4">
        <f>'2020'!B11</f>
        <v>57.35</v>
      </c>
      <c r="C12" s="3" t="str">
        <f t="shared" si="0"/>
        <v>(57.35, 5.78)</v>
      </c>
      <c r="D12" s="4">
        <f>'2020'!C11</f>
        <v>5.1350125320324587</v>
      </c>
      <c r="E12" s="4">
        <f>'2023'!C11</f>
        <v>4.6930791888795893</v>
      </c>
      <c r="F12" s="4">
        <f>'2026'!C11</f>
        <v>4.432396112907794</v>
      </c>
      <c r="G12" s="4">
        <f>'2029'!C11</f>
        <v>4.2207512507559484</v>
      </c>
      <c r="H12" s="4">
        <f>'2032'!C11</f>
        <v>4.0764811352323012</v>
      </c>
      <c r="I12" s="4">
        <f>'2035'!C11</f>
        <v>3.9675854942243651</v>
      </c>
      <c r="J12" s="4">
        <f>'2038'!C11</f>
        <v>3.867135888148594</v>
      </c>
      <c r="K12" s="4">
        <f>'2041'!C11</f>
        <v>3.7832156777235841</v>
      </c>
      <c r="L12" s="4">
        <f>'2044'!C11</f>
        <v>3.7249096286695789</v>
      </c>
      <c r="M12" s="4">
        <f>'2047'!C11</f>
        <v>3.6699047881694691</v>
      </c>
      <c r="N12" s="4">
        <f>'2050'!C11</f>
        <v>3.6174999239677201</v>
      </c>
    </row>
    <row r="13" spans="1:14" x14ac:dyDescent="0.25">
      <c r="A13" s="4">
        <f>'2020'!A12</f>
        <v>6.78</v>
      </c>
      <c r="B13" s="4">
        <f>'2020'!B12</f>
        <v>57.35</v>
      </c>
      <c r="C13" s="3" t="str">
        <f t="shared" si="0"/>
        <v>(57.35, 6.78)</v>
      </c>
      <c r="D13" s="4">
        <f>'2020'!C12</f>
        <v>5.0342808497954348</v>
      </c>
      <c r="E13" s="4">
        <f>'2023'!C12</f>
        <v>4.6019342389644002</v>
      </c>
      <c r="F13" s="4">
        <f>'2026'!C12</f>
        <v>4.3467185710603253</v>
      </c>
      <c r="G13" s="4">
        <f>'2029'!C12</f>
        <v>4.1394266121166554</v>
      </c>
      <c r="H13" s="4">
        <f>'2032'!C12</f>
        <v>3.9981340567116779</v>
      </c>
      <c r="I13" s="4">
        <f>'2035'!C12</f>
        <v>3.891489961068531</v>
      </c>
      <c r="J13" s="4">
        <f>'2038'!C12</f>
        <v>3.7930999450181848</v>
      </c>
      <c r="K13" s="4">
        <f>'2041'!C12</f>
        <v>3.7109008824634939</v>
      </c>
      <c r="L13" s="4">
        <f>'2044'!C12</f>
        <v>3.6538082931043849</v>
      </c>
      <c r="M13" s="4">
        <f>'2047'!C12</f>
        <v>3.5999418848320368</v>
      </c>
      <c r="N13" s="4">
        <f>'2050'!C12</f>
        <v>3.5486163624876319</v>
      </c>
    </row>
    <row r="14" spans="1:14" x14ac:dyDescent="0.25">
      <c r="A14" s="4">
        <f>'2020'!A13</f>
        <v>7.78</v>
      </c>
      <c r="B14" s="4">
        <f>'2020'!B13</f>
        <v>57.35</v>
      </c>
      <c r="C14" s="3" t="str">
        <f t="shared" si="0"/>
        <v>(57.35, 7.78)</v>
      </c>
      <c r="D14" s="4">
        <f>'2020'!C13</f>
        <v>5.0410854039592659</v>
      </c>
      <c r="E14" s="4">
        <f>'2023'!C13</f>
        <v>4.6087387931282313</v>
      </c>
      <c r="F14" s="4">
        <f>'2026'!C13</f>
        <v>4.3535231252241564</v>
      </c>
      <c r="G14" s="4">
        <f>'2029'!C13</f>
        <v>4.1462311662804856</v>
      </c>
      <c r="H14" s="4">
        <f>'2032'!C13</f>
        <v>4.0049386108755094</v>
      </c>
      <c r="I14" s="4">
        <f>'2035'!C13</f>
        <v>3.898294515232362</v>
      </c>
      <c r="J14" s="4">
        <f>'2038'!C13</f>
        <v>3.7999044991820159</v>
      </c>
      <c r="K14" s="4">
        <f>'2041'!C13</f>
        <v>3.717705436627325</v>
      </c>
      <c r="L14" s="4">
        <f>'2044'!C13</f>
        <v>3.660612847268216</v>
      </c>
      <c r="M14" s="4">
        <f>'2047'!C13</f>
        <v>3.6067464389958679</v>
      </c>
      <c r="N14" s="4">
        <f>'2050'!C13</f>
        <v>3.555420916651463</v>
      </c>
    </row>
    <row r="15" spans="1:14" x14ac:dyDescent="0.25">
      <c r="A15" s="4">
        <f>'2020'!A14</f>
        <v>2.78</v>
      </c>
      <c r="B15" s="4">
        <f>'2020'!B14</f>
        <v>56.35</v>
      </c>
      <c r="C15" s="3" t="str">
        <f t="shared" si="0"/>
        <v>(56.35, 2.78)</v>
      </c>
      <c r="D15" s="4">
        <f>'2020'!C14</f>
        <v>5.4821418915021196</v>
      </c>
      <c r="E15" s="4">
        <f>'2023'!C14</f>
        <v>4.9992366231698186</v>
      </c>
      <c r="F15" s="4">
        <f>'2026'!C14</f>
        <v>4.7150567607713256</v>
      </c>
      <c r="G15" s="4">
        <f>'2029'!C14</f>
        <v>4.4848502421844811</v>
      </c>
      <c r="H15" s="4">
        <f>'2032'!C14</f>
        <v>4.3276423653350893</v>
      </c>
      <c r="I15" s="4">
        <f>'2035'!C14</f>
        <v>4.2090339910625563</v>
      </c>
      <c r="J15" s="4">
        <f>'2038'!C14</f>
        <v>4.0990345038836526</v>
      </c>
      <c r="K15" s="4">
        <f>'2041'!C14</f>
        <v>4.0070766731458516</v>
      </c>
      <c r="L15" s="4">
        <f>'2044'!C14</f>
        <v>3.9429119178056489</v>
      </c>
      <c r="M15" s="4">
        <f>'2047'!C14</f>
        <v>3.8817376497276359</v>
      </c>
      <c r="N15" s="4">
        <f>'2050'!C14</f>
        <v>3.8241103324552328</v>
      </c>
    </row>
    <row r="16" spans="1:14" x14ac:dyDescent="0.25">
      <c r="A16" s="4">
        <f>'2020'!A15</f>
        <v>3.78</v>
      </c>
      <c r="B16" s="4">
        <f>'2020'!B15</f>
        <v>56.35</v>
      </c>
      <c r="C16" s="3" t="str">
        <f t="shared" si="0"/>
        <v>(56.35, 3.78)</v>
      </c>
      <c r="D16" s="4">
        <f>'2020'!C15</f>
        <v>5.3780824459255001</v>
      </c>
      <c r="E16" s="4">
        <f>'2023'!C15</f>
        <v>4.9001715547432703</v>
      </c>
      <c r="F16" s="4">
        <f>'2026'!C15</f>
        <v>4.6183720508476407</v>
      </c>
      <c r="G16" s="4">
        <f>'2029'!C15</f>
        <v>4.3897235769152632</v>
      </c>
      <c r="H16" s="4">
        <f>'2032'!C15</f>
        <v>4.2337467331485783</v>
      </c>
      <c r="I16" s="4">
        <f>'2035'!C15</f>
        <v>4.1159716734437897</v>
      </c>
      <c r="J16" s="4">
        <f>'2038'!C15</f>
        <v>4.0073741755131076</v>
      </c>
      <c r="K16" s="4">
        <f>'2041'!C15</f>
        <v>3.9166354093851381</v>
      </c>
      <c r="L16" s="4">
        <f>'2044'!C15</f>
        <v>3.8535295876683642</v>
      </c>
      <c r="M16" s="4">
        <f>'2047'!C15</f>
        <v>3.7938796520660198</v>
      </c>
      <c r="N16" s="4">
        <f>'2050'!C15</f>
        <v>3.7371758329569991</v>
      </c>
    </row>
    <row r="17" spans="1:14" x14ac:dyDescent="0.25">
      <c r="A17" s="4">
        <f>'2020'!A16</f>
        <v>4.78</v>
      </c>
      <c r="B17" s="4">
        <f>'2020'!B16</f>
        <v>56.35</v>
      </c>
      <c r="C17" s="3" t="str">
        <f t="shared" si="0"/>
        <v>(56.35, 4.78)</v>
      </c>
      <c r="D17" s="4">
        <f>'2020'!C16</f>
        <v>5.2277479415986843</v>
      </c>
      <c r="E17" s="4">
        <f>'2023'!C16</f>
        <v>4.7605904475792196</v>
      </c>
      <c r="F17" s="4">
        <f>'2026'!C16</f>
        <v>4.4849815313761194</v>
      </c>
      <c r="G17" s="4">
        <f>'2029'!C16</f>
        <v>4.2611970911418249</v>
      </c>
      <c r="H17" s="4">
        <f>'2032'!C16</f>
        <v>4.1086544834276184</v>
      </c>
      <c r="I17" s="4">
        <f>'2035'!C16</f>
        <v>3.993515751197882</v>
      </c>
      <c r="J17" s="4">
        <f>'2038'!C16</f>
        <v>3.8873029422487329</v>
      </c>
      <c r="K17" s="4">
        <f>'2041'!C16</f>
        <v>3.7985680056397388</v>
      </c>
      <c r="L17" s="4">
        <f>'2044'!C16</f>
        <v>3.7369211934435831</v>
      </c>
      <c r="M17" s="4">
        <f>'2047'!C16</f>
        <v>3.6764999790163082</v>
      </c>
      <c r="N17" s="4">
        <f>'2050'!C16</f>
        <v>3.6196527902291979</v>
      </c>
    </row>
    <row r="18" spans="1:14" x14ac:dyDescent="0.25">
      <c r="A18" s="4">
        <f>'2020'!A17</f>
        <v>5.78</v>
      </c>
      <c r="B18" s="4">
        <f>'2020'!B17</f>
        <v>56.35</v>
      </c>
      <c r="C18" s="3" t="str">
        <f t="shared" si="0"/>
        <v>(56.35, 5.78)</v>
      </c>
      <c r="D18" s="4">
        <f>'2020'!C17</f>
        <v>5.1198550515482903</v>
      </c>
      <c r="E18" s="4">
        <f>'2023'!C17</f>
        <v>4.6603155429315928</v>
      </c>
      <c r="F18" s="4">
        <f>'2026'!C17</f>
        <v>4.3889536691793456</v>
      </c>
      <c r="G18" s="4">
        <f>'2029'!C17</f>
        <v>4.1686595994515061</v>
      </c>
      <c r="H18" s="4">
        <f>'2032'!C17</f>
        <v>4.0183239112176716</v>
      </c>
      <c r="I18" s="4">
        <f>'2035'!C17</f>
        <v>3.9047874045416591</v>
      </c>
      <c r="J18" s="4">
        <f>'2038'!C17</f>
        <v>3.800085581129498</v>
      </c>
      <c r="K18" s="4">
        <f>'2041'!C17</f>
        <v>3.7125947671087158</v>
      </c>
      <c r="L18" s="4">
        <f>'2044'!C17</f>
        <v>3.6517470492765498</v>
      </c>
      <c r="M18" s="4">
        <f>'2047'!C17</f>
        <v>3.594130968604623</v>
      </c>
      <c r="N18" s="4">
        <f>'2050'!C17</f>
        <v>3.5394386088654048</v>
      </c>
    </row>
    <row r="19" spans="1:14" x14ac:dyDescent="0.25">
      <c r="A19" s="4">
        <f>'2020'!A18</f>
        <v>6.78</v>
      </c>
      <c r="B19" s="4">
        <f>'2020'!B18</f>
        <v>56.35</v>
      </c>
      <c r="C19" s="3" t="str">
        <f t="shared" si="0"/>
        <v>(56.35, 6.78)</v>
      </c>
      <c r="D19" s="4">
        <f>'2020'!C18</f>
        <v>5.0920023892940218</v>
      </c>
      <c r="E19" s="4">
        <f>'2023'!C18</f>
        <v>4.6334399666400019</v>
      </c>
      <c r="F19" s="4">
        <f>'2026'!C18</f>
        <v>4.3631163490399194</v>
      </c>
      <c r="G19" s="4">
        <f>'2029'!C18</f>
        <v>4.1444177878940147</v>
      </c>
      <c r="H19" s="4">
        <f>'2032'!C18</f>
        <v>3.9950790952824971</v>
      </c>
      <c r="I19" s="4">
        <f>'2035'!C18</f>
        <v>3.8816396641845419</v>
      </c>
      <c r="J19" s="4">
        <f>'2038'!C18</f>
        <v>3.7767904778009158</v>
      </c>
      <c r="K19" s="4">
        <f>'2041'!C18</f>
        <v>3.688976004331538</v>
      </c>
      <c r="L19" s="4">
        <f>'2044'!C18</f>
        <v>3.6275688312973968</v>
      </c>
      <c r="M19" s="4">
        <f>'2047'!C18</f>
        <v>3.5687082702433321</v>
      </c>
      <c r="N19" s="4">
        <f>'2050'!C18</f>
        <v>3.5135778283277741</v>
      </c>
    </row>
    <row r="20" spans="1:14" x14ac:dyDescent="0.25">
      <c r="A20" s="4">
        <f>'2020'!A19</f>
        <v>7.78</v>
      </c>
      <c r="B20" s="4">
        <f>'2020'!B19</f>
        <v>56.35</v>
      </c>
      <c r="C20" s="3" t="str">
        <f t="shared" si="0"/>
        <v>(56.35, 7.78)</v>
      </c>
      <c r="D20" s="4">
        <f>'2020'!C19</f>
        <v>5.1191104980672142</v>
      </c>
      <c r="E20" s="4">
        <f>'2023'!C19</f>
        <v>4.6593522397928426</v>
      </c>
      <c r="F20" s="4">
        <f>'2026'!C19</f>
        <v>4.3878547698609438</v>
      </c>
      <c r="G20" s="4">
        <f>'2029'!C19</f>
        <v>4.1674648631662476</v>
      </c>
      <c r="H20" s="4">
        <f>'2032'!C19</f>
        <v>4.0170435481948239</v>
      </c>
      <c r="I20" s="4">
        <f>'2035'!C19</f>
        <v>3.9034348948731372</v>
      </c>
      <c r="J20" s="4">
        <f>'2038'!C19</f>
        <v>3.7986721154067049</v>
      </c>
      <c r="K20" s="4">
        <f>'2041'!C19</f>
        <v>3.7111282985768002</v>
      </c>
      <c r="L20" s="4">
        <f>'2044'!C19</f>
        <v>3.6502345401523102</v>
      </c>
      <c r="M20" s="4">
        <f>'2047'!C19</f>
        <v>3.5925521841553549</v>
      </c>
      <c r="N20" s="4">
        <f>'2050'!C19</f>
        <v>3.5378196723220769</v>
      </c>
    </row>
    <row r="21" spans="1:14" x14ac:dyDescent="0.25">
      <c r="A21" s="4">
        <f>'2020'!A20</f>
        <v>2.78</v>
      </c>
      <c r="B21" s="4">
        <f>'2020'!B20</f>
        <v>55.35</v>
      </c>
      <c r="C21" s="3" t="str">
        <f t="shared" si="0"/>
        <v>(55.35, 2.78)</v>
      </c>
      <c r="D21" s="4">
        <f>'2020'!C20</f>
        <v>5.2749231055617463</v>
      </c>
      <c r="E21" s="4">
        <f>'2023'!C20</f>
        <v>4.8016420087667973</v>
      </c>
      <c r="F21" s="4">
        <f>'2026'!C20</f>
        <v>4.5219968697412778</v>
      </c>
      <c r="G21" s="4">
        <f>'2029'!C20</f>
        <v>4.2947467121852698</v>
      </c>
      <c r="H21" s="4">
        <f>'2032'!C20</f>
        <v>4.1398581902719798</v>
      </c>
      <c r="I21" s="4">
        <f>'2035'!C20</f>
        <v>4.0229554086681363</v>
      </c>
      <c r="J21" s="4">
        <f>'2038'!C20</f>
        <v>3.9150782582116972</v>
      </c>
      <c r="K21" s="4">
        <f>'2041'!C20</f>
        <v>3.8249532235563168</v>
      </c>
      <c r="L21" s="4">
        <f>'2044'!C20</f>
        <v>3.7623772207436952</v>
      </c>
      <c r="M21" s="4">
        <f>'2047'!C20</f>
        <v>3.7020118087017528</v>
      </c>
      <c r="N21" s="4">
        <f>'2050'!C20</f>
        <v>3.6447812476876731</v>
      </c>
    </row>
    <row r="22" spans="1:14" x14ac:dyDescent="0.25">
      <c r="A22" s="4">
        <f>'2020'!A21</f>
        <v>3.78</v>
      </c>
      <c r="B22" s="4">
        <f>'2020'!B21</f>
        <v>55.35</v>
      </c>
      <c r="C22" s="3" t="str">
        <f t="shared" si="0"/>
        <v>(55.35, 3.78)</v>
      </c>
      <c r="D22" s="4">
        <f>'2020'!C21</f>
        <v>5.1916696604909189</v>
      </c>
      <c r="E22" s="4">
        <f>'2023'!C21</f>
        <v>4.7159817432224731</v>
      </c>
      <c r="F22" s="4">
        <f>'2026'!C21</f>
        <v>4.4365160845446558</v>
      </c>
      <c r="G22" s="4">
        <f>'2029'!C21</f>
        <v>4.210254468113817</v>
      </c>
      <c r="H22" s="4">
        <f>'2032'!C21</f>
        <v>4.0558206391514497</v>
      </c>
      <c r="I22" s="4">
        <f>'2035'!C21</f>
        <v>3.938947525925562</v>
      </c>
      <c r="J22" s="4">
        <f>'2038'!C21</f>
        <v>3.8308858416735991</v>
      </c>
      <c r="K22" s="4">
        <f>'2041'!C21</f>
        <v>3.7400661279057621</v>
      </c>
      <c r="L22" s="4">
        <f>'2044'!C21</f>
        <v>3.6766083857449039</v>
      </c>
      <c r="M22" s="4">
        <f>'2047'!C21</f>
        <v>3.615843521319333</v>
      </c>
      <c r="N22" s="4">
        <f>'2050'!C21</f>
        <v>3.558853872869614</v>
      </c>
    </row>
    <row r="23" spans="1:14" x14ac:dyDescent="0.25">
      <c r="A23" s="4">
        <f>'2020'!A22</f>
        <v>4.78</v>
      </c>
      <c r="B23" s="4">
        <f>'2020'!B22</f>
        <v>55.35</v>
      </c>
      <c r="C23" s="3" t="str">
        <f t="shared" si="0"/>
        <v>(55.35, 4.78)</v>
      </c>
      <c r="D23" s="4">
        <f>'2020'!C22</f>
        <v>5.0660892050002433</v>
      </c>
      <c r="E23" s="4">
        <f>'2023'!C22</f>
        <v>4.5977650461398492</v>
      </c>
      <c r="F23" s="4">
        <f>'2026'!C22</f>
        <v>4.3214329503119391</v>
      </c>
      <c r="G23" s="4">
        <f>'2029'!C22</f>
        <v>4.0971373795877373</v>
      </c>
      <c r="H23" s="4">
        <f>'2032'!C22</f>
        <v>3.944138095939723</v>
      </c>
      <c r="I23" s="4">
        <f>'2035'!C22</f>
        <v>3.8286145815997248</v>
      </c>
      <c r="J23" s="4">
        <f>'2038'!C22</f>
        <v>3.7220766736944659</v>
      </c>
      <c r="K23" s="4">
        <f>'2041'!C22</f>
        <v>3.6330590554368158</v>
      </c>
      <c r="L23" s="4">
        <f>'2044'!C22</f>
        <v>3.5711666934149369</v>
      </c>
      <c r="M23" s="4">
        <f>'2047'!C22</f>
        <v>3.512655190040356</v>
      </c>
      <c r="N23" s="4">
        <f>'2050'!C22</f>
        <v>3.4570307127886779</v>
      </c>
    </row>
    <row r="24" spans="1:14" x14ac:dyDescent="0.25">
      <c r="A24" s="4">
        <f>'2020'!A23</f>
        <v>5.78</v>
      </c>
      <c r="B24" s="4">
        <f>'2020'!B23</f>
        <v>55.35</v>
      </c>
      <c r="C24" s="3" t="str">
        <f t="shared" si="0"/>
        <v>(55.35, 5.78)</v>
      </c>
      <c r="D24" s="4">
        <f>'2020'!C23</f>
        <v>5.0098790838344387</v>
      </c>
      <c r="E24" s="4">
        <f>'2023'!C23</f>
        <v>4.5417299288585831</v>
      </c>
      <c r="F24" s="4">
        <f>'2026'!C23</f>
        <v>4.2659389031907802</v>
      </c>
      <c r="G24" s="4">
        <f>'2029'!C23</f>
        <v>4.0428874388367024</v>
      </c>
      <c r="H24" s="4">
        <f>'2032'!C23</f>
        <v>3.890570103513824</v>
      </c>
      <c r="I24" s="4">
        <f>'2035'!C23</f>
        <v>3.774649896030589</v>
      </c>
      <c r="J24" s="4">
        <f>'2038'!C23</f>
        <v>3.6676022303636389</v>
      </c>
      <c r="K24" s="4">
        <f>'2041'!C23</f>
        <v>3.577849511633485</v>
      </c>
      <c r="L24" s="4">
        <f>'2044'!C23</f>
        <v>3.514761151641602</v>
      </c>
      <c r="M24" s="4">
        <f>'2047'!C23</f>
        <v>3.4539196718182601</v>
      </c>
      <c r="N24" s="4">
        <f>'2050'!C23</f>
        <v>3.3972732435014512</v>
      </c>
    </row>
    <row r="25" spans="1:14" x14ac:dyDescent="0.25">
      <c r="A25" s="4">
        <f>'2020'!A24</f>
        <v>6.78</v>
      </c>
      <c r="B25" s="4">
        <f>'2020'!B24</f>
        <v>55.35</v>
      </c>
      <c r="C25" s="3" t="str">
        <f t="shared" si="0"/>
        <v>(55.35, 6.78)</v>
      </c>
      <c r="D25" s="4">
        <f>'2020'!C24</f>
        <v>4.9916319520697447</v>
      </c>
      <c r="E25" s="4">
        <f>'2023'!C24</f>
        <v>4.5244744580502791</v>
      </c>
      <c r="F25" s="4">
        <f>'2026'!C24</f>
        <v>4.2488655418471772</v>
      </c>
      <c r="G25" s="4">
        <f>'2029'!C24</f>
        <v>4.0250811016128836</v>
      </c>
      <c r="H25" s="4">
        <f>'2032'!C24</f>
        <v>3.8725384938986771</v>
      </c>
      <c r="I25" s="4">
        <f>'2035'!C24</f>
        <v>3.7573997616689421</v>
      </c>
      <c r="J25" s="4">
        <f>'2038'!C24</f>
        <v>3.650411069675723</v>
      </c>
      <c r="K25" s="4">
        <f>'2041'!C24</f>
        <v>3.560305450404865</v>
      </c>
      <c r="L25" s="4">
        <f>'2044'!C24</f>
        <v>3.4971863966847669</v>
      </c>
      <c r="M25" s="4">
        <f>'2047'!C24</f>
        <v>3.4363007333114068</v>
      </c>
      <c r="N25" s="4">
        <f>'2050'!C24</f>
        <v>3.3796275369318911</v>
      </c>
    </row>
    <row r="26" spans="1:14" x14ac:dyDescent="0.25">
      <c r="A26" s="4">
        <f>'2020'!A25</f>
        <v>7.78</v>
      </c>
      <c r="B26" s="4">
        <f>'2020'!B25</f>
        <v>55.35</v>
      </c>
      <c r="C26" s="3" t="str">
        <f t="shared" si="0"/>
        <v>(55.35, 7.78)</v>
      </c>
      <c r="D26" s="4">
        <f>'2020'!C25</f>
        <v>5.0155183049065037</v>
      </c>
      <c r="E26" s="4">
        <f>'2023'!C25</f>
        <v>4.5471941460461096</v>
      </c>
      <c r="F26" s="4">
        <f>'2026'!C25</f>
        <v>4.2708620502181986</v>
      </c>
      <c r="G26" s="4">
        <f>'2029'!C25</f>
        <v>4.0465664794939968</v>
      </c>
      <c r="H26" s="4">
        <f>'2032'!C25</f>
        <v>3.893567195845983</v>
      </c>
      <c r="I26" s="4">
        <f>'2035'!C25</f>
        <v>3.7780436815059848</v>
      </c>
      <c r="J26" s="4">
        <f>'2038'!C25</f>
        <v>3.6715057736007259</v>
      </c>
      <c r="K26" s="4">
        <f>'2041'!C25</f>
        <v>3.582488155343075</v>
      </c>
      <c r="L26" s="4">
        <f>'2044'!C25</f>
        <v>3.5205957933211969</v>
      </c>
      <c r="M26" s="4">
        <f>'2047'!C25</f>
        <v>3.4620842899466151</v>
      </c>
      <c r="N26" s="4">
        <f>'2050'!C25</f>
        <v>3.4064598126949379</v>
      </c>
    </row>
    <row r="27" spans="1:14" x14ac:dyDescent="0.25">
      <c r="A27" s="4">
        <f>'2020'!A26</f>
        <v>2.78</v>
      </c>
      <c r="B27" s="4">
        <f>'2020'!B26</f>
        <v>54.35</v>
      </c>
      <c r="C27" s="3" t="str">
        <f t="shared" si="0"/>
        <v>(54.35, 2.78)</v>
      </c>
      <c r="D27" s="4">
        <f>'2020'!C26</f>
        <v>5.1890446298247497</v>
      </c>
      <c r="E27" s="4">
        <f>'2023'!C26</f>
        <v>4.7151802006093364</v>
      </c>
      <c r="F27" s="4">
        <f>'2026'!C26</f>
        <v>4.4351734717714129</v>
      </c>
      <c r="G27" s="4">
        <f>'2029'!C26</f>
        <v>4.2076677489704499</v>
      </c>
      <c r="H27" s="4">
        <f>'2032'!C26</f>
        <v>4.0525508890902566</v>
      </c>
      <c r="I27" s="4">
        <f>'2035'!C26</f>
        <v>3.935455716431282</v>
      </c>
      <c r="J27" s="4">
        <f>'2038'!C26</f>
        <v>3.827416016496787</v>
      </c>
      <c r="K27" s="4">
        <f>'2041'!C26</f>
        <v>3.7371496410170799</v>
      </c>
      <c r="L27" s="4">
        <f>'2044'!C26</f>
        <v>3.6744508632915962</v>
      </c>
      <c r="M27" s="4">
        <f>'2047'!C26</f>
        <v>3.6148510069363371</v>
      </c>
      <c r="N27" s="4">
        <f>'2050'!C26</f>
        <v>3.5574732215773688</v>
      </c>
    </row>
    <row r="28" spans="1:14" x14ac:dyDescent="0.25">
      <c r="A28" s="4">
        <f>'2020'!A27</f>
        <v>3.78</v>
      </c>
      <c r="B28" s="4">
        <f>'2020'!B27</f>
        <v>54.35</v>
      </c>
      <c r="C28" s="3" t="str">
        <f t="shared" si="0"/>
        <v>(54.35, 3.78)</v>
      </c>
      <c r="D28" s="4">
        <f>'2020'!C27</f>
        <v>5.0779485496912828</v>
      </c>
      <c r="E28" s="4">
        <f>'2023'!C27</f>
        <v>4.6037487084925024</v>
      </c>
      <c r="F28" s="4">
        <f>'2026'!C27</f>
        <v>4.323966658728831</v>
      </c>
      <c r="G28" s="4">
        <f>'2029'!C27</f>
        <v>4.0974814227086576</v>
      </c>
      <c r="H28" s="4">
        <f>'2032'!C27</f>
        <v>3.9430622375821072</v>
      </c>
      <c r="I28" s="4">
        <f>'2035'!C27</f>
        <v>3.8261835048601558</v>
      </c>
      <c r="J28" s="4">
        <f>'2038'!C27</f>
        <v>3.7183266730884732</v>
      </c>
      <c r="K28" s="4">
        <f>'2041'!C27</f>
        <v>3.6279484113893479</v>
      </c>
      <c r="L28" s="4">
        <f>'2044'!C27</f>
        <v>3.5648202747143651</v>
      </c>
      <c r="M28" s="4">
        <f>'2047'!C27</f>
        <v>3.5037448466760872</v>
      </c>
      <c r="N28" s="4">
        <f>'2050'!C27</f>
        <v>3.4465945898501271</v>
      </c>
    </row>
    <row r="29" spans="1:14" x14ac:dyDescent="0.25">
      <c r="A29" s="4">
        <f>'2020'!A28</f>
        <v>4.78</v>
      </c>
      <c r="B29" s="4">
        <f>'2020'!B28</f>
        <v>54.35</v>
      </c>
      <c r="C29" s="3" t="str">
        <f t="shared" si="0"/>
        <v>(54.35, 4.78)</v>
      </c>
      <c r="D29" s="4">
        <f>'2020'!C28</f>
        <v>4.9550512436213401</v>
      </c>
      <c r="E29" s="4">
        <f>'2023'!C28</f>
        <v>4.4828993724518043</v>
      </c>
      <c r="F29" s="4">
        <f>'2026'!C28</f>
        <v>4.2049100977458398</v>
      </c>
      <c r="G29" s="4">
        <f>'2029'!C28</f>
        <v>3.9795676128570801</v>
      </c>
      <c r="H29" s="4">
        <f>'2032'!C28</f>
        <v>3.8257939720601639</v>
      </c>
      <c r="I29" s="4">
        <f>'2035'!C28</f>
        <v>3.7096627173200272</v>
      </c>
      <c r="J29" s="4">
        <f>'2038'!C28</f>
        <v>3.6026279674728512</v>
      </c>
      <c r="K29" s="4">
        <f>'2041'!C28</f>
        <v>3.5131909613760608</v>
      </c>
      <c r="L29" s="4">
        <f>'2044'!C28</f>
        <v>3.450555945238694</v>
      </c>
      <c r="M29" s="4">
        <f>'2047'!C28</f>
        <v>3.390807302463569</v>
      </c>
      <c r="N29" s="4">
        <f>'2050'!C28</f>
        <v>3.334433319456104</v>
      </c>
    </row>
    <row r="30" spans="1:14" x14ac:dyDescent="0.25">
      <c r="A30" s="4">
        <f>'2020'!A29</f>
        <v>5.78</v>
      </c>
      <c r="B30" s="4">
        <f>'2020'!B29</f>
        <v>54.35</v>
      </c>
      <c r="C30" s="3" t="str">
        <f t="shared" si="0"/>
        <v>(54.35, 5.78)</v>
      </c>
      <c r="D30" s="4">
        <f>'2020'!C29</f>
        <v>4.8544208792259287</v>
      </c>
      <c r="E30" s="4">
        <f>'2023'!C29</f>
        <v>4.384930055524606</v>
      </c>
      <c r="F30" s="4">
        <f>'2026'!C29</f>
        <v>4.1078747800718869</v>
      </c>
      <c r="G30" s="4">
        <f>'2029'!C29</f>
        <v>3.8830680788577752</v>
      </c>
      <c r="H30" s="4">
        <f>'2032'!C29</f>
        <v>3.7296121192759562</v>
      </c>
      <c r="I30" s="4">
        <f>'2035'!C29</f>
        <v>3.6137038228256961</v>
      </c>
      <c r="J30" s="4">
        <f>'2038'!C29</f>
        <v>3.5068408159643272</v>
      </c>
      <c r="K30" s="4">
        <f>'2041'!C29</f>
        <v>3.4175405160580201</v>
      </c>
      <c r="L30" s="4">
        <f>'2044'!C29</f>
        <v>3.3554026042104188</v>
      </c>
      <c r="M30" s="4">
        <f>'2047'!C29</f>
        <v>3.2965376324356832</v>
      </c>
      <c r="N30" s="4">
        <f>'2050'!C29</f>
        <v>3.2406990106823521</v>
      </c>
    </row>
    <row r="31" spans="1:14" x14ac:dyDescent="0.25">
      <c r="A31" s="6">
        <f>'2020'!A30</f>
        <v>6.78</v>
      </c>
      <c r="B31" s="6">
        <f>'2020'!B30</f>
        <v>54.35</v>
      </c>
      <c r="C31" s="3" t="str">
        <f t="shared" si="0"/>
        <v>(54.35, 6.78)</v>
      </c>
      <c r="D31" s="6">
        <f>'2020'!C30</f>
        <v>4.805771216564426</v>
      </c>
      <c r="E31" s="6">
        <f>'2023'!C30</f>
        <v>4.337811640466823</v>
      </c>
      <c r="F31" s="6">
        <f>'2026'!C30</f>
        <v>4.0617055382716654</v>
      </c>
      <c r="G31" s="6">
        <f>'2029'!C30</f>
        <v>3.8375696958255601</v>
      </c>
      <c r="H31" s="6">
        <f>'2032'!C30</f>
        <v>3.6847131234068611</v>
      </c>
      <c r="I31" s="6">
        <f>'2035'!C30</f>
        <v>3.5693098534763199</v>
      </c>
      <c r="J31" s="6">
        <f>'2038'!C30</f>
        <v>3.4628735389948448</v>
      </c>
      <c r="K31" s="6">
        <f>'2041'!C30</f>
        <v>3.3739442587523989</v>
      </c>
      <c r="L31" s="6">
        <f>'2044'!C30</f>
        <v>3.3121286310510589</v>
      </c>
      <c r="M31" s="6">
        <f>'2047'!C30</f>
        <v>3.2537275865515261</v>
      </c>
      <c r="N31" s="6">
        <f>'2050'!C30</f>
        <v>3.198170029456616</v>
      </c>
    </row>
    <row r="32" spans="1:14" x14ac:dyDescent="0.25">
      <c r="A32" s="4">
        <f>'2020'!A31</f>
        <v>7.78</v>
      </c>
      <c r="B32" s="4">
        <f>'2020'!B31</f>
        <v>54.35</v>
      </c>
      <c r="C32" s="3" t="str">
        <f t="shared" si="0"/>
        <v>(54.35, 7.78)</v>
      </c>
      <c r="D32" s="4">
        <f>'2020'!C31</f>
        <v>4.8815028225270982</v>
      </c>
      <c r="E32" s="4">
        <f>'2023'!C31</f>
        <v>4.4071274032046963</v>
      </c>
      <c r="F32" s="4">
        <f>'2026'!C31</f>
        <v>4.1284753216047898</v>
      </c>
      <c r="G32" s="4">
        <f>'2029'!C31</f>
        <v>3.9027887269750989</v>
      </c>
      <c r="H32" s="4">
        <f>'2032'!C31</f>
        <v>3.748868658438262</v>
      </c>
      <c r="I32" s="4">
        <f>'2035'!C31</f>
        <v>3.6326587386995981</v>
      </c>
      <c r="J32" s="4">
        <f>'2038'!C31</f>
        <v>3.5255225204386971</v>
      </c>
      <c r="K32" s="4">
        <f>'2041'!C31</f>
        <v>3.435285386051095</v>
      </c>
      <c r="L32" s="4">
        <f>'2044'!C31</f>
        <v>3.3720578468518512</v>
      </c>
      <c r="M32" s="4">
        <f>'2047'!C31</f>
        <v>3.311624359051426</v>
      </c>
      <c r="N32" s="4">
        <f>'2050'!C31</f>
        <v>3.2548354710720071</v>
      </c>
    </row>
    <row r="33" spans="1:14" x14ac:dyDescent="0.25">
      <c r="A33" s="4">
        <f>'2020'!A32</f>
        <v>2.78</v>
      </c>
      <c r="B33" s="4">
        <f>'2020'!B32</f>
        <v>53.35</v>
      </c>
      <c r="C33" s="3" t="str">
        <f t="shared" si="0"/>
        <v>(53.35, 2.78)</v>
      </c>
      <c r="D33" s="4">
        <f>'2020'!C32</f>
        <v>5.1468148540427219</v>
      </c>
      <c r="E33" s="4">
        <f>'2023'!C32</f>
        <v>4.6721477685100901</v>
      </c>
      <c r="F33" s="4">
        <f>'2026'!C32</f>
        <v>4.3933148920039802</v>
      </c>
      <c r="G33" s="4">
        <f>'2029'!C32</f>
        <v>4.1675005147518123</v>
      </c>
      <c r="H33" s="4">
        <f>'2032'!C32</f>
        <v>4.0134662772315242</v>
      </c>
      <c r="I33" s="4">
        <f>'2035'!C32</f>
        <v>3.896540326796281</v>
      </c>
      <c r="J33" s="4">
        <f>'2038'!C32</f>
        <v>3.7884142199445932</v>
      </c>
      <c r="K33" s="4">
        <f>'2041'!C32</f>
        <v>3.6978771878254131</v>
      </c>
      <c r="L33" s="4">
        <f>'2044'!C32</f>
        <v>3.6346649954902759</v>
      </c>
      <c r="M33" s="4">
        <f>'2047'!C32</f>
        <v>3.574253599464861</v>
      </c>
      <c r="N33" s="4">
        <f>'2050'!C32</f>
        <v>3.517478095516795</v>
      </c>
    </row>
    <row r="34" spans="1:14" x14ac:dyDescent="0.25">
      <c r="A34" s="4">
        <f>'2020'!A33</f>
        <v>3.78</v>
      </c>
      <c r="B34" s="4">
        <f>'2020'!B33</f>
        <v>53.35</v>
      </c>
      <c r="C34" s="3" t="str">
        <f t="shared" si="0"/>
        <v>(53.35, 3.78)</v>
      </c>
      <c r="D34" s="4">
        <f>'2020'!C33</f>
        <v>5.0667952127641707</v>
      </c>
      <c r="E34" s="4">
        <f>'2023'!C33</f>
        <v>4.5900509864228702</v>
      </c>
      <c r="F34" s="4">
        <f>'2026'!C33</f>
        <v>4.3089746621520488</v>
      </c>
      <c r="G34" s="4">
        <f>'2029'!C33</f>
        <v>4.0808373187095812</v>
      </c>
      <c r="H34" s="4">
        <f>'2032'!C33</f>
        <v>3.9253171508767029</v>
      </c>
      <c r="I34" s="4">
        <f>'2035'!C33</f>
        <v>3.8079268732821769</v>
      </c>
      <c r="J34" s="4">
        <f>'2038'!C33</f>
        <v>3.6996544743076041</v>
      </c>
      <c r="K34" s="4">
        <f>'2041'!C33</f>
        <v>3.6091983898282911</v>
      </c>
      <c r="L34" s="4">
        <f>'2044'!C33</f>
        <v>3.5463381179372391</v>
      </c>
      <c r="M34" s="4">
        <f>'2047'!C33</f>
        <v>3.4870416507350499</v>
      </c>
      <c r="N34" s="4">
        <f>'2050'!C33</f>
        <v>3.42925764141828</v>
      </c>
    </row>
    <row r="35" spans="1:14" x14ac:dyDescent="0.25">
      <c r="A35" s="4">
        <f>'2020'!A34</f>
        <v>4.78</v>
      </c>
      <c r="B35" s="4">
        <f>'2020'!B34</f>
        <v>53.35</v>
      </c>
      <c r="C35" s="3" t="str">
        <f t="shared" si="0"/>
        <v>(53.35, 4.78)</v>
      </c>
      <c r="D35" s="4">
        <f>'2020'!C34</f>
        <v>5.0239269742431398</v>
      </c>
      <c r="E35" s="4">
        <f>'2023'!C34</f>
        <v>4.5406945623635657</v>
      </c>
      <c r="F35" s="4">
        <f>'2026'!C34</f>
        <v>4.2553560216375734</v>
      </c>
      <c r="G35" s="4">
        <f>'2029'!C34</f>
        <v>4.0235932325952932</v>
      </c>
      <c r="H35" s="4">
        <f>'2032'!C34</f>
        <v>3.8655844393340191</v>
      </c>
      <c r="I35" s="4">
        <f>'2035'!C34</f>
        <v>3.7463098679559281</v>
      </c>
      <c r="J35" s="4">
        <f>'2038'!C34</f>
        <v>3.6362715340502798</v>
      </c>
      <c r="K35" s="4">
        <f>'2041'!C34</f>
        <v>3.5443370135093768</v>
      </c>
      <c r="L35" s="4">
        <f>'2044'!C34</f>
        <v>3.480470816681319</v>
      </c>
      <c r="M35" s="4">
        <f>'2047'!C34</f>
        <v>3.4201654688102812</v>
      </c>
      <c r="N35" s="4">
        <f>'2050'!C34</f>
        <v>3.3625846786913418</v>
      </c>
    </row>
    <row r="36" spans="1:14" x14ac:dyDescent="0.25">
      <c r="A36" s="4">
        <f>'2020'!A35</f>
        <v>5.78</v>
      </c>
      <c r="B36" s="4">
        <f>'2020'!B35</f>
        <v>53.35</v>
      </c>
      <c r="C36" s="3" t="str">
        <f t="shared" si="0"/>
        <v>(53.35, 5.78)</v>
      </c>
      <c r="D36" s="4">
        <f>'2020'!C35</f>
        <v>5.4007440145233989</v>
      </c>
      <c r="E36" s="4">
        <f>'2023'!C35</f>
        <v>4.8652398128576007</v>
      </c>
      <c r="F36" s="4">
        <f>'2026'!C35</f>
        <v>4.5505906618291023</v>
      </c>
      <c r="G36" s="4">
        <f>'2029'!C35</f>
        <v>4.2957928229920519</v>
      </c>
      <c r="H36" s="4">
        <f>'2032'!C35</f>
        <v>4.1219220762674817</v>
      </c>
      <c r="I36" s="4">
        <f>'2035'!C35</f>
        <v>3.9903833818788801</v>
      </c>
      <c r="J36" s="4">
        <f>'2038'!C35</f>
        <v>3.868441615272471</v>
      </c>
      <c r="K36" s="4">
        <f>'2041'!C35</f>
        <v>3.7652358515421471</v>
      </c>
      <c r="L36" s="4">
        <f>'2044'!C35</f>
        <v>3.6912854678658311</v>
      </c>
      <c r="M36" s="4">
        <f>'2047'!C35</f>
        <v>3.6150474990791142</v>
      </c>
      <c r="N36" s="4">
        <f>'2050'!C35</f>
        <v>3.545911088666776</v>
      </c>
    </row>
    <row r="37" spans="1:14" x14ac:dyDescent="0.25">
      <c r="A37" s="4">
        <f>'2020'!A36</f>
        <v>6.78</v>
      </c>
      <c r="B37" s="4">
        <f>'2020'!B36</f>
        <v>53.35</v>
      </c>
      <c r="C37" s="3" t="str">
        <f t="shared" si="0"/>
        <v>(53.35, 6.78)</v>
      </c>
      <c r="D37" s="4">
        <f>'2020'!C36</f>
        <v>5.8652419972964234</v>
      </c>
      <c r="E37" s="4">
        <f>'2023'!C36</f>
        <v>5.2634540178690017</v>
      </c>
      <c r="F37" s="4">
        <f>'2026'!C36</f>
        <v>4.9125919094858306</v>
      </c>
      <c r="G37" s="4">
        <f>'2029'!C36</f>
        <v>4.6305643006719963</v>
      </c>
      <c r="H37" s="4">
        <f>'2032'!C36</f>
        <v>4.4322917985399606</v>
      </c>
      <c r="I37" s="4">
        <f>'2035'!C36</f>
        <v>4.278318743772088</v>
      </c>
      <c r="J37" s="4">
        <f>'2038'!C36</f>
        <v>4.1360761201088989</v>
      </c>
      <c r="K37" s="4">
        <f>'2041'!C36</f>
        <v>4.0151257508040796</v>
      </c>
      <c r="L37" s="4">
        <f>'2044'!C36</f>
        <v>3.925912704404797</v>
      </c>
      <c r="M37" s="4">
        <f>'2047'!C36</f>
        <v>3.828514376333839</v>
      </c>
      <c r="N37" s="4">
        <f>'2050'!C36</f>
        <v>3.7463970163993321</v>
      </c>
    </row>
    <row r="38" spans="1:14" x14ac:dyDescent="0.25">
      <c r="A38" s="4">
        <f>'2020'!A37</f>
        <v>7.78</v>
      </c>
      <c r="B38" s="4">
        <f>'2020'!B37</f>
        <v>53.35</v>
      </c>
      <c r="C38" s="3" t="str">
        <f t="shared" si="0"/>
        <v>(53.35, 7.78)</v>
      </c>
      <c r="D38" s="4">
        <f>'2020'!C37</f>
        <v>6.8818403602107487</v>
      </c>
      <c r="E38" s="4">
        <f>'2023'!C37</f>
        <v>6.1623213860737929</v>
      </c>
      <c r="F38" s="4">
        <f>'2026'!C37</f>
        <v>5.7389452947063244</v>
      </c>
      <c r="G38" s="4">
        <f>'2029'!C37</f>
        <v>5.4067892177645076</v>
      </c>
      <c r="H38" s="4">
        <f>'2032'!C37</f>
        <v>5.1639613507761046</v>
      </c>
      <c r="I38" s="4">
        <f>'2035'!C37</f>
        <v>4.974143672682203</v>
      </c>
      <c r="J38" s="4">
        <f>'2038'!C37</f>
        <v>4.8026106768376762</v>
      </c>
      <c r="K38" s="4">
        <f>'2041'!C37</f>
        <v>4.657160490368466</v>
      </c>
      <c r="L38" s="4">
        <f>'2044'!C37</f>
        <v>4.546912453001946</v>
      </c>
      <c r="M38" s="4">
        <f>'2047'!C37</f>
        <v>4.4222873760209174</v>
      </c>
      <c r="N38" s="4">
        <f>'2050'!C37</f>
        <v>4.323288522922935</v>
      </c>
    </row>
  </sheetData>
  <mergeCells count="1">
    <mergeCell ref="D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5.2563654901003254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5.1566944656625209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5.1199179827419714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5.3561566096434357</v>
      </c>
      <c r="D5">
        <v>99</v>
      </c>
      <c r="E5">
        <v>0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7.0888035771330236</v>
      </c>
      <c r="D6">
        <v>137</v>
      </c>
      <c r="E6">
        <v>909</v>
      </c>
      <c r="F6">
        <v>69</v>
      </c>
      <c r="G6">
        <v>67</v>
      </c>
      <c r="H6">
        <v>0</v>
      </c>
      <c r="I6">
        <v>0</v>
      </c>
      <c r="J6">
        <v>0</v>
      </c>
      <c r="K6" t="s">
        <v>14</v>
      </c>
      <c r="L6">
        <v>1531004.1747000001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7.2554098472081554</v>
      </c>
      <c r="D7">
        <v>124</v>
      </c>
      <c r="E7">
        <v>2144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5.1699293752613187</v>
      </c>
      <c r="D8">
        <v>97</v>
      </c>
      <c r="E8">
        <v>28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5.0122563174121382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4.8591575172416723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4.6930791888795893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4.6019342389644002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4.6087387931282313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4.9992366231698186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4.9001715547432703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4.7605904475792196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4.6603155429315928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4.6334399666400019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4.6593522397928426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4.8016420087667973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4.7159817432224731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4.5977650461398492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4.5417299288585831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4.5244744580502791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4.5471941460461096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4.7151802006093364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4.6037487084925024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4.4828993724518043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4.384930055524606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4.337811640466823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4.4071274032046963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4.6721477685100901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4.5900509864228702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4.5406945623635657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4.8652398128576007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5.2634540178690017</v>
      </c>
      <c r="D36">
        <v>120</v>
      </c>
      <c r="E36">
        <v>204</v>
      </c>
      <c r="F36">
        <v>65</v>
      </c>
      <c r="G36">
        <v>63</v>
      </c>
      <c r="H36">
        <v>0</v>
      </c>
      <c r="I36">
        <v>0</v>
      </c>
      <c r="J36">
        <v>0</v>
      </c>
      <c r="K36" t="s">
        <v>14</v>
      </c>
      <c r="L36">
        <v>1442250.3095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6.1623213860737929</v>
      </c>
      <c r="D37">
        <v>118</v>
      </c>
      <c r="E37">
        <v>1992</v>
      </c>
      <c r="F37">
        <v>63</v>
      </c>
      <c r="G37">
        <v>61</v>
      </c>
      <c r="H37">
        <v>0</v>
      </c>
      <c r="I37">
        <v>0</v>
      </c>
      <c r="J37">
        <v>0</v>
      </c>
      <c r="K37" t="s">
        <v>14</v>
      </c>
      <c r="L37">
        <v>1397873.3769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4.9767655498013568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4.881085549459419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4.8446693417927751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5.0639858232889923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6.6709192785141624</v>
      </c>
      <c r="D6">
        <v>133</v>
      </c>
      <c r="E6">
        <v>1158</v>
      </c>
      <c r="F6">
        <v>68</v>
      </c>
      <c r="G6">
        <v>66</v>
      </c>
      <c r="H6">
        <v>0</v>
      </c>
      <c r="I6">
        <v>0</v>
      </c>
      <c r="J6">
        <v>0</v>
      </c>
      <c r="K6" t="s">
        <v>14</v>
      </c>
      <c r="L6">
        <v>1508815.7083999999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6.81417590514073</v>
      </c>
      <c r="D7">
        <v>122</v>
      </c>
      <c r="E7">
        <v>2232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4.884634718703377</v>
      </c>
      <c r="D8">
        <v>97</v>
      </c>
      <c r="E8">
        <v>28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4.7342218439796229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4.5890160091062908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4.432396112907794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4.3467185710603253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4.3535231252241564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4.7150567607713256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4.6183720508476407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4.4849815313761194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4.3889536691793456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4.3631163490399194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4.3878547698609438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4.5219968697412778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4.4365160845446558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4.3214329503119391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4.2659389031907802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4.2488655418471772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4.2708620502181986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4.4351734717714129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4.323966658728831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4.2049100977458398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4.1078747800718869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4.0617055382716654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4.1284753216047898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4.3933148920039802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4.3089746621520488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4.2553560216375734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4.5505906618291023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4.9125919094858306</v>
      </c>
      <c r="D36">
        <v>116</v>
      </c>
      <c r="E36">
        <v>453</v>
      </c>
      <c r="F36">
        <v>64</v>
      </c>
      <c r="G36">
        <v>62</v>
      </c>
      <c r="H36">
        <v>0</v>
      </c>
      <c r="I36">
        <v>0</v>
      </c>
      <c r="J36">
        <v>0</v>
      </c>
      <c r="K36" t="s">
        <v>14</v>
      </c>
      <c r="L36">
        <v>1420061.8432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5.7389452947063244</v>
      </c>
      <c r="D37">
        <v>116</v>
      </c>
      <c r="E37">
        <v>2153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5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4.7495473379009692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4.6573011092251262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4.6220012253061293</v>
      </c>
      <c r="D4">
        <v>94</v>
      </c>
      <c r="E4">
        <v>15</v>
      </c>
      <c r="F4">
        <v>54</v>
      </c>
      <c r="G4">
        <v>52</v>
      </c>
      <c r="H4">
        <v>0</v>
      </c>
      <c r="I4">
        <v>0</v>
      </c>
      <c r="J4">
        <v>0</v>
      </c>
      <c r="K4" t="s">
        <v>14</v>
      </c>
      <c r="L4">
        <v>1198177.1802000001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4.8266561961250014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6.3398714616409144</v>
      </c>
      <c r="D6">
        <v>130</v>
      </c>
      <c r="E6">
        <v>1366</v>
      </c>
      <c r="F6">
        <v>67</v>
      </c>
      <c r="G6">
        <v>65</v>
      </c>
      <c r="H6">
        <v>0</v>
      </c>
      <c r="I6">
        <v>0</v>
      </c>
      <c r="J6">
        <v>0</v>
      </c>
      <c r="K6" t="s">
        <v>14</v>
      </c>
      <c r="L6">
        <v>1486627.2420999999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6.4693941645880644</v>
      </c>
      <c r="D7">
        <v>120</v>
      </c>
      <c r="E7">
        <v>2322</v>
      </c>
      <c r="F7">
        <v>64</v>
      </c>
      <c r="G7">
        <v>62</v>
      </c>
      <c r="H7">
        <v>0</v>
      </c>
      <c r="I7">
        <v>0</v>
      </c>
      <c r="J7">
        <v>0</v>
      </c>
      <c r="K7" t="s">
        <v>14</v>
      </c>
      <c r="L7">
        <v>1420061.8432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4.653763315676696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4.5088474134352436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4.3695844720801764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4.2207512507559484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4.1394266121166554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4.1462311662804856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4.4848502421844811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4.3897235769152632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4.2611970911418249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4.1686595994515061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4.1444177878940147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4.1674648631662476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4.2947467121852698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4.210254468113817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4.0971373795877373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4.0428874388367024</v>
      </c>
      <c r="D23">
        <v>94</v>
      </c>
      <c r="E23">
        <v>27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4.0250811016128836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4.0465664794939968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4.2076677489704499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4.0974814227086576</v>
      </c>
      <c r="D27">
        <v>95</v>
      </c>
      <c r="E27">
        <v>27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3.9795676128570801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3.8830680788577752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3.8375696958255601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3.9027887269750989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4.1675005147518123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4.0808373187095812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4.0235932325952932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4.2957928229920519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4.6305643006719963</v>
      </c>
      <c r="D36">
        <v>116</v>
      </c>
      <c r="E36">
        <v>453</v>
      </c>
      <c r="F36">
        <v>64</v>
      </c>
      <c r="G36">
        <v>62</v>
      </c>
      <c r="H36">
        <v>0</v>
      </c>
      <c r="I36">
        <v>0</v>
      </c>
      <c r="J36">
        <v>0</v>
      </c>
      <c r="K36" t="s">
        <v>14</v>
      </c>
      <c r="L36">
        <v>1420061.8432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5.4067892177645076</v>
      </c>
      <c r="D37">
        <v>114</v>
      </c>
      <c r="E37">
        <v>2242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4.594687358233541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4.5047585015109188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4.4698272660527394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4.6645852374022683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6.1027830194118904</v>
      </c>
      <c r="D6">
        <v>127</v>
      </c>
      <c r="E6">
        <v>1504</v>
      </c>
      <c r="F6">
        <v>67</v>
      </c>
      <c r="G6">
        <v>65</v>
      </c>
      <c r="H6">
        <v>0</v>
      </c>
      <c r="I6">
        <v>0</v>
      </c>
      <c r="J6">
        <v>0</v>
      </c>
      <c r="K6" t="s">
        <v>14</v>
      </c>
      <c r="L6">
        <v>1486627.2420999999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6.2172054696505681</v>
      </c>
      <c r="D7">
        <v>118</v>
      </c>
      <c r="E7">
        <v>2489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4.4959257758905986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4.3550452303924647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4.2200194244846374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4.0764811352323012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3.9981340567116779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4.0049386108755094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4.3276423653350893</v>
      </c>
      <c r="D14">
        <v>96</v>
      </c>
      <c r="E14">
        <v>36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4.2337467331485783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4.1086544834276184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4.0183239112176716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3.9950790952824971</v>
      </c>
      <c r="D18">
        <v>92</v>
      </c>
      <c r="E18">
        <v>27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4.0170435481948239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4.1398581902719798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4.0558206391514497</v>
      </c>
      <c r="D21">
        <v>95</v>
      </c>
      <c r="E21">
        <v>20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3.944138095939723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3.890570103513824</v>
      </c>
      <c r="D23">
        <v>93</v>
      </c>
      <c r="E23">
        <v>74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3.8725384938986771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3.893567195845983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4.0525508890902566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3.9430622375821072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3.8257939720601639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3.7296121192759562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3.6847131234068611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3.748868658438262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4.0134662772315242</v>
      </c>
      <c r="D32">
        <v>95</v>
      </c>
      <c r="E32">
        <v>6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3.9253171508767029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3.8655844393340191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4.1219220762674817</v>
      </c>
      <c r="D35">
        <v>107</v>
      </c>
      <c r="E35">
        <v>17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4.4322917985399606</v>
      </c>
      <c r="D36">
        <v>112</v>
      </c>
      <c r="E36">
        <v>709</v>
      </c>
      <c r="F36">
        <v>63</v>
      </c>
      <c r="G36">
        <v>61</v>
      </c>
      <c r="H36">
        <v>0</v>
      </c>
      <c r="I36">
        <v>0</v>
      </c>
      <c r="J36">
        <v>0</v>
      </c>
      <c r="K36" t="s">
        <v>14</v>
      </c>
      <c r="L36">
        <v>1397873.3769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5.1639613507761046</v>
      </c>
      <c r="D37">
        <v>112</v>
      </c>
      <c r="E37">
        <v>2334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4.4778086255115896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4.3896197692811834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4.3543824167112684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4.5421452631475114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5.9176528374716488</v>
      </c>
      <c r="D6">
        <v>123</v>
      </c>
      <c r="E6">
        <v>1770</v>
      </c>
      <c r="F6">
        <v>66</v>
      </c>
      <c r="G6">
        <v>64</v>
      </c>
      <c r="H6">
        <v>0</v>
      </c>
      <c r="I6">
        <v>0</v>
      </c>
      <c r="J6">
        <v>0</v>
      </c>
      <c r="K6" t="s">
        <v>14</v>
      </c>
      <c r="L6">
        <v>1464438.7757999999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6.0191321763952343</v>
      </c>
      <c r="D7">
        <v>116</v>
      </c>
      <c r="E7">
        <v>2585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4.3767954978038563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4.2388899267704359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4.1071322376196919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3.9675854942243651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3.891489961068531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3.898294515232362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4.2090339910625563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4.1159716734437897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3.993515751197882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3.9047874045416591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3.8816396641845419</v>
      </c>
      <c r="D18">
        <v>91</v>
      </c>
      <c r="E18">
        <v>74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3.9034348948731372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4.0229554086681363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3.938947525925562</v>
      </c>
      <c r="D21">
        <v>94</v>
      </c>
      <c r="E21">
        <v>68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3.8286145815997248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3.774649896030589</v>
      </c>
      <c r="D23">
        <v>92</v>
      </c>
      <c r="E23">
        <v>122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3.7573997616689421</v>
      </c>
      <c r="D24">
        <v>93</v>
      </c>
      <c r="E24">
        <v>0</v>
      </c>
      <c r="F24">
        <v>55</v>
      </c>
      <c r="G24">
        <v>53</v>
      </c>
      <c r="H24">
        <v>0</v>
      </c>
      <c r="I24">
        <v>0</v>
      </c>
      <c r="J24">
        <v>0</v>
      </c>
      <c r="K24" t="s">
        <v>14</v>
      </c>
      <c r="L24">
        <v>1220365.6465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3.7780436815059848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3.935455716431282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3.8261835048601558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3.7096627173200272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3.6137038228256961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3.5693098534763199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3.6326587386995981</v>
      </c>
      <c r="D31">
        <v>95</v>
      </c>
      <c r="E31">
        <v>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3.896540326796281</v>
      </c>
      <c r="D32">
        <v>94</v>
      </c>
      <c r="E32">
        <v>53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3.8079268732821769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3.7463098679559281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3.9903833818788801</v>
      </c>
      <c r="D35">
        <v>106</v>
      </c>
      <c r="E35">
        <v>65</v>
      </c>
      <c r="F35">
        <v>62</v>
      </c>
      <c r="G35">
        <v>60</v>
      </c>
      <c r="H35">
        <v>0</v>
      </c>
      <c r="I35">
        <v>0</v>
      </c>
      <c r="J35">
        <v>0</v>
      </c>
      <c r="K35" t="s">
        <v>14</v>
      </c>
      <c r="L35">
        <v>1375684.9106000001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4.278318743772088</v>
      </c>
      <c r="D36">
        <v>109</v>
      </c>
      <c r="E36">
        <v>925</v>
      </c>
      <c r="F36">
        <v>62</v>
      </c>
      <c r="G36">
        <v>60</v>
      </c>
      <c r="H36">
        <v>0</v>
      </c>
      <c r="I36">
        <v>0</v>
      </c>
      <c r="J36">
        <v>0</v>
      </c>
      <c r="K36" t="s">
        <v>14</v>
      </c>
      <c r="L36">
        <v>1375684.9106000001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4.974143672682203</v>
      </c>
      <c r="D37">
        <v>111</v>
      </c>
      <c r="E37">
        <v>2382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4.3699517937399071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4.2834069603320337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4.2478943396832767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4.4292752291956816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5.7486542477850531</v>
      </c>
      <c r="D6">
        <v>121</v>
      </c>
      <c r="E6">
        <v>1868</v>
      </c>
      <c r="F6">
        <v>66</v>
      </c>
      <c r="G6">
        <v>64</v>
      </c>
      <c r="H6">
        <v>0</v>
      </c>
      <c r="I6">
        <v>0</v>
      </c>
      <c r="J6">
        <v>0</v>
      </c>
      <c r="K6" t="s">
        <v>14</v>
      </c>
      <c r="L6">
        <v>1464438.7757999999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5.840906601653133</v>
      </c>
      <c r="D7">
        <v>114</v>
      </c>
      <c r="E7">
        <v>2685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4.2668790760067496</v>
      </c>
      <c r="D8">
        <v>96</v>
      </c>
      <c r="E8">
        <v>0</v>
      </c>
      <c r="F8">
        <v>57</v>
      </c>
      <c r="G8">
        <v>55</v>
      </c>
      <c r="H8">
        <v>0</v>
      </c>
      <c r="I8">
        <v>0</v>
      </c>
      <c r="J8">
        <v>0</v>
      </c>
      <c r="K8" t="s">
        <v>14</v>
      </c>
      <c r="L8">
        <v>1264742.5791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4.1318348582385021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4.0029790186959664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3.867135888148594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3.7930999450181848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3.7999044991820159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4.0990345038836526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4.0073741755131076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3.8873029422487329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3.800085581129498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3.7767904778009158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3.7986721154067049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3.9150782582116972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3.8308858416735991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3.7220766736944659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3.6676022303636389</v>
      </c>
      <c r="D23">
        <v>92</v>
      </c>
      <c r="E23">
        <v>122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3.650411069675723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3.6715057736007259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3.827416016496787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3.7183266730884732</v>
      </c>
      <c r="D27">
        <v>94</v>
      </c>
      <c r="E27">
        <v>0</v>
      </c>
      <c r="F27">
        <v>56</v>
      </c>
      <c r="G27">
        <v>54</v>
      </c>
      <c r="H27">
        <v>0</v>
      </c>
      <c r="I27">
        <v>0</v>
      </c>
      <c r="J27">
        <v>0</v>
      </c>
      <c r="K27" t="s">
        <v>14</v>
      </c>
      <c r="L27">
        <v>1242554.1128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3.6026279674728512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3.5068408159643272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3.4628735389948448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3.5255225204386971</v>
      </c>
      <c r="D31">
        <v>94</v>
      </c>
      <c r="E31">
        <v>52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3.7884142199445932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3.6996544743076041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3.6362715340502798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3.868441615272471</v>
      </c>
      <c r="D35">
        <v>104</v>
      </c>
      <c r="E35">
        <v>241</v>
      </c>
      <c r="F35">
        <v>61</v>
      </c>
      <c r="G35">
        <v>59</v>
      </c>
      <c r="H35">
        <v>0</v>
      </c>
      <c r="I35">
        <v>0</v>
      </c>
      <c r="J35">
        <v>0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4.1360761201088989</v>
      </c>
      <c r="D36">
        <v>105</v>
      </c>
      <c r="E36">
        <v>1197</v>
      </c>
      <c r="F36">
        <v>61</v>
      </c>
      <c r="G36">
        <v>59</v>
      </c>
      <c r="H36">
        <v>0</v>
      </c>
      <c r="I36">
        <v>0</v>
      </c>
      <c r="J36">
        <v>0</v>
      </c>
      <c r="K36" t="s">
        <v>14</v>
      </c>
      <c r="L36">
        <v>1353496.4443000001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4.8026106768376762</v>
      </c>
      <c r="D37">
        <v>109</v>
      </c>
      <c r="E37">
        <v>2480</v>
      </c>
      <c r="F37">
        <v>62</v>
      </c>
      <c r="G37">
        <v>60</v>
      </c>
      <c r="H37">
        <v>0</v>
      </c>
      <c r="I37">
        <v>0</v>
      </c>
      <c r="J37">
        <v>0</v>
      </c>
      <c r="K37" t="s">
        <v>14</v>
      </c>
      <c r="L37">
        <v>1375684.9106000001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4.2798444266875686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4.1946720237230402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4.1589074219978617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4.3349481918688983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5.6049161079327501</v>
      </c>
      <c r="D6">
        <v>118</v>
      </c>
      <c r="E6">
        <v>2098</v>
      </c>
      <c r="F6">
        <v>65</v>
      </c>
      <c r="G6">
        <v>63</v>
      </c>
      <c r="H6">
        <v>0</v>
      </c>
      <c r="I6">
        <v>0</v>
      </c>
      <c r="J6">
        <v>0</v>
      </c>
      <c r="K6" t="s">
        <v>14</v>
      </c>
      <c r="L6">
        <v>1442250.3095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5.6889866157880169</v>
      </c>
      <c r="D7">
        <v>113</v>
      </c>
      <c r="E7">
        <v>2736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4.174896436711844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4.0423801845386729</v>
      </c>
      <c r="D9">
        <v>94</v>
      </c>
      <c r="E9">
        <v>21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3.9159652299572918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3.7832156777235841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3.7109008824634939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3.717705436627325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4.0070766731458516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3.9166354093851381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3.7985680056397388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3.7125947671087158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3.688976004331538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3.7111282985768002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3.8249532235563168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3.7400661279057621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3.6330590554368158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3.577849511633485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3.560305450404865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3.582488155343075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3.7371496410170799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3.6279484113893479</v>
      </c>
      <c r="D27">
        <v>94</v>
      </c>
      <c r="E27">
        <v>77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3.5131909613760608</v>
      </c>
      <c r="D28">
        <v>94</v>
      </c>
      <c r="E28">
        <v>20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3.4175405160580201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3.3739442587523989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3.435285386051095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3.6978771878254131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3.6091983898282911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3.5443370135093768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3.7652358515421471</v>
      </c>
      <c r="D35">
        <v>103</v>
      </c>
      <c r="E35">
        <v>292</v>
      </c>
      <c r="F35">
        <v>61</v>
      </c>
      <c r="G35">
        <v>59</v>
      </c>
      <c r="H35">
        <v>0</v>
      </c>
      <c r="I35">
        <v>0</v>
      </c>
      <c r="J35">
        <v>0</v>
      </c>
      <c r="K35" t="s">
        <v>14</v>
      </c>
      <c r="L35">
        <v>1353496.4443000001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4.0151257508040796</v>
      </c>
      <c r="D36">
        <v>103</v>
      </c>
      <c r="E36">
        <v>1376</v>
      </c>
      <c r="F36">
        <v>60</v>
      </c>
      <c r="G36">
        <v>58</v>
      </c>
      <c r="H36">
        <v>0</v>
      </c>
      <c r="I36">
        <v>0</v>
      </c>
      <c r="J36">
        <v>0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4.657160490368466</v>
      </c>
      <c r="D37">
        <v>108</v>
      </c>
      <c r="E37">
        <v>2609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3" workbookViewId="0">
      <selection activeCell="C2" sqref="C2:C37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2.78</v>
      </c>
      <c r="B2">
        <v>58.35</v>
      </c>
      <c r="C2">
        <v>4.2172837707390531</v>
      </c>
      <c r="D2">
        <v>94</v>
      </c>
      <c r="E2">
        <v>0</v>
      </c>
      <c r="F2">
        <v>56</v>
      </c>
      <c r="G2">
        <v>54</v>
      </c>
      <c r="H2">
        <v>0</v>
      </c>
      <c r="I2">
        <v>0</v>
      </c>
      <c r="J2">
        <v>0</v>
      </c>
      <c r="K2" t="s">
        <v>14</v>
      </c>
      <c r="L2">
        <v>1242554.1128</v>
      </c>
      <c r="M2">
        <v>603.56417794552158</v>
      </c>
      <c r="N2">
        <v>121425.7425742574</v>
      </c>
    </row>
    <row r="3" spans="1:14" x14ac:dyDescent="0.25">
      <c r="A3">
        <v>3.78</v>
      </c>
      <c r="B3">
        <v>58.35</v>
      </c>
      <c r="C3">
        <v>4.133025211526884</v>
      </c>
      <c r="D3">
        <v>93</v>
      </c>
      <c r="E3">
        <v>0</v>
      </c>
      <c r="F3">
        <v>55</v>
      </c>
      <c r="G3">
        <v>53</v>
      </c>
      <c r="H3">
        <v>0</v>
      </c>
      <c r="I3">
        <v>0</v>
      </c>
      <c r="J3">
        <v>0</v>
      </c>
      <c r="K3" t="s">
        <v>14</v>
      </c>
      <c r="L3">
        <v>1220365.6465</v>
      </c>
      <c r="M3">
        <v>580.13525276900134</v>
      </c>
      <c r="N3">
        <v>121425.7425742574</v>
      </c>
    </row>
    <row r="4" spans="1:14" x14ac:dyDescent="0.25">
      <c r="A4">
        <v>4.78</v>
      </c>
      <c r="B4">
        <v>58.35</v>
      </c>
      <c r="C4">
        <v>4.0970384323645828</v>
      </c>
      <c r="D4">
        <v>92</v>
      </c>
      <c r="E4">
        <v>34</v>
      </c>
      <c r="F4">
        <v>55</v>
      </c>
      <c r="G4">
        <v>53</v>
      </c>
      <c r="H4">
        <v>0</v>
      </c>
      <c r="I4">
        <v>0</v>
      </c>
      <c r="J4">
        <v>0</v>
      </c>
      <c r="K4" t="s">
        <v>14</v>
      </c>
      <c r="L4">
        <v>1220365.6465</v>
      </c>
      <c r="M4">
        <v>562.68104808843646</v>
      </c>
      <c r="N4">
        <v>121425.7425742574</v>
      </c>
    </row>
    <row r="5" spans="1:14" x14ac:dyDescent="0.25">
      <c r="A5">
        <v>5.78</v>
      </c>
      <c r="B5">
        <v>58.35</v>
      </c>
      <c r="C5">
        <v>4.2692853545098544</v>
      </c>
      <c r="D5">
        <v>98</v>
      </c>
      <c r="E5">
        <v>44</v>
      </c>
      <c r="F5">
        <v>58</v>
      </c>
      <c r="G5">
        <v>56</v>
      </c>
      <c r="H5">
        <v>0</v>
      </c>
      <c r="I5">
        <v>0</v>
      </c>
      <c r="J5">
        <v>0</v>
      </c>
      <c r="K5" t="s">
        <v>14</v>
      </c>
      <c r="L5">
        <v>1286931.0453999999</v>
      </c>
      <c r="M5">
        <v>551.77263678262238</v>
      </c>
      <c r="N5">
        <v>121425.7425742574</v>
      </c>
    </row>
    <row r="6" spans="1:14" x14ac:dyDescent="0.25">
      <c r="A6">
        <v>6.78</v>
      </c>
      <c r="B6">
        <v>58.35</v>
      </c>
      <c r="C6">
        <v>5.4968457865825933</v>
      </c>
      <c r="D6">
        <v>116</v>
      </c>
      <c r="E6">
        <v>2282</v>
      </c>
      <c r="F6">
        <v>64</v>
      </c>
      <c r="G6">
        <v>62</v>
      </c>
      <c r="H6">
        <v>0</v>
      </c>
      <c r="I6">
        <v>0</v>
      </c>
      <c r="J6">
        <v>0</v>
      </c>
      <c r="K6" t="s">
        <v>14</v>
      </c>
      <c r="L6">
        <v>1420061.8432</v>
      </c>
      <c r="M6">
        <v>547.80352115640937</v>
      </c>
      <c r="N6">
        <v>121425.7425742574</v>
      </c>
    </row>
    <row r="7" spans="1:14" x14ac:dyDescent="0.25">
      <c r="A7">
        <v>7.78</v>
      </c>
      <c r="B7">
        <v>58.35</v>
      </c>
      <c r="C7">
        <v>5.5740629913474962</v>
      </c>
      <c r="D7">
        <v>112</v>
      </c>
      <c r="E7">
        <v>2788</v>
      </c>
      <c r="F7">
        <v>63</v>
      </c>
      <c r="G7">
        <v>61</v>
      </c>
      <c r="H7">
        <v>0</v>
      </c>
      <c r="I7">
        <v>0</v>
      </c>
      <c r="J7">
        <v>0</v>
      </c>
      <c r="K7" t="s">
        <v>14</v>
      </c>
      <c r="L7">
        <v>1397873.3769</v>
      </c>
      <c r="M7">
        <v>550.92453229518969</v>
      </c>
      <c r="N7">
        <v>121425.7425742574</v>
      </c>
    </row>
    <row r="8" spans="1:14" x14ac:dyDescent="0.25">
      <c r="A8">
        <v>2.78</v>
      </c>
      <c r="B8">
        <v>57.35</v>
      </c>
      <c r="C8">
        <v>4.1100564193509053</v>
      </c>
      <c r="D8">
        <v>95</v>
      </c>
      <c r="E8">
        <v>129</v>
      </c>
      <c r="F8">
        <v>56</v>
      </c>
      <c r="G8">
        <v>54</v>
      </c>
      <c r="H8">
        <v>0</v>
      </c>
      <c r="I8">
        <v>0</v>
      </c>
      <c r="J8">
        <v>0</v>
      </c>
      <c r="K8" t="s">
        <v>14</v>
      </c>
      <c r="L8">
        <v>1242554.1128</v>
      </c>
      <c r="M8">
        <v>506.40818718000259</v>
      </c>
      <c r="N8">
        <v>121425.7425742574</v>
      </c>
    </row>
    <row r="9" spans="1:14" x14ac:dyDescent="0.25">
      <c r="A9">
        <v>3.78</v>
      </c>
      <c r="B9">
        <v>57.35</v>
      </c>
      <c r="C9">
        <v>3.9797298215371968</v>
      </c>
      <c r="D9">
        <v>93</v>
      </c>
      <c r="E9">
        <v>73</v>
      </c>
      <c r="F9">
        <v>55</v>
      </c>
      <c r="G9">
        <v>53</v>
      </c>
      <c r="H9">
        <v>0</v>
      </c>
      <c r="I9">
        <v>0</v>
      </c>
      <c r="J9">
        <v>0</v>
      </c>
      <c r="K9" t="s">
        <v>14</v>
      </c>
      <c r="L9">
        <v>1220365.6465</v>
      </c>
      <c r="M9">
        <v>477.44066520126847</v>
      </c>
      <c r="N9">
        <v>121425.7425742574</v>
      </c>
    </row>
    <row r="10" spans="1:14" x14ac:dyDescent="0.25">
      <c r="A10">
        <v>4.78</v>
      </c>
      <c r="B10">
        <v>57.35</v>
      </c>
      <c r="C10">
        <v>3.855531877456031</v>
      </c>
      <c r="D10">
        <v>91</v>
      </c>
      <c r="E10">
        <v>0</v>
      </c>
      <c r="F10">
        <v>54</v>
      </c>
      <c r="G10">
        <v>52</v>
      </c>
      <c r="H10">
        <v>0</v>
      </c>
      <c r="I10">
        <v>0</v>
      </c>
      <c r="J10">
        <v>0</v>
      </c>
      <c r="K10" t="s">
        <v>14</v>
      </c>
      <c r="L10">
        <v>1198177.1802000001</v>
      </c>
      <c r="M10">
        <v>455.46803175618697</v>
      </c>
      <c r="N10">
        <v>121425.7425742574</v>
      </c>
    </row>
    <row r="11" spans="1:14" x14ac:dyDescent="0.25">
      <c r="A11">
        <v>5.78</v>
      </c>
      <c r="B11">
        <v>57.35</v>
      </c>
      <c r="C11">
        <v>3.7249096286695789</v>
      </c>
      <c r="D11">
        <v>88</v>
      </c>
      <c r="E11">
        <v>0</v>
      </c>
      <c r="F11">
        <v>52</v>
      </c>
      <c r="G11">
        <v>50</v>
      </c>
      <c r="H11">
        <v>0</v>
      </c>
      <c r="I11">
        <v>0</v>
      </c>
      <c r="J11">
        <v>0</v>
      </c>
      <c r="K11" t="s">
        <v>14</v>
      </c>
      <c r="L11">
        <v>1153800.2475999999</v>
      </c>
      <c r="M11">
        <v>441.54060499253279</v>
      </c>
      <c r="N11">
        <v>121425.7425742574</v>
      </c>
    </row>
    <row r="12" spans="1:14" x14ac:dyDescent="0.25">
      <c r="A12">
        <v>6.78</v>
      </c>
      <c r="B12">
        <v>57.35</v>
      </c>
      <c r="C12">
        <v>3.6538082931043849</v>
      </c>
      <c r="D12">
        <v>86</v>
      </c>
      <c r="E12">
        <v>0</v>
      </c>
      <c r="F12">
        <v>51</v>
      </c>
      <c r="G12">
        <v>49</v>
      </c>
      <c r="H12">
        <v>0</v>
      </c>
      <c r="I12">
        <v>0</v>
      </c>
      <c r="J12">
        <v>0</v>
      </c>
      <c r="K12" t="s">
        <v>14</v>
      </c>
      <c r="L12">
        <v>1131611.7812999999</v>
      </c>
      <c r="M12">
        <v>436.4322442906842</v>
      </c>
      <c r="N12">
        <v>121425.7425742574</v>
      </c>
    </row>
    <row r="13" spans="1:14" x14ac:dyDescent="0.25">
      <c r="A13">
        <v>7.78</v>
      </c>
      <c r="B13">
        <v>57.35</v>
      </c>
      <c r="C13">
        <v>3.660612847268216</v>
      </c>
      <c r="D13">
        <v>86</v>
      </c>
      <c r="E13">
        <v>0</v>
      </c>
      <c r="F13">
        <v>51</v>
      </c>
      <c r="G13">
        <v>49</v>
      </c>
      <c r="H13">
        <v>0</v>
      </c>
      <c r="I13">
        <v>0</v>
      </c>
      <c r="J13">
        <v>0</v>
      </c>
      <c r="K13" t="s">
        <v>14</v>
      </c>
      <c r="L13">
        <v>1131611.7812999999</v>
      </c>
      <c r="M13">
        <v>440.45096044938998</v>
      </c>
      <c r="N13">
        <v>121425.7425742574</v>
      </c>
    </row>
    <row r="14" spans="1:14" x14ac:dyDescent="0.25">
      <c r="A14">
        <v>2.78</v>
      </c>
      <c r="B14">
        <v>56.35</v>
      </c>
      <c r="C14">
        <v>3.9429119178056489</v>
      </c>
      <c r="D14">
        <v>95</v>
      </c>
      <c r="E14">
        <v>85</v>
      </c>
      <c r="F14">
        <v>56</v>
      </c>
      <c r="G14">
        <v>54</v>
      </c>
      <c r="H14">
        <v>0</v>
      </c>
      <c r="I14">
        <v>0</v>
      </c>
      <c r="J14">
        <v>0</v>
      </c>
      <c r="K14" t="s">
        <v>14</v>
      </c>
      <c r="L14">
        <v>1242554.1128</v>
      </c>
      <c r="M14">
        <v>416.43016944027579</v>
      </c>
      <c r="N14">
        <v>121425.7425742574</v>
      </c>
    </row>
    <row r="15" spans="1:14" x14ac:dyDescent="0.25">
      <c r="A15">
        <v>3.78</v>
      </c>
      <c r="B15">
        <v>56.35</v>
      </c>
      <c r="C15">
        <v>3.8535295876683642</v>
      </c>
      <c r="D15">
        <v>95</v>
      </c>
      <c r="E15">
        <v>16</v>
      </c>
      <c r="F15">
        <v>56</v>
      </c>
      <c r="G15">
        <v>54</v>
      </c>
      <c r="H15">
        <v>0</v>
      </c>
      <c r="I15">
        <v>0</v>
      </c>
      <c r="J15">
        <v>0</v>
      </c>
      <c r="K15" t="s">
        <v>14</v>
      </c>
      <c r="L15">
        <v>1242554.1128</v>
      </c>
      <c r="M15">
        <v>379.67626440580341</v>
      </c>
      <c r="N15">
        <v>121425.7425742574</v>
      </c>
    </row>
    <row r="16" spans="1:14" x14ac:dyDescent="0.25">
      <c r="A16">
        <v>4.78</v>
      </c>
      <c r="B16">
        <v>56.35</v>
      </c>
      <c r="C16">
        <v>3.7369211934435831</v>
      </c>
      <c r="D16">
        <v>93</v>
      </c>
      <c r="E16">
        <v>0</v>
      </c>
      <c r="F16">
        <v>55</v>
      </c>
      <c r="G16">
        <v>53</v>
      </c>
      <c r="H16">
        <v>0</v>
      </c>
      <c r="I16">
        <v>0</v>
      </c>
      <c r="J16">
        <v>0</v>
      </c>
      <c r="K16" t="s">
        <v>14</v>
      </c>
      <c r="L16">
        <v>1220365.6465</v>
      </c>
      <c r="M16">
        <v>350.86859648295149</v>
      </c>
      <c r="N16">
        <v>121425.7425742574</v>
      </c>
    </row>
    <row r="17" spans="1:14" x14ac:dyDescent="0.25">
      <c r="A17">
        <v>5.78</v>
      </c>
      <c r="B17">
        <v>56.35</v>
      </c>
      <c r="C17">
        <v>3.6517470492765498</v>
      </c>
      <c r="D17">
        <v>91</v>
      </c>
      <c r="E17">
        <v>27</v>
      </c>
      <c r="F17">
        <v>54</v>
      </c>
      <c r="G17">
        <v>52</v>
      </c>
      <c r="H17">
        <v>0</v>
      </c>
      <c r="I17">
        <v>0</v>
      </c>
      <c r="J17">
        <v>0</v>
      </c>
      <c r="K17" t="s">
        <v>14</v>
      </c>
      <c r="L17">
        <v>1198177.1802000001</v>
      </c>
      <c r="M17">
        <v>332.08808961102272</v>
      </c>
      <c r="N17">
        <v>121425.7425742574</v>
      </c>
    </row>
    <row r="18" spans="1:14" x14ac:dyDescent="0.25">
      <c r="A18">
        <v>6.78</v>
      </c>
      <c r="B18">
        <v>56.35</v>
      </c>
      <c r="C18">
        <v>3.6275688312973968</v>
      </c>
      <c r="D18">
        <v>90</v>
      </c>
      <c r="E18">
        <v>123</v>
      </c>
      <c r="F18">
        <v>53</v>
      </c>
      <c r="G18">
        <v>51</v>
      </c>
      <c r="H18">
        <v>0</v>
      </c>
      <c r="I18">
        <v>0</v>
      </c>
      <c r="J18">
        <v>0</v>
      </c>
      <c r="K18" t="s">
        <v>14</v>
      </c>
      <c r="L18">
        <v>1175988.7139000001</v>
      </c>
      <c r="M18">
        <v>325.08131956825468</v>
      </c>
      <c r="N18">
        <v>121425.7425742574</v>
      </c>
    </row>
    <row r="19" spans="1:14" x14ac:dyDescent="0.25">
      <c r="A19">
        <v>7.78</v>
      </c>
      <c r="B19">
        <v>56.35</v>
      </c>
      <c r="C19">
        <v>3.6502345401523102</v>
      </c>
      <c r="D19">
        <v>91</v>
      </c>
      <c r="E19">
        <v>30</v>
      </c>
      <c r="F19">
        <v>54</v>
      </c>
      <c r="G19">
        <v>52</v>
      </c>
      <c r="H19">
        <v>0</v>
      </c>
      <c r="I19">
        <v>0</v>
      </c>
      <c r="J19">
        <v>0</v>
      </c>
      <c r="K19" t="s">
        <v>14</v>
      </c>
      <c r="L19">
        <v>1198177.1802000001</v>
      </c>
      <c r="M19">
        <v>330.59916294109507</v>
      </c>
      <c r="N19">
        <v>121425.7425742574</v>
      </c>
    </row>
    <row r="20" spans="1:14" x14ac:dyDescent="0.25">
      <c r="A20">
        <v>2.78</v>
      </c>
      <c r="B20">
        <v>55.35</v>
      </c>
      <c r="C20">
        <v>3.7623772207436952</v>
      </c>
      <c r="D20">
        <v>94</v>
      </c>
      <c r="E20">
        <v>1</v>
      </c>
      <c r="F20">
        <v>56</v>
      </c>
      <c r="G20">
        <v>54</v>
      </c>
      <c r="H20">
        <v>0</v>
      </c>
      <c r="I20">
        <v>0</v>
      </c>
      <c r="J20">
        <v>0</v>
      </c>
      <c r="K20" t="s">
        <v>14</v>
      </c>
      <c r="L20">
        <v>1242554.1128</v>
      </c>
      <c r="M20">
        <v>339.37065867668912</v>
      </c>
      <c r="N20">
        <v>121425.7425742574</v>
      </c>
    </row>
    <row r="21" spans="1:14" x14ac:dyDescent="0.25">
      <c r="A21">
        <v>3.78</v>
      </c>
      <c r="B21">
        <v>55.35</v>
      </c>
      <c r="C21">
        <v>3.6766083857449039</v>
      </c>
      <c r="D21">
        <v>93</v>
      </c>
      <c r="E21">
        <v>118</v>
      </c>
      <c r="F21">
        <v>55</v>
      </c>
      <c r="G21">
        <v>53</v>
      </c>
      <c r="H21">
        <v>0</v>
      </c>
      <c r="I21">
        <v>0</v>
      </c>
      <c r="J21">
        <v>0</v>
      </c>
      <c r="K21" t="s">
        <v>14</v>
      </c>
      <c r="L21">
        <v>1220365.6465</v>
      </c>
      <c r="M21">
        <v>291.81939998776971</v>
      </c>
      <c r="N21">
        <v>121425.7425742574</v>
      </c>
    </row>
    <row r="22" spans="1:14" x14ac:dyDescent="0.25">
      <c r="A22">
        <v>4.78</v>
      </c>
      <c r="B22">
        <v>55.35</v>
      </c>
      <c r="C22">
        <v>3.5711666934149369</v>
      </c>
      <c r="D22">
        <v>93</v>
      </c>
      <c r="E22">
        <v>16</v>
      </c>
      <c r="F22">
        <v>55</v>
      </c>
      <c r="G22">
        <v>53</v>
      </c>
      <c r="H22">
        <v>0</v>
      </c>
      <c r="I22">
        <v>0</v>
      </c>
      <c r="J22">
        <v>0</v>
      </c>
      <c r="K22" t="s">
        <v>14</v>
      </c>
      <c r="L22">
        <v>1220365.6465</v>
      </c>
      <c r="M22">
        <v>252.13311945729271</v>
      </c>
      <c r="N22">
        <v>121425.7425742574</v>
      </c>
    </row>
    <row r="23" spans="1:14" x14ac:dyDescent="0.25">
      <c r="A23">
        <v>5.78</v>
      </c>
      <c r="B23">
        <v>55.35</v>
      </c>
      <c r="C23">
        <v>3.514761151641602</v>
      </c>
      <c r="D23">
        <v>91</v>
      </c>
      <c r="E23">
        <v>173</v>
      </c>
      <c r="F23">
        <v>54</v>
      </c>
      <c r="G23">
        <v>52</v>
      </c>
      <c r="H23">
        <v>0</v>
      </c>
      <c r="I23">
        <v>0</v>
      </c>
      <c r="J23">
        <v>0</v>
      </c>
      <c r="K23" t="s">
        <v>14</v>
      </c>
      <c r="L23">
        <v>1198177.1802000001</v>
      </c>
      <c r="M23">
        <v>224.53159338067081</v>
      </c>
      <c r="N23">
        <v>121425.7425742574</v>
      </c>
    </row>
    <row r="24" spans="1:14" x14ac:dyDescent="0.25">
      <c r="A24">
        <v>6.78</v>
      </c>
      <c r="B24">
        <v>55.35</v>
      </c>
      <c r="C24">
        <v>3.4971863966847669</v>
      </c>
      <c r="D24">
        <v>91</v>
      </c>
      <c r="E24">
        <v>175</v>
      </c>
      <c r="F24">
        <v>54</v>
      </c>
      <c r="G24">
        <v>52</v>
      </c>
      <c r="H24">
        <v>0</v>
      </c>
      <c r="I24">
        <v>0</v>
      </c>
      <c r="J24">
        <v>0</v>
      </c>
      <c r="K24" t="s">
        <v>14</v>
      </c>
      <c r="L24">
        <v>1198177.1802000001</v>
      </c>
      <c r="M24">
        <v>213.75498090801369</v>
      </c>
      <c r="N24">
        <v>121425.7425742574</v>
      </c>
    </row>
    <row r="25" spans="1:14" x14ac:dyDescent="0.25">
      <c r="A25">
        <v>7.78</v>
      </c>
      <c r="B25">
        <v>55.35</v>
      </c>
      <c r="C25">
        <v>3.5205957933211969</v>
      </c>
      <c r="D25">
        <v>93</v>
      </c>
      <c r="E25">
        <v>16</v>
      </c>
      <c r="F25">
        <v>55</v>
      </c>
      <c r="G25">
        <v>53</v>
      </c>
      <c r="H25">
        <v>0</v>
      </c>
      <c r="I25">
        <v>0</v>
      </c>
      <c r="J25">
        <v>0</v>
      </c>
      <c r="K25" t="s">
        <v>14</v>
      </c>
      <c r="L25">
        <v>1220365.6465</v>
      </c>
      <c r="M25">
        <v>222.2663436959551</v>
      </c>
      <c r="N25">
        <v>121425.7425742574</v>
      </c>
    </row>
    <row r="26" spans="1:14" x14ac:dyDescent="0.25">
      <c r="A26">
        <v>2.78</v>
      </c>
      <c r="B26">
        <v>54.35</v>
      </c>
      <c r="C26">
        <v>3.6744508632915962</v>
      </c>
      <c r="D26">
        <v>94</v>
      </c>
      <c r="E26">
        <v>9</v>
      </c>
      <c r="F26">
        <v>56</v>
      </c>
      <c r="G26">
        <v>54</v>
      </c>
      <c r="H26">
        <v>0</v>
      </c>
      <c r="I26">
        <v>0</v>
      </c>
      <c r="J26">
        <v>0</v>
      </c>
      <c r="K26" t="s">
        <v>14</v>
      </c>
      <c r="L26">
        <v>1242554.1128</v>
      </c>
      <c r="M26">
        <v>285.853641856617</v>
      </c>
      <c r="N26">
        <v>121425.7425742574</v>
      </c>
    </row>
    <row r="27" spans="1:14" x14ac:dyDescent="0.25">
      <c r="A27">
        <v>3.78</v>
      </c>
      <c r="B27">
        <v>54.35</v>
      </c>
      <c r="C27">
        <v>3.5648202747143651</v>
      </c>
      <c r="D27">
        <v>94</v>
      </c>
      <c r="E27">
        <v>77</v>
      </c>
      <c r="F27">
        <v>55</v>
      </c>
      <c r="G27">
        <v>53</v>
      </c>
      <c r="H27">
        <v>0</v>
      </c>
      <c r="I27">
        <v>0</v>
      </c>
      <c r="J27">
        <v>0</v>
      </c>
      <c r="K27" t="s">
        <v>14</v>
      </c>
      <c r="L27">
        <v>1220365.6465</v>
      </c>
      <c r="M27">
        <v>225.72339898083101</v>
      </c>
      <c r="N27">
        <v>121425.7425742574</v>
      </c>
    </row>
    <row r="28" spans="1:14" x14ac:dyDescent="0.25">
      <c r="A28">
        <v>4.78</v>
      </c>
      <c r="B28">
        <v>54.35</v>
      </c>
      <c r="C28">
        <v>3.450555945238694</v>
      </c>
      <c r="D28">
        <v>93</v>
      </c>
      <c r="E28">
        <v>72</v>
      </c>
      <c r="F28">
        <v>55</v>
      </c>
      <c r="G28">
        <v>53</v>
      </c>
      <c r="H28">
        <v>0</v>
      </c>
      <c r="I28">
        <v>0</v>
      </c>
      <c r="J28">
        <v>0</v>
      </c>
      <c r="K28" t="s">
        <v>14</v>
      </c>
      <c r="L28">
        <v>1220365.6465</v>
      </c>
      <c r="M28">
        <v>169.7825477214439</v>
      </c>
      <c r="N28">
        <v>121425.7425742574</v>
      </c>
    </row>
    <row r="29" spans="1:14" x14ac:dyDescent="0.25">
      <c r="A29">
        <v>5.78</v>
      </c>
      <c r="B29">
        <v>54.35</v>
      </c>
      <c r="C29">
        <v>3.3554026042104188</v>
      </c>
      <c r="D29">
        <v>93</v>
      </c>
      <c r="E29">
        <v>32</v>
      </c>
      <c r="F29">
        <v>55</v>
      </c>
      <c r="G29">
        <v>53</v>
      </c>
      <c r="H29">
        <v>0</v>
      </c>
      <c r="I29">
        <v>0</v>
      </c>
      <c r="J29">
        <v>0</v>
      </c>
      <c r="K29" t="s">
        <v>14</v>
      </c>
      <c r="L29">
        <v>1220365.6465</v>
      </c>
      <c r="M29">
        <v>123.8623724826361</v>
      </c>
      <c r="N29">
        <v>121425.7425742574</v>
      </c>
    </row>
    <row r="30" spans="1:14" x14ac:dyDescent="0.25">
      <c r="A30">
        <v>6.78</v>
      </c>
      <c r="B30">
        <v>54.35</v>
      </c>
      <c r="C30">
        <v>3.3121286310510589</v>
      </c>
      <c r="D30">
        <v>93</v>
      </c>
      <c r="E30">
        <v>11</v>
      </c>
      <c r="F30">
        <v>55</v>
      </c>
      <c r="G30">
        <v>53</v>
      </c>
      <c r="H30">
        <v>0</v>
      </c>
      <c r="I30">
        <v>0</v>
      </c>
      <c r="J30">
        <v>0</v>
      </c>
      <c r="K30" t="s">
        <v>14</v>
      </c>
      <c r="L30">
        <v>1220365.6465</v>
      </c>
      <c r="M30">
        <v>102.4746591237782</v>
      </c>
      <c r="N30">
        <v>121425.7425742574</v>
      </c>
    </row>
    <row r="31" spans="1:14" x14ac:dyDescent="0.25">
      <c r="A31">
        <v>7.78</v>
      </c>
      <c r="B31">
        <v>54.35</v>
      </c>
      <c r="C31">
        <v>3.3720578468518512</v>
      </c>
      <c r="D31">
        <v>93</v>
      </c>
      <c r="E31">
        <v>103</v>
      </c>
      <c r="F31">
        <v>55</v>
      </c>
      <c r="G31">
        <v>53</v>
      </c>
      <c r="H31">
        <v>0</v>
      </c>
      <c r="I31">
        <v>0</v>
      </c>
      <c r="J31">
        <v>0</v>
      </c>
      <c r="K31" t="s">
        <v>14</v>
      </c>
      <c r="L31">
        <v>1220365.6465</v>
      </c>
      <c r="M31">
        <v>119.6017616726004</v>
      </c>
      <c r="N31">
        <v>121425.7425742574</v>
      </c>
    </row>
    <row r="32" spans="1:14" x14ac:dyDescent="0.25">
      <c r="A32">
        <v>2.78</v>
      </c>
      <c r="B32">
        <v>53.35</v>
      </c>
      <c r="C32">
        <v>3.6346649954902759</v>
      </c>
      <c r="D32">
        <v>93</v>
      </c>
      <c r="E32">
        <v>102</v>
      </c>
      <c r="F32">
        <v>55</v>
      </c>
      <c r="G32">
        <v>53</v>
      </c>
      <c r="H32">
        <v>0</v>
      </c>
      <c r="I32">
        <v>0</v>
      </c>
      <c r="J32">
        <v>0</v>
      </c>
      <c r="K32" t="s">
        <v>14</v>
      </c>
      <c r="L32">
        <v>1220365.6465</v>
      </c>
      <c r="M32">
        <v>270.22476729186661</v>
      </c>
      <c r="N32">
        <v>121425.7425742574</v>
      </c>
    </row>
    <row r="33" spans="1:14" x14ac:dyDescent="0.25">
      <c r="A33">
        <v>3.78</v>
      </c>
      <c r="B33">
        <v>53.35</v>
      </c>
      <c r="C33">
        <v>3.5463381179372391</v>
      </c>
      <c r="D33">
        <v>95</v>
      </c>
      <c r="E33">
        <v>0</v>
      </c>
      <c r="F33">
        <v>56</v>
      </c>
      <c r="G33">
        <v>54</v>
      </c>
      <c r="H33">
        <v>0</v>
      </c>
      <c r="I33">
        <v>0</v>
      </c>
      <c r="J33">
        <v>0</v>
      </c>
      <c r="K33" t="s">
        <v>14</v>
      </c>
      <c r="L33">
        <v>1242554.1128</v>
      </c>
      <c r="M33">
        <v>203.76283298991351</v>
      </c>
      <c r="N33">
        <v>121425.7425742574</v>
      </c>
    </row>
    <row r="34" spans="1:14" x14ac:dyDescent="0.25">
      <c r="A34">
        <v>4.78</v>
      </c>
      <c r="B34">
        <v>53.35</v>
      </c>
      <c r="C34">
        <v>3.480470816681319</v>
      </c>
      <c r="D34">
        <v>96</v>
      </c>
      <c r="E34">
        <v>6</v>
      </c>
      <c r="F34">
        <v>57</v>
      </c>
      <c r="G34">
        <v>55</v>
      </c>
      <c r="H34">
        <v>0</v>
      </c>
      <c r="I34">
        <v>0</v>
      </c>
      <c r="J34">
        <v>0</v>
      </c>
      <c r="K34" t="s">
        <v>14</v>
      </c>
      <c r="L34">
        <v>1264742.5791</v>
      </c>
      <c r="M34">
        <v>137.33730463292599</v>
      </c>
      <c r="N34">
        <v>121425.7425742574</v>
      </c>
    </row>
    <row r="35" spans="1:14" x14ac:dyDescent="0.25">
      <c r="A35">
        <v>5.78</v>
      </c>
      <c r="B35">
        <v>53.35</v>
      </c>
      <c r="C35">
        <v>3.6912854678658311</v>
      </c>
      <c r="D35">
        <v>100</v>
      </c>
      <c r="E35">
        <v>607</v>
      </c>
      <c r="F35">
        <v>59</v>
      </c>
      <c r="G35">
        <v>57</v>
      </c>
      <c r="H35">
        <v>0</v>
      </c>
      <c r="I35">
        <v>0</v>
      </c>
      <c r="J35">
        <v>0</v>
      </c>
      <c r="K35" t="s">
        <v>14</v>
      </c>
      <c r="L35">
        <v>1309119.5116999999</v>
      </c>
      <c r="M35">
        <v>71.08166585060907</v>
      </c>
      <c r="N35">
        <v>121425.7425742574</v>
      </c>
    </row>
    <row r="36" spans="1:14" x14ac:dyDescent="0.25">
      <c r="A36">
        <v>6.78</v>
      </c>
      <c r="B36">
        <v>53.35</v>
      </c>
      <c r="C36">
        <v>3.925912704404797</v>
      </c>
      <c r="D36">
        <v>102</v>
      </c>
      <c r="E36">
        <v>1428</v>
      </c>
      <c r="F36">
        <v>60</v>
      </c>
      <c r="G36">
        <v>58</v>
      </c>
      <c r="H36">
        <v>0</v>
      </c>
      <c r="I36">
        <v>0</v>
      </c>
      <c r="J36">
        <v>0</v>
      </c>
      <c r="K36" t="s">
        <v>14</v>
      </c>
      <c r="L36">
        <v>1331307.9779999999</v>
      </c>
      <c r="M36">
        <v>9.7574011818976292</v>
      </c>
      <c r="N36">
        <v>121425.7425742574</v>
      </c>
    </row>
    <row r="37" spans="1:14" x14ac:dyDescent="0.25">
      <c r="A37">
        <v>7.78</v>
      </c>
      <c r="B37">
        <v>53.35</v>
      </c>
      <c r="C37">
        <v>4.546912453001946</v>
      </c>
      <c r="D37">
        <v>107</v>
      </c>
      <c r="E37">
        <v>2661</v>
      </c>
      <c r="F37">
        <v>61</v>
      </c>
      <c r="G37">
        <v>59</v>
      </c>
      <c r="H37">
        <v>0</v>
      </c>
      <c r="I37">
        <v>0</v>
      </c>
      <c r="J37">
        <v>0</v>
      </c>
      <c r="K37" t="s">
        <v>14</v>
      </c>
      <c r="L37">
        <v>1353496.4443000001</v>
      </c>
      <c r="M37">
        <v>63.168974147930022</v>
      </c>
      <c r="N37">
        <v>121425.7425742574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2020</vt:lpstr>
      <vt:lpstr>2023</vt:lpstr>
      <vt:lpstr>2026</vt:lpstr>
      <vt:lpstr>2029</vt:lpstr>
      <vt:lpstr>2032</vt:lpstr>
      <vt:lpstr>2035</vt:lpstr>
      <vt:lpstr>2038</vt:lpstr>
      <vt:lpstr>2041</vt:lpstr>
      <vt:lpstr>2044</vt:lpstr>
      <vt:lpstr>2047</vt:lpstr>
      <vt:lpstr>2050</vt:lpstr>
      <vt:lpstr>LCOH</vt:lpstr>
      <vt:lpstr>LCOH (2035)</vt:lpstr>
      <vt:lpstr>LCOH (2050)</vt:lpstr>
      <vt:lpstr>Optimal Location</vt:lpstr>
      <vt:lpstr>Costs all 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2024-09-03T18:57:09Z</dcterms:created>
  <dcterms:modified xsi:type="dcterms:W3CDTF">2024-10-08T15:21:56Z</dcterms:modified>
</cp:coreProperties>
</file>