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"/>
    </mc:Choice>
  </mc:AlternateContent>
  <xr:revisionPtr revIDLastSave="0" documentId="13_ncr:1_{C9987BB7-8229-45B1-A9FD-C0AF3314A0ED}" xr6:coauthVersionLast="47" xr6:coauthVersionMax="47" xr10:uidLastSave="{00000000-0000-0000-0000-000000000000}"/>
  <bookViews>
    <workbookView xWindow="14295" yWindow="0" windowWidth="14610" windowHeight="15585" firstSheet="1" activeTab="4" xr2:uid="{FCEBC33E-A287-4C46-84F9-D6EA1E757AAF}"/>
  </bookViews>
  <sheets>
    <sheet name="Saborit 2023" sheetId="1" r:id="rId1"/>
    <sheet name="Sheet3" sheetId="3" r:id="rId2"/>
    <sheet name="Sheet2" sheetId="2" r:id="rId3"/>
    <sheet name="Sheet4" sheetId="4" r:id="rId4"/>
    <sheet name="Dinh 2024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5" l="1"/>
  <c r="C25" i="5"/>
  <c r="C26" i="5"/>
  <c r="C27" i="5"/>
  <c r="C28" i="5"/>
  <c r="C29" i="5"/>
  <c r="C30" i="5"/>
  <c r="C31" i="5"/>
  <c r="C32" i="5"/>
  <c r="C33" i="5"/>
  <c r="C34" i="5"/>
  <c r="C35" i="5"/>
  <c r="C36" i="5"/>
  <c r="B36" i="5" s="1"/>
  <c r="C37" i="5"/>
  <c r="B37" i="5" s="1"/>
  <c r="C38" i="5"/>
  <c r="B38" i="5" s="1"/>
  <c r="C39" i="5"/>
  <c r="B39" i="5" s="1"/>
  <c r="C40" i="5"/>
  <c r="C41" i="5"/>
  <c r="C42" i="5"/>
  <c r="B42" i="5" s="1"/>
  <c r="C43" i="5"/>
  <c r="C44" i="5"/>
  <c r="C45" i="5"/>
  <c r="C46" i="5"/>
  <c r="C47" i="5"/>
  <c r="C48" i="5"/>
  <c r="C49" i="5"/>
  <c r="C50" i="5"/>
  <c r="C51" i="5"/>
  <c r="B51" i="5" s="1"/>
  <c r="C52" i="5"/>
  <c r="B52" i="5" s="1"/>
  <c r="C53" i="5"/>
  <c r="B53" i="5" s="1"/>
  <c r="C54" i="5"/>
  <c r="B54" i="5" s="1"/>
  <c r="C55" i="5"/>
  <c r="B55" i="5" s="1"/>
  <c r="C56" i="5"/>
  <c r="C57" i="5"/>
  <c r="C58" i="5"/>
  <c r="C23" i="5"/>
  <c r="B23" i="5" s="1"/>
  <c r="B24" i="5"/>
  <c r="B25" i="5"/>
  <c r="B26" i="5"/>
  <c r="B27" i="5"/>
  <c r="B28" i="5"/>
  <c r="B29" i="5"/>
  <c r="B30" i="5"/>
  <c r="B31" i="5"/>
  <c r="B32" i="5"/>
  <c r="B33" i="5"/>
  <c r="B34" i="5"/>
  <c r="B35" i="5"/>
  <c r="B40" i="5"/>
  <c r="B41" i="5"/>
  <c r="B43" i="5"/>
  <c r="B44" i="5"/>
  <c r="B45" i="5"/>
  <c r="B46" i="5"/>
  <c r="B47" i="5"/>
  <c r="B48" i="5"/>
  <c r="B49" i="5"/>
  <c r="B50" i="5"/>
  <c r="B56" i="5"/>
  <c r="B57" i="5"/>
  <c r="B58" i="5"/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2" i="6"/>
  <c r="O14" i="5"/>
  <c r="O15" i="5"/>
  <c r="O16" i="5"/>
  <c r="O17" i="5"/>
  <c r="O18" i="5"/>
  <c r="O19" i="5"/>
  <c r="O20" i="5"/>
  <c r="O21" i="5"/>
  <c r="O22" i="5"/>
  <c r="O23" i="5"/>
  <c r="O24" i="5"/>
  <c r="O13" i="5"/>
  <c r="M13" i="5"/>
  <c r="B18" i="1" l="1"/>
  <c r="E16" i="5"/>
  <c r="C14" i="5"/>
  <c r="C15" i="5"/>
  <c r="C16" i="5"/>
  <c r="C13" i="5"/>
  <c r="B10" i="5"/>
  <c r="B14" i="5"/>
  <c r="B15" i="5"/>
  <c r="B16" i="5"/>
  <c r="B13" i="5"/>
  <c r="AP43" i="5"/>
  <c r="AP46" i="5"/>
  <c r="AP49" i="5"/>
  <c r="AP55" i="5"/>
  <c r="AP58" i="5"/>
  <c r="AP61" i="5"/>
  <c r="AP67" i="5"/>
  <c r="AP70" i="5"/>
  <c r="AP73" i="5"/>
  <c r="AP79" i="5"/>
  <c r="AP82" i="5"/>
  <c r="AP85" i="5"/>
  <c r="AP91" i="5"/>
  <c r="AP94" i="5"/>
  <c r="AP97" i="5"/>
  <c r="AP103" i="5"/>
  <c r="AP106" i="5"/>
  <c r="AP109" i="5"/>
  <c r="AP115" i="5"/>
  <c r="AP118" i="5"/>
  <c r="AP121" i="5"/>
  <c r="AP127" i="5"/>
  <c r="AP130" i="5"/>
  <c r="AP133" i="5"/>
  <c r="AP31" i="5" l="1"/>
  <c r="AP34" i="5"/>
  <c r="AP37" i="5"/>
  <c r="K41" i="5"/>
  <c r="K42" i="5"/>
  <c r="K44" i="5"/>
  <c r="K45" i="5"/>
  <c r="K47" i="5"/>
  <c r="K48" i="5"/>
  <c r="K50" i="5"/>
  <c r="K51" i="5"/>
  <c r="K53" i="5"/>
  <c r="K54" i="5"/>
  <c r="K56" i="5"/>
  <c r="K57" i="5"/>
  <c r="K59" i="5"/>
  <c r="K60" i="5"/>
  <c r="K62" i="5"/>
  <c r="K63" i="5"/>
  <c r="K65" i="5"/>
  <c r="K66" i="5"/>
  <c r="K68" i="5"/>
  <c r="K69" i="5"/>
  <c r="K71" i="5"/>
  <c r="K72" i="5"/>
  <c r="K74" i="5"/>
  <c r="K75" i="5"/>
  <c r="K77" i="5"/>
  <c r="K78" i="5"/>
  <c r="K80" i="5"/>
  <c r="K81" i="5"/>
  <c r="K83" i="5"/>
  <c r="K84" i="5"/>
  <c r="K86" i="5"/>
  <c r="K87" i="5"/>
  <c r="K89" i="5"/>
  <c r="K90" i="5"/>
  <c r="K92" i="5"/>
  <c r="K93" i="5"/>
  <c r="K95" i="5"/>
  <c r="K96" i="5"/>
  <c r="K98" i="5"/>
  <c r="K99" i="5"/>
  <c r="K101" i="5"/>
  <c r="K102" i="5"/>
  <c r="K104" i="5"/>
  <c r="K105" i="5"/>
  <c r="K107" i="5"/>
  <c r="K108" i="5"/>
  <c r="K110" i="5"/>
  <c r="K111" i="5"/>
  <c r="K113" i="5"/>
  <c r="K114" i="5"/>
  <c r="K116" i="5"/>
  <c r="K117" i="5"/>
  <c r="K119" i="5"/>
  <c r="K120" i="5"/>
  <c r="K122" i="5"/>
  <c r="K123" i="5"/>
  <c r="K125" i="5"/>
  <c r="K126" i="5"/>
  <c r="K128" i="5"/>
  <c r="K129" i="5"/>
  <c r="K131" i="5"/>
  <c r="K132" i="5"/>
  <c r="K134" i="5"/>
  <c r="K135" i="5"/>
  <c r="K38" i="5"/>
  <c r="K39" i="5"/>
  <c r="K29" i="5"/>
  <c r="K30" i="5"/>
  <c r="K32" i="5"/>
  <c r="K33" i="5"/>
  <c r="K35" i="5"/>
  <c r="K36" i="5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6" i="6"/>
  <c r="E1" i="6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C20" i="1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L27" i="5"/>
  <c r="N13" i="5"/>
  <c r="E14" i="5"/>
  <c r="E15" i="5"/>
  <c r="E13" i="5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D14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C26" i="1" l="1"/>
  <c r="C28" i="1" s="1"/>
  <c r="D15" i="5"/>
  <c r="D13" i="5"/>
  <c r="D16" i="5"/>
  <c r="D14" i="5"/>
  <c r="L14" i="5"/>
  <c r="M14" i="5" s="1"/>
  <c r="B21" i="1"/>
  <c r="E37" i="1"/>
  <c r="E38" i="1" s="1"/>
  <c r="E39" i="1" s="1"/>
  <c r="E40" i="1" s="1"/>
  <c r="E41" i="1" s="1"/>
  <c r="T42" i="5" l="1"/>
  <c r="AJ42" i="5"/>
  <c r="U45" i="5"/>
  <c r="AK45" i="5"/>
  <c r="V48" i="5"/>
  <c r="AL48" i="5"/>
  <c r="W51" i="5"/>
  <c r="AM51" i="5"/>
  <c r="Y54" i="5"/>
  <c r="AO54" i="5"/>
  <c r="Z57" i="5"/>
  <c r="AA60" i="5"/>
  <c r="L63" i="5"/>
  <c r="AB63" i="5"/>
  <c r="N66" i="5"/>
  <c r="AD66" i="5"/>
  <c r="O69" i="5"/>
  <c r="AE69" i="5"/>
  <c r="P72" i="5"/>
  <c r="AF72" i="5"/>
  <c r="Q75" i="5"/>
  <c r="AG75" i="5"/>
  <c r="S78" i="5"/>
  <c r="AI78" i="5"/>
  <c r="T81" i="5"/>
  <c r="AJ81" i="5"/>
  <c r="U84" i="5"/>
  <c r="AK84" i="5"/>
  <c r="V87" i="5"/>
  <c r="AL87" i="5"/>
  <c r="X90" i="5"/>
  <c r="AN90" i="5"/>
  <c r="Y93" i="5"/>
  <c r="AO93" i="5"/>
  <c r="Z96" i="5"/>
  <c r="AA99" i="5"/>
  <c r="M102" i="5"/>
  <c r="AC102" i="5"/>
  <c r="N105" i="5"/>
  <c r="AD105" i="5"/>
  <c r="O108" i="5"/>
  <c r="AE108" i="5"/>
  <c r="P111" i="5"/>
  <c r="AF111" i="5"/>
  <c r="R114" i="5"/>
  <c r="AH114" i="5"/>
  <c r="R117" i="5"/>
  <c r="AH117" i="5"/>
  <c r="S120" i="5"/>
  <c r="AI120" i="5"/>
  <c r="T123" i="5"/>
  <c r="AJ123" i="5"/>
  <c r="V126" i="5"/>
  <c r="AL126" i="5"/>
  <c r="W129" i="5"/>
  <c r="AM129" i="5"/>
  <c r="X132" i="5"/>
  <c r="AN132" i="5"/>
  <c r="Y135" i="5"/>
  <c r="AO135" i="5"/>
  <c r="AA30" i="5"/>
  <c r="L39" i="5"/>
  <c r="AC39" i="5"/>
  <c r="P39" i="5"/>
  <c r="L132" i="5"/>
  <c r="O30" i="5"/>
  <c r="AO123" i="5"/>
  <c r="M132" i="5"/>
  <c r="AF30" i="5"/>
  <c r="L30" i="5"/>
  <c r="U48" i="5"/>
  <c r="AJ84" i="5"/>
  <c r="AE111" i="5"/>
  <c r="X135" i="5"/>
  <c r="U42" i="5"/>
  <c r="AK42" i="5"/>
  <c r="V45" i="5"/>
  <c r="AL45" i="5"/>
  <c r="W48" i="5"/>
  <c r="AM48" i="5"/>
  <c r="X51" i="5"/>
  <c r="AN51" i="5"/>
  <c r="Z54" i="5"/>
  <c r="AA57" i="5"/>
  <c r="L60" i="5"/>
  <c r="AB60" i="5"/>
  <c r="M63" i="5"/>
  <c r="AC63" i="5"/>
  <c r="O66" i="5"/>
  <c r="AE66" i="5"/>
  <c r="P69" i="5"/>
  <c r="AF69" i="5"/>
  <c r="Q72" i="5"/>
  <c r="AG72" i="5"/>
  <c r="R75" i="5"/>
  <c r="AH75" i="5"/>
  <c r="T78" i="5"/>
  <c r="AJ78" i="5"/>
  <c r="U81" i="5"/>
  <c r="AK81" i="5"/>
  <c r="V84" i="5"/>
  <c r="AL84" i="5"/>
  <c r="W87" i="5"/>
  <c r="AM87" i="5"/>
  <c r="Y90" i="5"/>
  <c r="AO90" i="5"/>
  <c r="Z93" i="5"/>
  <c r="AA96" i="5"/>
  <c r="L99" i="5"/>
  <c r="AB99" i="5"/>
  <c r="N102" i="5"/>
  <c r="AD102" i="5"/>
  <c r="O105" i="5"/>
  <c r="AE105" i="5"/>
  <c r="P108" i="5"/>
  <c r="AF108" i="5"/>
  <c r="Q111" i="5"/>
  <c r="AG111" i="5"/>
  <c r="S114" i="5"/>
  <c r="AI114" i="5"/>
  <c r="S117" i="5"/>
  <c r="AI117" i="5"/>
  <c r="T120" i="5"/>
  <c r="AJ120" i="5"/>
  <c r="U123" i="5"/>
  <c r="AK123" i="5"/>
  <c r="W126" i="5"/>
  <c r="AM126" i="5"/>
  <c r="X129" i="5"/>
  <c r="AN129" i="5"/>
  <c r="Y132" i="5"/>
  <c r="AO132" i="5"/>
  <c r="Z135" i="5"/>
  <c r="M36" i="5"/>
  <c r="AB30" i="5"/>
  <c r="N39" i="5"/>
  <c r="AD39" i="5"/>
  <c r="AB135" i="5"/>
  <c r="AC135" i="5"/>
  <c r="AG39" i="5"/>
  <c r="AN120" i="5"/>
  <c r="AC132" i="5"/>
  <c r="AI42" i="5"/>
  <c r="AN93" i="5"/>
  <c r="Z30" i="5"/>
  <c r="V42" i="5"/>
  <c r="AL42" i="5"/>
  <c r="W45" i="5"/>
  <c r="AM45" i="5"/>
  <c r="X48" i="5"/>
  <c r="AN48" i="5"/>
  <c r="Y51" i="5"/>
  <c r="AO51" i="5"/>
  <c r="AA54" i="5"/>
  <c r="L57" i="5"/>
  <c r="AB57" i="5"/>
  <c r="M60" i="5"/>
  <c r="AC60" i="5"/>
  <c r="N63" i="5"/>
  <c r="AD63" i="5"/>
  <c r="P66" i="5"/>
  <c r="AF66" i="5"/>
  <c r="Q69" i="5"/>
  <c r="AG69" i="5"/>
  <c r="R72" i="5"/>
  <c r="AH72" i="5"/>
  <c r="S75" i="5"/>
  <c r="AI75" i="5"/>
  <c r="U78" i="5"/>
  <c r="AK78" i="5"/>
  <c r="V81" i="5"/>
  <c r="AL81" i="5"/>
  <c r="W84" i="5"/>
  <c r="AM84" i="5"/>
  <c r="X87" i="5"/>
  <c r="AN87" i="5"/>
  <c r="Z90" i="5"/>
  <c r="AA93" i="5"/>
  <c r="L96" i="5"/>
  <c r="AB96" i="5"/>
  <c r="M99" i="5"/>
  <c r="AC99" i="5"/>
  <c r="O102" i="5"/>
  <c r="AE102" i="5"/>
  <c r="P105" i="5"/>
  <c r="AF105" i="5"/>
  <c r="Q108" i="5"/>
  <c r="AG108" i="5"/>
  <c r="R111" i="5"/>
  <c r="AH111" i="5"/>
  <c r="T114" i="5"/>
  <c r="AJ114" i="5"/>
  <c r="T117" i="5"/>
  <c r="AJ117" i="5"/>
  <c r="U120" i="5"/>
  <c r="AK120" i="5"/>
  <c r="V123" i="5"/>
  <c r="AL123" i="5"/>
  <c r="X126" i="5"/>
  <c r="AN126" i="5"/>
  <c r="Y129" i="5"/>
  <c r="AO129" i="5"/>
  <c r="Z132" i="5"/>
  <c r="AA135" i="5"/>
  <c r="M30" i="5"/>
  <c r="AC30" i="5"/>
  <c r="O39" i="5"/>
  <c r="AE39" i="5"/>
  <c r="AD30" i="5"/>
  <c r="AB132" i="5"/>
  <c r="Q39" i="5"/>
  <c r="AA126" i="5"/>
  <c r="AB129" i="5"/>
  <c r="N135" i="5"/>
  <c r="AH39" i="5"/>
  <c r="U87" i="5"/>
  <c r="S123" i="5"/>
  <c r="W42" i="5"/>
  <c r="AM42" i="5"/>
  <c r="X45" i="5"/>
  <c r="AN45" i="5"/>
  <c r="Y48" i="5"/>
  <c r="AO48" i="5"/>
  <c r="Z51" i="5"/>
  <c r="L54" i="5"/>
  <c r="AB54" i="5"/>
  <c r="M57" i="5"/>
  <c r="AC57" i="5"/>
  <c r="N60" i="5"/>
  <c r="AD60" i="5"/>
  <c r="O63" i="5"/>
  <c r="AE63" i="5"/>
  <c r="Q66" i="5"/>
  <c r="AG66" i="5"/>
  <c r="R69" i="5"/>
  <c r="AH69" i="5"/>
  <c r="S72" i="5"/>
  <c r="AI72" i="5"/>
  <c r="T75" i="5"/>
  <c r="AJ75" i="5"/>
  <c r="V78" i="5"/>
  <c r="AL78" i="5"/>
  <c r="W81" i="5"/>
  <c r="AM81" i="5"/>
  <c r="X84" i="5"/>
  <c r="AN84" i="5"/>
  <c r="Y87" i="5"/>
  <c r="AO87" i="5"/>
  <c r="AA90" i="5"/>
  <c r="L93" i="5"/>
  <c r="AB93" i="5"/>
  <c r="M96" i="5"/>
  <c r="AC96" i="5"/>
  <c r="N99" i="5"/>
  <c r="AD99" i="5"/>
  <c r="P102" i="5"/>
  <c r="AF102" i="5"/>
  <c r="Q105" i="5"/>
  <c r="AG105" i="5"/>
  <c r="R108" i="5"/>
  <c r="AH108" i="5"/>
  <c r="S111" i="5"/>
  <c r="AI111" i="5"/>
  <c r="U114" i="5"/>
  <c r="AK114" i="5"/>
  <c r="U117" i="5"/>
  <c r="AK117" i="5"/>
  <c r="V120" i="5"/>
  <c r="AL120" i="5"/>
  <c r="W123" i="5"/>
  <c r="AM123" i="5"/>
  <c r="Y126" i="5"/>
  <c r="AO126" i="5"/>
  <c r="Z129" i="5"/>
  <c r="AA132" i="5"/>
  <c r="L135" i="5"/>
  <c r="N30" i="5"/>
  <c r="AF39" i="5"/>
  <c r="X120" i="5"/>
  <c r="R39" i="5"/>
  <c r="AO57" i="5"/>
  <c r="O72" i="5"/>
  <c r="X93" i="5"/>
  <c r="AG114" i="5"/>
  <c r="X42" i="5"/>
  <c r="AN42" i="5"/>
  <c r="Y45" i="5"/>
  <c r="AO45" i="5"/>
  <c r="Z48" i="5"/>
  <c r="AA51" i="5"/>
  <c r="M54" i="5"/>
  <c r="AC54" i="5"/>
  <c r="N57" i="5"/>
  <c r="AD57" i="5"/>
  <c r="O60" i="5"/>
  <c r="AE60" i="5"/>
  <c r="P63" i="5"/>
  <c r="AF63" i="5"/>
  <c r="R66" i="5"/>
  <c r="AH66" i="5"/>
  <c r="S69" i="5"/>
  <c r="AI69" i="5"/>
  <c r="T72" i="5"/>
  <c r="AJ72" i="5"/>
  <c r="U75" i="5"/>
  <c r="AK75" i="5"/>
  <c r="W78" i="5"/>
  <c r="AM78" i="5"/>
  <c r="X81" i="5"/>
  <c r="AN81" i="5"/>
  <c r="Y84" i="5"/>
  <c r="AO84" i="5"/>
  <c r="Z87" i="5"/>
  <c r="L90" i="5"/>
  <c r="AB90" i="5"/>
  <c r="M93" i="5"/>
  <c r="AC93" i="5"/>
  <c r="N96" i="5"/>
  <c r="AD96" i="5"/>
  <c r="O99" i="5"/>
  <c r="AE99" i="5"/>
  <c r="Q102" i="5"/>
  <c r="AG102" i="5"/>
  <c r="R105" i="5"/>
  <c r="AH105" i="5"/>
  <c r="S108" i="5"/>
  <c r="AI108" i="5"/>
  <c r="T111" i="5"/>
  <c r="AJ111" i="5"/>
  <c r="V114" i="5"/>
  <c r="AL114" i="5"/>
  <c r="V117" i="5"/>
  <c r="AL117" i="5"/>
  <c r="W120" i="5"/>
  <c r="AM120" i="5"/>
  <c r="X123" i="5"/>
  <c r="AN123" i="5"/>
  <c r="Z126" i="5"/>
  <c r="AA129" i="5"/>
  <c r="M135" i="5"/>
  <c r="AE30" i="5"/>
  <c r="P30" i="5"/>
  <c r="S42" i="5"/>
  <c r="AO96" i="5"/>
  <c r="Y42" i="5"/>
  <c r="AO42" i="5"/>
  <c r="Z45" i="5"/>
  <c r="AA48" i="5"/>
  <c r="L51" i="5"/>
  <c r="AB51" i="5"/>
  <c r="N54" i="5"/>
  <c r="AD54" i="5"/>
  <c r="O57" i="5"/>
  <c r="AE57" i="5"/>
  <c r="P60" i="5"/>
  <c r="AF60" i="5"/>
  <c r="Q63" i="5"/>
  <c r="AG63" i="5"/>
  <c r="S66" i="5"/>
  <c r="AI66" i="5"/>
  <c r="T69" i="5"/>
  <c r="AJ69" i="5"/>
  <c r="U72" i="5"/>
  <c r="AK72" i="5"/>
  <c r="V75" i="5"/>
  <c r="AL75" i="5"/>
  <c r="X78" i="5"/>
  <c r="AN78" i="5"/>
  <c r="Y81" i="5"/>
  <c r="AO81" i="5"/>
  <c r="Z84" i="5"/>
  <c r="AA87" i="5"/>
  <c r="M90" i="5"/>
  <c r="AC90" i="5"/>
  <c r="N93" i="5"/>
  <c r="AD93" i="5"/>
  <c r="O96" i="5"/>
  <c r="AE96" i="5"/>
  <c r="P99" i="5"/>
  <c r="AF99" i="5"/>
  <c r="R102" i="5"/>
  <c r="AH102" i="5"/>
  <c r="S105" i="5"/>
  <c r="AI105" i="5"/>
  <c r="T108" i="5"/>
  <c r="AJ108" i="5"/>
  <c r="U111" i="5"/>
  <c r="AK111" i="5"/>
  <c r="W114" i="5"/>
  <c r="AM114" i="5"/>
  <c r="W117" i="5"/>
  <c r="AM117" i="5"/>
  <c r="Y123" i="5"/>
  <c r="L129" i="5"/>
  <c r="AD135" i="5"/>
  <c r="Z60" i="5"/>
  <c r="N69" i="5"/>
  <c r="AI81" i="5"/>
  <c r="AB102" i="5"/>
  <c r="R120" i="5"/>
  <c r="M33" i="5"/>
  <c r="Z42" i="5"/>
  <c r="AA45" i="5"/>
  <c r="L48" i="5"/>
  <c r="AB48" i="5"/>
  <c r="M51" i="5"/>
  <c r="AC51" i="5"/>
  <c r="O54" i="5"/>
  <c r="AE54" i="5"/>
  <c r="P57" i="5"/>
  <c r="AF57" i="5"/>
  <c r="Q60" i="5"/>
  <c r="AG60" i="5"/>
  <c r="R63" i="5"/>
  <c r="AH63" i="5"/>
  <c r="T66" i="5"/>
  <c r="AJ66" i="5"/>
  <c r="U69" i="5"/>
  <c r="AK69" i="5"/>
  <c r="V72" i="5"/>
  <c r="AL72" i="5"/>
  <c r="W75" i="5"/>
  <c r="AM75" i="5"/>
  <c r="Y78" i="5"/>
  <c r="AO78" i="5"/>
  <c r="Z81" i="5"/>
  <c r="AA84" i="5"/>
  <c r="L87" i="5"/>
  <c r="AB87" i="5"/>
  <c r="N90" i="5"/>
  <c r="AD90" i="5"/>
  <c r="O93" i="5"/>
  <c r="AE93" i="5"/>
  <c r="P96" i="5"/>
  <c r="AF96" i="5"/>
  <c r="Q99" i="5"/>
  <c r="AG99" i="5"/>
  <c r="S102" i="5"/>
  <c r="AI102" i="5"/>
  <c r="T105" i="5"/>
  <c r="AJ105" i="5"/>
  <c r="U108" i="5"/>
  <c r="AK108" i="5"/>
  <c r="V111" i="5"/>
  <c r="AL111" i="5"/>
  <c r="X114" i="5"/>
  <c r="AN114" i="5"/>
  <c r="X117" i="5"/>
  <c r="AN117" i="5"/>
  <c r="Y120" i="5"/>
  <c r="AO120" i="5"/>
  <c r="Z123" i="5"/>
  <c r="L126" i="5"/>
  <c r="AB126" i="5"/>
  <c r="M129" i="5"/>
  <c r="AC129" i="5"/>
  <c r="N132" i="5"/>
  <c r="AD132" i="5"/>
  <c r="O135" i="5"/>
  <c r="AE135" i="5"/>
  <c r="Q30" i="5"/>
  <c r="AG30" i="5"/>
  <c r="S39" i="5"/>
  <c r="AI39" i="5"/>
  <c r="X39" i="5"/>
  <c r="AI129" i="5"/>
  <c r="T129" i="5"/>
  <c r="AK132" i="5"/>
  <c r="AN30" i="5"/>
  <c r="AL132" i="5"/>
  <c r="AA39" i="5"/>
  <c r="AL51" i="5"/>
  <c r="AE72" i="5"/>
  <c r="Z99" i="5"/>
  <c r="AH120" i="5"/>
  <c r="AB39" i="5"/>
  <c r="AA42" i="5"/>
  <c r="L45" i="5"/>
  <c r="AB45" i="5"/>
  <c r="M48" i="5"/>
  <c r="AC48" i="5"/>
  <c r="N51" i="5"/>
  <c r="AD51" i="5"/>
  <c r="P54" i="5"/>
  <c r="AF54" i="5"/>
  <c r="Q57" i="5"/>
  <c r="AG57" i="5"/>
  <c r="R60" i="5"/>
  <c r="AH60" i="5"/>
  <c r="S63" i="5"/>
  <c r="AI63" i="5"/>
  <c r="U66" i="5"/>
  <c r="AK66" i="5"/>
  <c r="V69" i="5"/>
  <c r="AL69" i="5"/>
  <c r="W72" i="5"/>
  <c r="AM72" i="5"/>
  <c r="X75" i="5"/>
  <c r="AN75" i="5"/>
  <c r="Z78" i="5"/>
  <c r="AA81" i="5"/>
  <c r="L84" i="5"/>
  <c r="AB84" i="5"/>
  <c r="M87" i="5"/>
  <c r="AC87" i="5"/>
  <c r="O90" i="5"/>
  <c r="AE90" i="5"/>
  <c r="P93" i="5"/>
  <c r="AF93" i="5"/>
  <c r="Q96" i="5"/>
  <c r="AG96" i="5"/>
  <c r="R99" i="5"/>
  <c r="AH99" i="5"/>
  <c r="T102" i="5"/>
  <c r="AJ102" i="5"/>
  <c r="U105" i="5"/>
  <c r="AK105" i="5"/>
  <c r="V108" i="5"/>
  <c r="AL108" i="5"/>
  <c r="W111" i="5"/>
  <c r="AM111" i="5"/>
  <c r="Y114" i="5"/>
  <c r="AO114" i="5"/>
  <c r="Y117" i="5"/>
  <c r="AO117" i="5"/>
  <c r="Z120" i="5"/>
  <c r="AA123" i="5"/>
  <c r="M126" i="5"/>
  <c r="AC126" i="5"/>
  <c r="N129" i="5"/>
  <c r="AD129" i="5"/>
  <c r="O132" i="5"/>
  <c r="AE132" i="5"/>
  <c r="P135" i="5"/>
  <c r="AF135" i="5"/>
  <c r="R30" i="5"/>
  <c r="AH30" i="5"/>
  <c r="T39" i="5"/>
  <c r="AJ39" i="5"/>
  <c r="AN39" i="5"/>
  <c r="S129" i="5"/>
  <c r="Y39" i="5"/>
  <c r="AI126" i="5"/>
  <c r="V135" i="5"/>
  <c r="Z39" i="5"/>
  <c r="W135" i="5"/>
  <c r="V51" i="5"/>
  <c r="M66" i="5"/>
  <c r="S81" i="5"/>
  <c r="L102" i="5"/>
  <c r="Q117" i="5"/>
  <c r="AK126" i="5"/>
  <c r="L42" i="5"/>
  <c r="AB42" i="5"/>
  <c r="M45" i="5"/>
  <c r="AC45" i="5"/>
  <c r="N48" i="5"/>
  <c r="AD48" i="5"/>
  <c r="O51" i="5"/>
  <c r="AE51" i="5"/>
  <c r="Q54" i="5"/>
  <c r="AG54" i="5"/>
  <c r="R57" i="5"/>
  <c r="AH57" i="5"/>
  <c r="S60" i="5"/>
  <c r="AI60" i="5"/>
  <c r="T63" i="5"/>
  <c r="AJ63" i="5"/>
  <c r="V66" i="5"/>
  <c r="AL66" i="5"/>
  <c r="W69" i="5"/>
  <c r="AM69" i="5"/>
  <c r="X72" i="5"/>
  <c r="AN72" i="5"/>
  <c r="Y75" i="5"/>
  <c r="AO75" i="5"/>
  <c r="AA78" i="5"/>
  <c r="L81" i="5"/>
  <c r="AB81" i="5"/>
  <c r="M84" i="5"/>
  <c r="AC84" i="5"/>
  <c r="N87" i="5"/>
  <c r="AD87" i="5"/>
  <c r="P90" i="5"/>
  <c r="AF90" i="5"/>
  <c r="Q93" i="5"/>
  <c r="AG93" i="5"/>
  <c r="R96" i="5"/>
  <c r="AH96" i="5"/>
  <c r="S99" i="5"/>
  <c r="AI99" i="5"/>
  <c r="U102" i="5"/>
  <c r="AK102" i="5"/>
  <c r="V105" i="5"/>
  <c r="AL105" i="5"/>
  <c r="W108" i="5"/>
  <c r="AM108" i="5"/>
  <c r="X111" i="5"/>
  <c r="AN111" i="5"/>
  <c r="Z114" i="5"/>
  <c r="Z117" i="5"/>
  <c r="AA120" i="5"/>
  <c r="L123" i="5"/>
  <c r="AB123" i="5"/>
  <c r="N126" i="5"/>
  <c r="AD126" i="5"/>
  <c r="O129" i="5"/>
  <c r="AE129" i="5"/>
  <c r="P132" i="5"/>
  <c r="AF132" i="5"/>
  <c r="Q135" i="5"/>
  <c r="AG135" i="5"/>
  <c r="S30" i="5"/>
  <c r="AI30" i="5"/>
  <c r="U39" i="5"/>
  <c r="AK39" i="5"/>
  <c r="AL30" i="5"/>
  <c r="T132" i="5"/>
  <c r="AO39" i="5"/>
  <c r="AG123" i="5"/>
  <c r="AL135" i="5"/>
  <c r="AM135" i="5"/>
  <c r="AK48" i="5"/>
  <c r="T84" i="5"/>
  <c r="O111" i="5"/>
  <c r="AM132" i="5"/>
  <c r="M42" i="5"/>
  <c r="AC42" i="5"/>
  <c r="N45" i="5"/>
  <c r="AD45" i="5"/>
  <c r="O48" i="5"/>
  <c r="AE48" i="5"/>
  <c r="P51" i="5"/>
  <c r="AF51" i="5"/>
  <c r="R54" i="5"/>
  <c r="AH54" i="5"/>
  <c r="S57" i="5"/>
  <c r="AI57" i="5"/>
  <c r="T60" i="5"/>
  <c r="AJ60" i="5"/>
  <c r="U63" i="5"/>
  <c r="AK63" i="5"/>
  <c r="W66" i="5"/>
  <c r="AM66" i="5"/>
  <c r="X69" i="5"/>
  <c r="AN69" i="5"/>
  <c r="Y72" i="5"/>
  <c r="AO72" i="5"/>
  <c r="Z75" i="5"/>
  <c r="L78" i="5"/>
  <c r="AB78" i="5"/>
  <c r="M81" i="5"/>
  <c r="AC81" i="5"/>
  <c r="N84" i="5"/>
  <c r="AD84" i="5"/>
  <c r="O87" i="5"/>
  <c r="AE87" i="5"/>
  <c r="Q90" i="5"/>
  <c r="AG90" i="5"/>
  <c r="R93" i="5"/>
  <c r="AH93" i="5"/>
  <c r="S96" i="5"/>
  <c r="AI96" i="5"/>
  <c r="T99" i="5"/>
  <c r="AJ99" i="5"/>
  <c r="V102" i="5"/>
  <c r="AL102" i="5"/>
  <c r="W105" i="5"/>
  <c r="AM105" i="5"/>
  <c r="X108" i="5"/>
  <c r="AN108" i="5"/>
  <c r="Y111" i="5"/>
  <c r="AO111" i="5"/>
  <c r="AA114" i="5"/>
  <c r="AA117" i="5"/>
  <c r="L120" i="5"/>
  <c r="AB120" i="5"/>
  <c r="M123" i="5"/>
  <c r="AC123" i="5"/>
  <c r="O126" i="5"/>
  <c r="AE126" i="5"/>
  <c r="P129" i="5"/>
  <c r="AF129" i="5"/>
  <c r="Q132" i="5"/>
  <c r="AG132" i="5"/>
  <c r="R135" i="5"/>
  <c r="AH135" i="5"/>
  <c r="T30" i="5"/>
  <c r="AJ30" i="5"/>
  <c r="V39" i="5"/>
  <c r="AL39" i="5"/>
  <c r="T135" i="5"/>
  <c r="AK135" i="5"/>
  <c r="AF120" i="5"/>
  <c r="X30" i="5"/>
  <c r="AM90" i="5"/>
  <c r="W132" i="5"/>
  <c r="N42" i="5"/>
  <c r="AD42" i="5"/>
  <c r="O45" i="5"/>
  <c r="AE45" i="5"/>
  <c r="P48" i="5"/>
  <c r="AF48" i="5"/>
  <c r="Q51" i="5"/>
  <c r="AG51" i="5"/>
  <c r="S54" i="5"/>
  <c r="AI54" i="5"/>
  <c r="T57" i="5"/>
  <c r="AJ57" i="5"/>
  <c r="U60" i="5"/>
  <c r="AK60" i="5"/>
  <c r="V63" i="5"/>
  <c r="AL63" i="5"/>
  <c r="X66" i="5"/>
  <c r="AN66" i="5"/>
  <c r="Y69" i="5"/>
  <c r="AO69" i="5"/>
  <c r="Z72" i="5"/>
  <c r="AA75" i="5"/>
  <c r="M78" i="5"/>
  <c r="AC78" i="5"/>
  <c r="N81" i="5"/>
  <c r="AD81" i="5"/>
  <c r="O84" i="5"/>
  <c r="AE84" i="5"/>
  <c r="P87" i="5"/>
  <c r="AF87" i="5"/>
  <c r="R90" i="5"/>
  <c r="AH90" i="5"/>
  <c r="S93" i="5"/>
  <c r="AI93" i="5"/>
  <c r="T96" i="5"/>
  <c r="AJ96" i="5"/>
  <c r="U99" i="5"/>
  <c r="AK99" i="5"/>
  <c r="W102" i="5"/>
  <c r="AM102" i="5"/>
  <c r="X105" i="5"/>
  <c r="AN105" i="5"/>
  <c r="Y108" i="5"/>
  <c r="AO108" i="5"/>
  <c r="Z111" i="5"/>
  <c r="L114" i="5"/>
  <c r="AB114" i="5"/>
  <c r="L117" i="5"/>
  <c r="AB117" i="5"/>
  <c r="M120" i="5"/>
  <c r="AC120" i="5"/>
  <c r="N123" i="5"/>
  <c r="AD123" i="5"/>
  <c r="P126" i="5"/>
  <c r="AF126" i="5"/>
  <c r="Q129" i="5"/>
  <c r="AG129" i="5"/>
  <c r="R132" i="5"/>
  <c r="AH132" i="5"/>
  <c r="S135" i="5"/>
  <c r="AI135" i="5"/>
  <c r="U30" i="5"/>
  <c r="AK30" i="5"/>
  <c r="W39" i="5"/>
  <c r="AM39" i="5"/>
  <c r="V30" i="5"/>
  <c r="U135" i="5"/>
  <c r="AM30" i="5"/>
  <c r="Q123" i="5"/>
  <c r="AJ129" i="5"/>
  <c r="M39" i="5"/>
  <c r="AO30" i="5"/>
  <c r="AJ45" i="5"/>
  <c r="AK87" i="5"/>
  <c r="AI123" i="5"/>
  <c r="O42" i="5"/>
  <c r="AE42" i="5"/>
  <c r="P45" i="5"/>
  <c r="AF45" i="5"/>
  <c r="Q48" i="5"/>
  <c r="AG48" i="5"/>
  <c r="R51" i="5"/>
  <c r="AH51" i="5"/>
  <c r="T54" i="5"/>
  <c r="AJ54" i="5"/>
  <c r="U57" i="5"/>
  <c r="AK57" i="5"/>
  <c r="V60" i="5"/>
  <c r="AL60" i="5"/>
  <c r="W63" i="5"/>
  <c r="AM63" i="5"/>
  <c r="Y66" i="5"/>
  <c r="AO66" i="5"/>
  <c r="Z69" i="5"/>
  <c r="AA72" i="5"/>
  <c r="L75" i="5"/>
  <c r="AB75" i="5"/>
  <c r="N78" i="5"/>
  <c r="AD78" i="5"/>
  <c r="O81" i="5"/>
  <c r="AE81" i="5"/>
  <c r="P84" i="5"/>
  <c r="AF84" i="5"/>
  <c r="Q87" i="5"/>
  <c r="AG87" i="5"/>
  <c r="S90" i="5"/>
  <c r="AI90" i="5"/>
  <c r="T93" i="5"/>
  <c r="AJ93" i="5"/>
  <c r="U96" i="5"/>
  <c r="AK96" i="5"/>
  <c r="V99" i="5"/>
  <c r="AL99" i="5"/>
  <c r="X102" i="5"/>
  <c r="AN102" i="5"/>
  <c r="Y105" i="5"/>
  <c r="AO105" i="5"/>
  <c r="Z108" i="5"/>
  <c r="AA111" i="5"/>
  <c r="M114" i="5"/>
  <c r="AC114" i="5"/>
  <c r="M117" i="5"/>
  <c r="AC117" i="5"/>
  <c r="N120" i="5"/>
  <c r="AD120" i="5"/>
  <c r="O123" i="5"/>
  <c r="AE123" i="5"/>
  <c r="Q126" i="5"/>
  <c r="AG126" i="5"/>
  <c r="R129" i="5"/>
  <c r="AH129" i="5"/>
  <c r="S132" i="5"/>
  <c r="AI132" i="5"/>
  <c r="AJ135" i="5"/>
  <c r="AE117" i="5"/>
  <c r="T45" i="5"/>
  <c r="AF75" i="5"/>
  <c r="N108" i="5"/>
  <c r="P42" i="5"/>
  <c r="AF42" i="5"/>
  <c r="Q45" i="5"/>
  <c r="AG45" i="5"/>
  <c r="R48" i="5"/>
  <c r="AH48" i="5"/>
  <c r="S51" i="5"/>
  <c r="AI51" i="5"/>
  <c r="U54" i="5"/>
  <c r="AK54" i="5"/>
  <c r="V57" i="5"/>
  <c r="AL57" i="5"/>
  <c r="W60" i="5"/>
  <c r="AM60" i="5"/>
  <c r="X63" i="5"/>
  <c r="AN63" i="5"/>
  <c r="Z66" i="5"/>
  <c r="AA69" i="5"/>
  <c r="L72" i="5"/>
  <c r="AB72" i="5"/>
  <c r="M75" i="5"/>
  <c r="AC75" i="5"/>
  <c r="O78" i="5"/>
  <c r="AE78" i="5"/>
  <c r="P81" i="5"/>
  <c r="AF81" i="5"/>
  <c r="Q84" i="5"/>
  <c r="AG84" i="5"/>
  <c r="R87" i="5"/>
  <c r="AH87" i="5"/>
  <c r="T90" i="5"/>
  <c r="AJ90" i="5"/>
  <c r="U93" i="5"/>
  <c r="AK93" i="5"/>
  <c r="V96" i="5"/>
  <c r="AL96" i="5"/>
  <c r="W99" i="5"/>
  <c r="AM99" i="5"/>
  <c r="Y102" i="5"/>
  <c r="AO102" i="5"/>
  <c r="Z105" i="5"/>
  <c r="AA108" i="5"/>
  <c r="L111" i="5"/>
  <c r="AB111" i="5"/>
  <c r="N114" i="5"/>
  <c r="AD114" i="5"/>
  <c r="N117" i="5"/>
  <c r="AD117" i="5"/>
  <c r="O120" i="5"/>
  <c r="AE120" i="5"/>
  <c r="P123" i="5"/>
  <c r="AF123" i="5"/>
  <c r="R126" i="5"/>
  <c r="AH126" i="5"/>
  <c r="AJ132" i="5"/>
  <c r="W30" i="5"/>
  <c r="AK129" i="5"/>
  <c r="AN54" i="5"/>
  <c r="R78" i="5"/>
  <c r="AC105" i="5"/>
  <c r="AL129" i="5"/>
  <c r="Q42" i="5"/>
  <c r="AG42" i="5"/>
  <c r="R45" i="5"/>
  <c r="AH45" i="5"/>
  <c r="S48" i="5"/>
  <c r="AI48" i="5"/>
  <c r="T51" i="5"/>
  <c r="AJ51" i="5"/>
  <c r="V54" i="5"/>
  <c r="AL54" i="5"/>
  <c r="W57" i="5"/>
  <c r="AM57" i="5"/>
  <c r="X60" i="5"/>
  <c r="AN60" i="5"/>
  <c r="Y63" i="5"/>
  <c r="AO63" i="5"/>
  <c r="AA66" i="5"/>
  <c r="L69" i="5"/>
  <c r="AB69" i="5"/>
  <c r="M72" i="5"/>
  <c r="AC72" i="5"/>
  <c r="N75" i="5"/>
  <c r="AD75" i="5"/>
  <c r="P78" i="5"/>
  <c r="AF78" i="5"/>
  <c r="Q81" i="5"/>
  <c r="AG81" i="5"/>
  <c r="R84" i="5"/>
  <c r="AH84" i="5"/>
  <c r="S87" i="5"/>
  <c r="AI87" i="5"/>
  <c r="U90" i="5"/>
  <c r="AK90" i="5"/>
  <c r="V93" i="5"/>
  <c r="AL93" i="5"/>
  <c r="W96" i="5"/>
  <c r="AM96" i="5"/>
  <c r="X99" i="5"/>
  <c r="AN99" i="5"/>
  <c r="Z102" i="5"/>
  <c r="AA105" i="5"/>
  <c r="L108" i="5"/>
  <c r="AB108" i="5"/>
  <c r="M111" i="5"/>
  <c r="AC111" i="5"/>
  <c r="O114" i="5"/>
  <c r="AE114" i="5"/>
  <c r="O117" i="5"/>
  <c r="P120" i="5"/>
  <c r="S126" i="5"/>
  <c r="U132" i="5"/>
  <c r="Y57" i="5"/>
  <c r="P75" i="5"/>
  <c r="Y96" i="5"/>
  <c r="Q114" i="5"/>
  <c r="V129" i="5"/>
  <c r="R42" i="5"/>
  <c r="AH42" i="5"/>
  <c r="S45" i="5"/>
  <c r="AI45" i="5"/>
  <c r="T48" i="5"/>
  <c r="AJ48" i="5"/>
  <c r="U51" i="5"/>
  <c r="AK51" i="5"/>
  <c r="W54" i="5"/>
  <c r="AM54" i="5"/>
  <c r="X57" i="5"/>
  <c r="AN57" i="5"/>
  <c r="Y60" i="5"/>
  <c r="AO60" i="5"/>
  <c r="Z63" i="5"/>
  <c r="L66" i="5"/>
  <c r="AB66" i="5"/>
  <c r="M69" i="5"/>
  <c r="AC69" i="5"/>
  <c r="N72" i="5"/>
  <c r="AD72" i="5"/>
  <c r="O75" i="5"/>
  <c r="AE75" i="5"/>
  <c r="Q78" i="5"/>
  <c r="AG78" i="5"/>
  <c r="R81" i="5"/>
  <c r="AH81" i="5"/>
  <c r="S84" i="5"/>
  <c r="AI84" i="5"/>
  <c r="T87" i="5"/>
  <c r="AJ87" i="5"/>
  <c r="V90" i="5"/>
  <c r="AL90" i="5"/>
  <c r="W93" i="5"/>
  <c r="AM93" i="5"/>
  <c r="X96" i="5"/>
  <c r="AN96" i="5"/>
  <c r="Y99" i="5"/>
  <c r="AO99" i="5"/>
  <c r="AA102" i="5"/>
  <c r="L105" i="5"/>
  <c r="AB105" i="5"/>
  <c r="M108" i="5"/>
  <c r="AC108" i="5"/>
  <c r="N111" i="5"/>
  <c r="AD111" i="5"/>
  <c r="P114" i="5"/>
  <c r="AF114" i="5"/>
  <c r="P117" i="5"/>
  <c r="AF117" i="5"/>
  <c r="Q120" i="5"/>
  <c r="AG120" i="5"/>
  <c r="R123" i="5"/>
  <c r="AH123" i="5"/>
  <c r="T126" i="5"/>
  <c r="AJ126" i="5"/>
  <c r="U129" i="5"/>
  <c r="V132" i="5"/>
  <c r="Y30" i="5"/>
  <c r="X54" i="5"/>
  <c r="AA63" i="5"/>
  <c r="AC66" i="5"/>
  <c r="AD69" i="5"/>
  <c r="AH78" i="5"/>
  <c r="W90" i="5"/>
  <c r="M105" i="5"/>
  <c r="AD108" i="5"/>
  <c r="AG117" i="5"/>
  <c r="U126" i="5"/>
  <c r="AN135" i="5"/>
  <c r="U36" i="5"/>
  <c r="AK36" i="5"/>
  <c r="W33" i="5"/>
  <c r="AM33" i="5"/>
  <c r="V36" i="5"/>
  <c r="AL36" i="5"/>
  <c r="X33" i="5"/>
  <c r="AN33" i="5"/>
  <c r="W36" i="5"/>
  <c r="AM36" i="5"/>
  <c r="Y33" i="5"/>
  <c r="AO33" i="5"/>
  <c r="X36" i="5"/>
  <c r="AN36" i="5"/>
  <c r="Z33" i="5"/>
  <c r="L33" i="5"/>
  <c r="Y36" i="5"/>
  <c r="AO36" i="5"/>
  <c r="AA33" i="5"/>
  <c r="Z36" i="5"/>
  <c r="L36" i="5"/>
  <c r="AB33" i="5"/>
  <c r="AA36" i="5"/>
  <c r="AC33" i="5"/>
  <c r="AB36" i="5"/>
  <c r="N33" i="5"/>
  <c r="AD33" i="5"/>
  <c r="AC36" i="5"/>
  <c r="O33" i="5"/>
  <c r="AE33" i="5"/>
  <c r="N36" i="5"/>
  <c r="AD36" i="5"/>
  <c r="P33" i="5"/>
  <c r="AF33" i="5"/>
  <c r="O36" i="5"/>
  <c r="AE36" i="5"/>
  <c r="Q33" i="5"/>
  <c r="AG33" i="5"/>
  <c r="P36" i="5"/>
  <c r="AF36" i="5"/>
  <c r="R33" i="5"/>
  <c r="AH33" i="5"/>
  <c r="Q36" i="5"/>
  <c r="AG36" i="5"/>
  <c r="S33" i="5"/>
  <c r="AI33" i="5"/>
  <c r="R36" i="5"/>
  <c r="AH36" i="5"/>
  <c r="T33" i="5"/>
  <c r="AJ33" i="5"/>
  <c r="S36" i="5"/>
  <c r="T36" i="5"/>
  <c r="AL33" i="5"/>
  <c r="AI36" i="5"/>
  <c r="AJ36" i="5"/>
  <c r="U33" i="5"/>
  <c r="V33" i="5"/>
  <c r="AK33" i="5"/>
  <c r="N14" i="5"/>
  <c r="L15" i="5"/>
  <c r="M15" i="5" s="1"/>
  <c r="C7" i="4"/>
  <c r="D7" i="4"/>
  <c r="E7" i="4"/>
  <c r="F7" i="4"/>
  <c r="G7" i="4"/>
  <c r="H7" i="4"/>
  <c r="I7" i="4"/>
  <c r="J7" i="4"/>
  <c r="K7" i="4"/>
  <c r="L7" i="4"/>
  <c r="B7" i="4"/>
  <c r="H5" i="3"/>
  <c r="K10" i="3"/>
  <c r="H4" i="3"/>
  <c r="B9" i="3"/>
  <c r="B8" i="3"/>
  <c r="H3" i="3"/>
  <c r="AP102" i="5" l="1"/>
  <c r="AP45" i="5"/>
  <c r="AP51" i="5"/>
  <c r="AP99" i="5"/>
  <c r="AP63" i="5"/>
  <c r="AP117" i="5"/>
  <c r="AP111" i="5"/>
  <c r="AP87" i="5"/>
  <c r="E42" i="5" s="1" a="1"/>
  <c r="E42" i="5" s="1"/>
  <c r="AP57" i="5"/>
  <c r="AP108" i="5"/>
  <c r="AP93" i="5"/>
  <c r="E44" i="5" s="1" a="1"/>
  <c r="E44" i="5" s="1"/>
  <c r="AP42" i="5"/>
  <c r="E27" i="5" s="1" a="1"/>
  <c r="E27" i="5" s="1"/>
  <c r="AP69" i="5"/>
  <c r="E36" i="5" s="1" a="1"/>
  <c r="E36" i="5" s="1"/>
  <c r="AP114" i="5"/>
  <c r="AP66" i="5"/>
  <c r="E35" i="5" s="1" a="1"/>
  <c r="E35" i="5" s="1"/>
  <c r="AP123" i="5"/>
  <c r="E54" i="5" s="1" a="1"/>
  <c r="E54" i="5" s="1"/>
  <c r="AP84" i="5"/>
  <c r="AP75" i="5"/>
  <c r="AP126" i="5"/>
  <c r="AP90" i="5"/>
  <c r="AP60" i="5"/>
  <c r="AP120" i="5"/>
  <c r="AP132" i="5"/>
  <c r="AP72" i="5"/>
  <c r="AP48" i="5"/>
  <c r="AP135" i="5"/>
  <c r="AP54" i="5"/>
  <c r="E31" i="5" s="1" a="1"/>
  <c r="E31" i="5" s="1"/>
  <c r="AP96" i="5"/>
  <c r="E45" i="5" s="1" a="1"/>
  <c r="E45" i="5" s="1"/>
  <c r="AP81" i="5"/>
  <c r="E40" i="5" s="1" a="1"/>
  <c r="E40" i="5" s="1"/>
  <c r="AP129" i="5"/>
  <c r="AP105" i="5"/>
  <c r="E48" i="5" s="1" a="1"/>
  <c r="E48" i="5" s="1"/>
  <c r="AP78" i="5"/>
  <c r="E39" i="5" s="1" a="1"/>
  <c r="E39" i="5" s="1"/>
  <c r="AP39" i="5"/>
  <c r="E26" i="5" s="1" a="1"/>
  <c r="E26" i="5" s="1"/>
  <c r="E34" i="5" a="1"/>
  <c r="E34" i="5" s="1"/>
  <c r="E49" i="5" a="1"/>
  <c r="E49" i="5" s="1"/>
  <c r="E38" i="5" a="1"/>
  <c r="E38" i="5" s="1"/>
  <c r="AP30" i="5"/>
  <c r="E23" i="5" s="1" a="1"/>
  <c r="E23" i="5" s="1"/>
  <c r="E30" i="5" a="1"/>
  <c r="E30" i="5" s="1"/>
  <c r="E52" i="5" a="1"/>
  <c r="E52" i="5" s="1"/>
  <c r="E47" i="5" a="1"/>
  <c r="E47" i="5" s="1"/>
  <c r="E43" i="5" a="1"/>
  <c r="E43" i="5" s="1"/>
  <c r="E37" i="5" a="1"/>
  <c r="E37" i="5" s="1"/>
  <c r="E50" i="5" a="1"/>
  <c r="E50" i="5" s="1"/>
  <c r="E29" i="5" a="1"/>
  <c r="E29" i="5" s="1"/>
  <c r="E46" i="5" a="1"/>
  <c r="E46" i="5" s="1"/>
  <c r="E56" i="5" a="1"/>
  <c r="E56" i="5" s="1"/>
  <c r="E55" i="5" a="1"/>
  <c r="E55" i="5" s="1"/>
  <c r="E32" i="5" a="1"/>
  <c r="E32" i="5" s="1"/>
  <c r="E58" i="5" a="1"/>
  <c r="E58" i="5" s="1"/>
  <c r="AP36" i="5"/>
  <c r="E25" i="5" s="1" a="1"/>
  <c r="E25" i="5" s="1"/>
  <c r="E51" i="5" a="1"/>
  <c r="E51" i="5" s="1"/>
  <c r="E53" i="5" a="1"/>
  <c r="E53" i="5" s="1"/>
  <c r="E41" i="5" a="1"/>
  <c r="E41" i="5" s="1"/>
  <c r="E28" i="5" a="1"/>
  <c r="E28" i="5" s="1"/>
  <c r="E33" i="5" a="1"/>
  <c r="E33" i="5" s="1"/>
  <c r="E57" i="5" a="1"/>
  <c r="E57" i="5" s="1"/>
  <c r="AP33" i="5"/>
  <c r="E24" i="5" s="1" a="1"/>
  <c r="E24" i="5" s="1"/>
  <c r="N15" i="5"/>
  <c r="L16" i="5"/>
  <c r="M16" i="5" s="1"/>
  <c r="E26" i="1"/>
  <c r="AA19" i="1"/>
  <c r="L17" i="5" l="1"/>
  <c r="M17" i="5" s="1"/>
  <c r="N16" i="5"/>
  <c r="N19" i="1"/>
  <c r="N22" i="1" s="1"/>
  <c r="K19" i="1"/>
  <c r="I19" i="1"/>
  <c r="S19" i="1"/>
  <c r="S22" i="1" s="1"/>
  <c r="R19" i="1"/>
  <c r="R22" i="1" s="1"/>
  <c r="AA22" i="1"/>
  <c r="K22" i="1"/>
  <c r="Q19" i="1"/>
  <c r="Q22" i="1" s="1"/>
  <c r="J19" i="1"/>
  <c r="J22" i="1" s="1"/>
  <c r="P19" i="1"/>
  <c r="P22" i="1" s="1"/>
  <c r="I22" i="1"/>
  <c r="O19" i="1"/>
  <c r="O22" i="1" s="1"/>
  <c r="M19" i="1"/>
  <c r="M22" i="1" s="1"/>
  <c r="L19" i="1"/>
  <c r="L22" i="1" s="1"/>
  <c r="Z19" i="1"/>
  <c r="Z22" i="1" s="1"/>
  <c r="W19" i="1"/>
  <c r="W22" i="1" s="1"/>
  <c r="G19" i="1"/>
  <c r="G22" i="1" s="1"/>
  <c r="V19" i="1"/>
  <c r="V22" i="1" s="1"/>
  <c r="F19" i="1"/>
  <c r="F22" i="1" s="1"/>
  <c r="U19" i="1"/>
  <c r="U22" i="1" s="1"/>
  <c r="E19" i="1"/>
  <c r="E22" i="1" s="1"/>
  <c r="T19" i="1"/>
  <c r="T22" i="1" s="1"/>
  <c r="D19" i="1"/>
  <c r="D22" i="1" s="1"/>
  <c r="X19" i="1"/>
  <c r="X22" i="1" s="1"/>
  <c r="Y19" i="1"/>
  <c r="Y22" i="1" s="1"/>
  <c r="H19" i="1"/>
  <c r="H22" i="1" s="1"/>
  <c r="N17" i="5" l="1"/>
  <c r="L18" i="5"/>
  <c r="M18" i="5" s="1"/>
  <c r="H39" i="1"/>
  <c r="J7" i="1" s="1"/>
  <c r="H28" i="1"/>
  <c r="J42" i="1" s="1"/>
  <c r="H32" i="1"/>
  <c r="L19" i="5" l="1"/>
  <c r="M19" i="5" s="1"/>
  <c r="N18" i="5"/>
  <c r="N19" i="5" s="1"/>
  <c r="E25" i="1"/>
  <c r="C19" i="1"/>
  <c r="C25" i="1" s="1"/>
  <c r="H34" i="1"/>
  <c r="H35" i="1" s="1"/>
  <c r="L20" i="5" l="1"/>
  <c r="M20" i="5" s="1"/>
  <c r="C22" i="1"/>
  <c r="C29" i="1" l="1"/>
  <c r="C31" i="1" s="1"/>
  <c r="E31" i="1" s="1"/>
  <c r="E32" i="1" s="1"/>
  <c r="E33" i="1" s="1"/>
  <c r="L21" i="5"/>
  <c r="M21" i="5" s="1"/>
  <c r="N20" i="5"/>
  <c r="N21" i="5" s="1"/>
  <c r="L22" i="5" l="1"/>
  <c r="M22" i="5" s="1"/>
  <c r="L23" i="5" l="1"/>
  <c r="M23" i="5" s="1"/>
  <c r="N22" i="5"/>
  <c r="N23" i="5" s="1"/>
  <c r="L24" i="5" l="1"/>
  <c r="M24" i="5" s="1"/>
  <c r="N24" i="5" l="1"/>
  <c r="H88" i="5"/>
  <c r="K88" i="5" s="1"/>
  <c r="AF89" i="5" s="1"/>
  <c r="H115" i="5"/>
  <c r="K115" i="5" s="1"/>
  <c r="O116" i="5" s="1"/>
  <c r="H103" i="5"/>
  <c r="K103" i="5" s="1"/>
  <c r="H109" i="5"/>
  <c r="K109" i="5" s="1"/>
  <c r="AD110" i="5" s="1"/>
  <c r="H112" i="5"/>
  <c r="K112" i="5" s="1"/>
  <c r="H100" i="5"/>
  <c r="K100" i="5" s="1"/>
  <c r="AG101" i="5" s="1"/>
  <c r="H70" i="5"/>
  <c r="K70" i="5" s="1"/>
  <c r="AD71" i="5" s="1"/>
  <c r="H118" i="5"/>
  <c r="K118" i="5" s="1"/>
  <c r="V119" i="5" s="1"/>
  <c r="H94" i="5"/>
  <c r="K94" i="5" s="1"/>
  <c r="AK95" i="5" s="1"/>
  <c r="H73" i="5"/>
  <c r="K73" i="5" s="1"/>
  <c r="AJ74" i="5" s="1"/>
  <c r="H76" i="5"/>
  <c r="K76" i="5" s="1"/>
  <c r="AN77" i="5" s="1"/>
  <c r="H124" i="5"/>
  <c r="K124" i="5" s="1"/>
  <c r="H43" i="5"/>
  <c r="K43" i="5" s="1"/>
  <c r="H55" i="5"/>
  <c r="K55" i="5" s="1"/>
  <c r="H31" i="5"/>
  <c r="K31" i="5" s="1"/>
  <c r="AC32" i="5" s="1"/>
  <c r="H82" i="5"/>
  <c r="K82" i="5" s="1"/>
  <c r="AB83" i="5" s="1"/>
  <c r="H130" i="5"/>
  <c r="K130" i="5" s="1"/>
  <c r="AI131" i="5" s="1"/>
  <c r="H46" i="5"/>
  <c r="K46" i="5" s="1"/>
  <c r="AG47" i="5" s="1"/>
  <c r="H61" i="5"/>
  <c r="K61" i="5" s="1"/>
  <c r="P62" i="5" s="1"/>
  <c r="H85" i="5"/>
  <c r="K85" i="5" s="1"/>
  <c r="U47" i="5" l="1"/>
  <c r="AK47" i="5"/>
  <c r="AI62" i="5"/>
  <c r="AE62" i="5"/>
  <c r="AN74" i="5"/>
  <c r="R86" i="5"/>
  <c r="Z86" i="5"/>
  <c r="O86" i="5"/>
  <c r="AG86" i="5"/>
  <c r="AK86" i="5"/>
  <c r="Q86" i="5"/>
  <c r="N86" i="5"/>
  <c r="AD86" i="5"/>
  <c r="U86" i="5"/>
  <c r="AN86" i="5"/>
  <c r="AO86" i="5"/>
  <c r="Y86" i="5"/>
  <c r="AJ86" i="5"/>
  <c r="X86" i="5"/>
  <c r="AC86" i="5"/>
  <c r="AF86" i="5"/>
  <c r="T86" i="5"/>
  <c r="V86" i="5"/>
  <c r="L86" i="5"/>
  <c r="M86" i="5"/>
  <c r="AM86" i="5"/>
  <c r="AI86" i="5"/>
  <c r="P86" i="5"/>
  <c r="AB86" i="5"/>
  <c r="W86" i="5"/>
  <c r="S86" i="5"/>
  <c r="AE86" i="5"/>
  <c r="AH86" i="5"/>
  <c r="AL86" i="5"/>
  <c r="AA86" i="5"/>
  <c r="W44" i="5"/>
  <c r="M44" i="5"/>
  <c r="AI44" i="5"/>
  <c r="O44" i="5"/>
  <c r="L44" i="5"/>
  <c r="AC44" i="5"/>
  <c r="AL44" i="5"/>
  <c r="AH44" i="5"/>
  <c r="AD44" i="5"/>
  <c r="AO44" i="5"/>
  <c r="S44" i="5"/>
  <c r="R44" i="5"/>
  <c r="V44" i="5"/>
  <c r="Y44" i="5"/>
  <c r="N44" i="5"/>
  <c r="AG44" i="5"/>
  <c r="AK44" i="5"/>
  <c r="AN44" i="5"/>
  <c r="U44" i="5"/>
  <c r="Q44" i="5"/>
  <c r="Z44" i="5"/>
  <c r="X44" i="5"/>
  <c r="AB44" i="5"/>
  <c r="AF44" i="5"/>
  <c r="AJ44" i="5"/>
  <c r="AM44" i="5"/>
  <c r="T44" i="5"/>
  <c r="P44" i="5"/>
  <c r="AE44" i="5"/>
  <c r="AA44" i="5"/>
  <c r="V110" i="5"/>
  <c r="P89" i="5"/>
  <c r="L110" i="5"/>
  <c r="T110" i="5"/>
  <c r="AM110" i="5"/>
  <c r="AA110" i="5"/>
  <c r="AE110" i="5"/>
  <c r="S110" i="5"/>
  <c r="W110" i="5"/>
  <c r="AI110" i="5"/>
  <c r="O110" i="5"/>
  <c r="AH110" i="5"/>
  <c r="Z110" i="5"/>
  <c r="R110" i="5"/>
  <c r="AL110" i="5"/>
  <c r="AO110" i="5"/>
  <c r="N110" i="5"/>
  <c r="AG110" i="5"/>
  <c r="AK110" i="5"/>
  <c r="Y110" i="5"/>
  <c r="AC110" i="5"/>
  <c r="Q110" i="5"/>
  <c r="U110" i="5"/>
  <c r="AN110" i="5"/>
  <c r="M110" i="5"/>
  <c r="AF110" i="5"/>
  <c r="AJ110" i="5"/>
  <c r="X110" i="5"/>
  <c r="AB110" i="5"/>
  <c r="H37" i="5"/>
  <c r="K37" i="5" s="1"/>
  <c r="H40" i="5"/>
  <c r="K40" i="5" s="1"/>
  <c r="AF95" i="5"/>
  <c r="AO119" i="5"/>
  <c r="H49" i="5"/>
  <c r="K49" i="5" s="1"/>
  <c r="H121" i="5"/>
  <c r="K121" i="5" s="1"/>
  <c r="AB74" i="5"/>
  <c r="AF74" i="5"/>
  <c r="T74" i="5"/>
  <c r="X74" i="5"/>
  <c r="AI74" i="5"/>
  <c r="P74" i="5"/>
  <c r="W74" i="5"/>
  <c r="AM74" i="5"/>
  <c r="AA74" i="5"/>
  <c r="S74" i="5"/>
  <c r="L74" i="5"/>
  <c r="Z74" i="5"/>
  <c r="AE74" i="5"/>
  <c r="AH74" i="5"/>
  <c r="AL74" i="5"/>
  <c r="O74" i="5"/>
  <c r="AD74" i="5"/>
  <c r="AO74" i="5"/>
  <c r="V74" i="5"/>
  <c r="R74" i="5"/>
  <c r="N74" i="5"/>
  <c r="Y74" i="5"/>
  <c r="AK74" i="5"/>
  <c r="AG74" i="5"/>
  <c r="U74" i="5"/>
  <c r="AC74" i="5"/>
  <c r="M74" i="5"/>
  <c r="Q74" i="5"/>
  <c r="AH104" i="5"/>
  <c r="V104" i="5"/>
  <c r="AO104" i="5"/>
  <c r="O104" i="5"/>
  <c r="R104" i="5"/>
  <c r="AC104" i="5"/>
  <c r="Y104" i="5"/>
  <c r="AD104" i="5"/>
  <c r="AG104" i="5"/>
  <c r="AK104" i="5"/>
  <c r="AN104" i="5"/>
  <c r="N104" i="5"/>
  <c r="Q104" i="5"/>
  <c r="U104" i="5"/>
  <c r="X104" i="5"/>
  <c r="AJ104" i="5"/>
  <c r="M104" i="5"/>
  <c r="AB104" i="5"/>
  <c r="AM104" i="5"/>
  <c r="AF104" i="5"/>
  <c r="W104" i="5"/>
  <c r="T104" i="5"/>
  <c r="L104" i="5"/>
  <c r="P104" i="5"/>
  <c r="AA104" i="5"/>
  <c r="AI104" i="5"/>
  <c r="S104" i="5"/>
  <c r="AL104" i="5"/>
  <c r="Y95" i="5"/>
  <c r="AC125" i="5"/>
  <c r="S125" i="5"/>
  <c r="M125" i="5"/>
  <c r="AN125" i="5"/>
  <c r="AO125" i="5"/>
  <c r="AE125" i="5"/>
  <c r="P125" i="5"/>
  <c r="AM125" i="5"/>
  <c r="AB125" i="5"/>
  <c r="O125" i="5"/>
  <c r="AJ125" i="5"/>
  <c r="W125" i="5"/>
  <c r="T125" i="5"/>
  <c r="AI125" i="5"/>
  <c r="AA125" i="5"/>
  <c r="AL125" i="5"/>
  <c r="X125" i="5"/>
  <c r="L125" i="5"/>
  <c r="AD125" i="5"/>
  <c r="Q125" i="5"/>
  <c r="V125" i="5"/>
  <c r="AH125" i="5"/>
  <c r="N125" i="5"/>
  <c r="Z125" i="5"/>
  <c r="AK125" i="5"/>
  <c r="R125" i="5"/>
  <c r="AG125" i="5"/>
  <c r="Y125" i="5"/>
  <c r="AM62" i="5"/>
  <c r="AA62" i="5"/>
  <c r="W62" i="5"/>
  <c r="R62" i="5"/>
  <c r="O62" i="5"/>
  <c r="Z62" i="5"/>
  <c r="L62" i="5"/>
  <c r="AL62" i="5"/>
  <c r="AD62" i="5"/>
  <c r="V62" i="5"/>
  <c r="AH62" i="5"/>
  <c r="N62" i="5"/>
  <c r="Y62" i="5"/>
  <c r="AK62" i="5"/>
  <c r="AG62" i="5"/>
  <c r="AC62" i="5"/>
  <c r="AO62" i="5"/>
  <c r="U62" i="5"/>
  <c r="AN62" i="5"/>
  <c r="M62" i="5"/>
  <c r="Q62" i="5"/>
  <c r="AJ62" i="5"/>
  <c r="X62" i="5"/>
  <c r="AB62" i="5"/>
  <c r="AF62" i="5"/>
  <c r="T62" i="5"/>
  <c r="AE71" i="5"/>
  <c r="Y101" i="5"/>
  <c r="N101" i="5"/>
  <c r="Q101" i="5"/>
  <c r="U101" i="5"/>
  <c r="AN101" i="5"/>
  <c r="AC101" i="5"/>
  <c r="AF101" i="5"/>
  <c r="AJ101" i="5"/>
  <c r="X101" i="5"/>
  <c r="M101" i="5"/>
  <c r="P101" i="5"/>
  <c r="T101" i="5"/>
  <c r="AM101" i="5"/>
  <c r="AB101" i="5"/>
  <c r="Z101" i="5"/>
  <c r="AI101" i="5"/>
  <c r="W101" i="5"/>
  <c r="S101" i="5"/>
  <c r="AE101" i="5"/>
  <c r="AA101" i="5"/>
  <c r="AL101" i="5"/>
  <c r="O101" i="5"/>
  <c r="L101" i="5"/>
  <c r="R101" i="5"/>
  <c r="AH101" i="5"/>
  <c r="V101" i="5"/>
  <c r="AO101" i="5"/>
  <c r="AD101" i="5"/>
  <c r="AK113" i="5"/>
  <c r="R113" i="5"/>
  <c r="L113" i="5"/>
  <c r="U113" i="5"/>
  <c r="AG113" i="5"/>
  <c r="AC113" i="5"/>
  <c r="AJ113" i="5"/>
  <c r="M113" i="5"/>
  <c r="AN113" i="5"/>
  <c r="T113" i="5"/>
  <c r="Q113" i="5"/>
  <c r="AB113" i="5"/>
  <c r="AF113" i="5"/>
  <c r="AM113" i="5"/>
  <c r="P113" i="5"/>
  <c r="AI113" i="5"/>
  <c r="AL113" i="5"/>
  <c r="AA113" i="5"/>
  <c r="AE113" i="5"/>
  <c r="S113" i="5"/>
  <c r="V113" i="5"/>
  <c r="Z113" i="5"/>
  <c r="O113" i="5"/>
  <c r="X113" i="5"/>
  <c r="W113" i="5"/>
  <c r="AH113" i="5"/>
  <c r="Q131" i="5"/>
  <c r="AB131" i="5"/>
  <c r="AF131" i="5"/>
  <c r="S131" i="5"/>
  <c r="AL131" i="5"/>
  <c r="AA131" i="5"/>
  <c r="L131" i="5"/>
  <c r="P131" i="5"/>
  <c r="W131" i="5"/>
  <c r="V131" i="5"/>
  <c r="Y131" i="5"/>
  <c r="AE131" i="5"/>
  <c r="AH131" i="5"/>
  <c r="AK131" i="5"/>
  <c r="O131" i="5"/>
  <c r="AD131" i="5"/>
  <c r="R131" i="5"/>
  <c r="U131" i="5"/>
  <c r="Z131" i="5"/>
  <c r="N131" i="5"/>
  <c r="AM131" i="5"/>
  <c r="AC131" i="5"/>
  <c r="AO131" i="5"/>
  <c r="AJ131" i="5"/>
  <c r="AG131" i="5"/>
  <c r="M131" i="5"/>
  <c r="L56" i="5"/>
  <c r="W56" i="5"/>
  <c r="S56" i="5"/>
  <c r="O56" i="5"/>
  <c r="AH56" i="5"/>
  <c r="AL56" i="5"/>
  <c r="Z56" i="5"/>
  <c r="AD56" i="5"/>
  <c r="R56" i="5"/>
  <c r="V56" i="5"/>
  <c r="AO56" i="5"/>
  <c r="N56" i="5"/>
  <c r="AG56" i="5"/>
  <c r="AK56" i="5"/>
  <c r="AN56" i="5"/>
  <c r="AC56" i="5"/>
  <c r="Y56" i="5"/>
  <c r="AF56" i="5"/>
  <c r="U56" i="5"/>
  <c r="M56" i="5"/>
  <c r="Q56" i="5"/>
  <c r="AJ56" i="5"/>
  <c r="X56" i="5"/>
  <c r="AB56" i="5"/>
  <c r="P56" i="5"/>
  <c r="T56" i="5"/>
  <c r="AM56" i="5"/>
  <c r="AI56" i="5"/>
  <c r="X89" i="5"/>
  <c r="M89" i="5"/>
  <c r="AM89" i="5"/>
  <c r="AE89" i="5"/>
  <c r="T89" i="5"/>
  <c r="W89" i="5"/>
  <c r="S89" i="5"/>
  <c r="O89" i="5"/>
  <c r="AA89" i="5"/>
  <c r="AL89" i="5"/>
  <c r="AH89" i="5"/>
  <c r="AC89" i="5"/>
  <c r="L89" i="5"/>
  <c r="Z89" i="5"/>
  <c r="V89" i="5"/>
  <c r="R89" i="5"/>
  <c r="AD89" i="5"/>
  <c r="AO89" i="5"/>
  <c r="AK89" i="5"/>
  <c r="AG89" i="5"/>
  <c r="N89" i="5"/>
  <c r="Y89" i="5"/>
  <c r="U89" i="5"/>
  <c r="Q89" i="5"/>
  <c r="AI89" i="5"/>
  <c r="AN89" i="5"/>
  <c r="AJ89" i="5"/>
  <c r="L83" i="5"/>
  <c r="AI83" i="5"/>
  <c r="AE83" i="5"/>
  <c r="S83" i="5"/>
  <c r="W83" i="5"/>
  <c r="AA83" i="5"/>
  <c r="AH83" i="5"/>
  <c r="Z83" i="5"/>
  <c r="O83" i="5"/>
  <c r="R83" i="5"/>
  <c r="AK83" i="5"/>
  <c r="AO83" i="5"/>
  <c r="N83" i="5"/>
  <c r="AG83" i="5"/>
  <c r="U83" i="5"/>
  <c r="Y83" i="5"/>
  <c r="AC83" i="5"/>
  <c r="Q83" i="5"/>
  <c r="AL83" i="5"/>
  <c r="AN83" i="5"/>
  <c r="M83" i="5"/>
  <c r="AF83" i="5"/>
  <c r="AJ83" i="5"/>
  <c r="X83" i="5"/>
  <c r="V83" i="5"/>
  <c r="P83" i="5"/>
  <c r="T83" i="5"/>
  <c r="AM83" i="5"/>
  <c r="X131" i="5"/>
  <c r="Y113" i="5"/>
  <c r="AF125" i="5"/>
  <c r="AB89" i="5"/>
  <c r="H58" i="5"/>
  <c r="K58" i="5" s="1"/>
  <c r="L47" i="5"/>
  <c r="Y47" i="5"/>
  <c r="AC47" i="5"/>
  <c r="AN47" i="5"/>
  <c r="M47" i="5"/>
  <c r="Q47" i="5"/>
  <c r="AJ47" i="5"/>
  <c r="X47" i="5"/>
  <c r="AB47" i="5"/>
  <c r="AF47" i="5"/>
  <c r="T47" i="5"/>
  <c r="AM47" i="5"/>
  <c r="AI47" i="5"/>
  <c r="AO47" i="5"/>
  <c r="AA47" i="5"/>
  <c r="AE47" i="5"/>
  <c r="S47" i="5"/>
  <c r="W47" i="5"/>
  <c r="P47" i="5"/>
  <c r="O47" i="5"/>
  <c r="AH47" i="5"/>
  <c r="AL47" i="5"/>
  <c r="Z47" i="5"/>
  <c r="AD47" i="5"/>
  <c r="V47" i="5"/>
  <c r="N47" i="5"/>
  <c r="R47" i="5"/>
  <c r="L116" i="5"/>
  <c r="R116" i="5"/>
  <c r="Y116" i="5"/>
  <c r="AK116" i="5"/>
  <c r="AG116" i="5"/>
  <c r="AD116" i="5"/>
  <c r="V116" i="5"/>
  <c r="U116" i="5"/>
  <c r="AN116" i="5"/>
  <c r="N116" i="5"/>
  <c r="Q116" i="5"/>
  <c r="AJ116" i="5"/>
  <c r="AO116" i="5"/>
  <c r="AC116" i="5"/>
  <c r="X116" i="5"/>
  <c r="T116" i="5"/>
  <c r="AF116" i="5"/>
  <c r="M116" i="5"/>
  <c r="AM116" i="5"/>
  <c r="AI116" i="5"/>
  <c r="P116" i="5"/>
  <c r="AB116" i="5"/>
  <c r="W116" i="5"/>
  <c r="S116" i="5"/>
  <c r="AE116" i="5"/>
  <c r="AH116" i="5"/>
  <c r="AL116" i="5"/>
  <c r="AO113" i="5"/>
  <c r="AA56" i="5"/>
  <c r="U125" i="5"/>
  <c r="Q32" i="5"/>
  <c r="AJ32" i="5"/>
  <c r="X32" i="5"/>
  <c r="M32" i="5"/>
  <c r="AF32" i="5"/>
  <c r="T32" i="5"/>
  <c r="AM32" i="5"/>
  <c r="AG32" i="5"/>
  <c r="P32" i="5"/>
  <c r="AB32" i="5"/>
  <c r="W32" i="5"/>
  <c r="AI32" i="5"/>
  <c r="AE32" i="5"/>
  <c r="AH32" i="5"/>
  <c r="AL32" i="5"/>
  <c r="AA32" i="5"/>
  <c r="O32" i="5"/>
  <c r="S32" i="5"/>
  <c r="V32" i="5"/>
  <c r="R32" i="5"/>
  <c r="AD32" i="5"/>
  <c r="Z32" i="5"/>
  <c r="AK32" i="5"/>
  <c r="AO32" i="5"/>
  <c r="L32" i="5"/>
  <c r="N32" i="5"/>
  <c r="U32" i="5"/>
  <c r="AN32" i="5"/>
  <c r="Y32" i="5"/>
  <c r="M95" i="5"/>
  <c r="W95" i="5"/>
  <c r="U95" i="5"/>
  <c r="AI95" i="5"/>
  <c r="AN95" i="5"/>
  <c r="AJ95" i="5"/>
  <c r="P95" i="5"/>
  <c r="AB95" i="5"/>
  <c r="X95" i="5"/>
  <c r="T95" i="5"/>
  <c r="AE95" i="5"/>
  <c r="L95" i="5"/>
  <c r="AA95" i="5"/>
  <c r="AH95" i="5"/>
  <c r="S95" i="5"/>
  <c r="AM95" i="5"/>
  <c r="R95" i="5"/>
  <c r="AD95" i="5"/>
  <c r="Z95" i="5"/>
  <c r="AL95" i="5"/>
  <c r="O95" i="5"/>
  <c r="N95" i="5"/>
  <c r="AG95" i="5"/>
  <c r="V95" i="5"/>
  <c r="AO95" i="5"/>
  <c r="AC95" i="5"/>
  <c r="Q95" i="5"/>
  <c r="T131" i="5"/>
  <c r="Z116" i="5"/>
  <c r="N113" i="5"/>
  <c r="AE56" i="5"/>
  <c r="AC77" i="5"/>
  <c r="AF77" i="5"/>
  <c r="AG77" i="5"/>
  <c r="P77" i="5"/>
  <c r="M77" i="5"/>
  <c r="X77" i="5"/>
  <c r="AJ77" i="5"/>
  <c r="AE77" i="5"/>
  <c r="AB77" i="5"/>
  <c r="W77" i="5"/>
  <c r="T77" i="5"/>
  <c r="O77" i="5"/>
  <c r="AI77" i="5"/>
  <c r="AL77" i="5"/>
  <c r="AA77" i="5"/>
  <c r="AD77" i="5"/>
  <c r="S77" i="5"/>
  <c r="V77" i="5"/>
  <c r="Z77" i="5"/>
  <c r="N77" i="5"/>
  <c r="AH77" i="5"/>
  <c r="L77" i="5"/>
  <c r="AK77" i="5"/>
  <c r="AO77" i="5"/>
  <c r="AM77" i="5"/>
  <c r="R77" i="5"/>
  <c r="Q77" i="5"/>
  <c r="Y77" i="5"/>
  <c r="AK71" i="5"/>
  <c r="Y71" i="5"/>
  <c r="N71" i="5"/>
  <c r="AG71" i="5"/>
  <c r="U71" i="5"/>
  <c r="AN71" i="5"/>
  <c r="AC71" i="5"/>
  <c r="Q71" i="5"/>
  <c r="AJ71" i="5"/>
  <c r="X71" i="5"/>
  <c r="M71" i="5"/>
  <c r="AF71" i="5"/>
  <c r="T71" i="5"/>
  <c r="AM71" i="5"/>
  <c r="AB71" i="5"/>
  <c r="L71" i="5"/>
  <c r="AI71" i="5"/>
  <c r="S71" i="5"/>
  <c r="P71" i="5"/>
  <c r="AA71" i="5"/>
  <c r="AL71" i="5"/>
  <c r="AH71" i="5"/>
  <c r="O71" i="5"/>
  <c r="R71" i="5"/>
  <c r="W71" i="5"/>
  <c r="AO71" i="5"/>
  <c r="V71" i="5"/>
  <c r="Z71" i="5"/>
  <c r="AA116" i="5"/>
  <c r="AD113" i="5"/>
  <c r="AE104" i="5"/>
  <c r="U77" i="5"/>
  <c r="AK101" i="5"/>
  <c r="P110" i="5"/>
  <c r="AD119" i="5"/>
  <c r="AG119" i="5"/>
  <c r="AM119" i="5"/>
  <c r="Y119" i="5"/>
  <c r="L119" i="5"/>
  <c r="AK119" i="5"/>
  <c r="Q119" i="5"/>
  <c r="N119" i="5"/>
  <c r="AN119" i="5"/>
  <c r="U119" i="5"/>
  <c r="AB119" i="5"/>
  <c r="AC119" i="5"/>
  <c r="X119" i="5"/>
  <c r="AJ119" i="5"/>
  <c r="M119" i="5"/>
  <c r="T119" i="5"/>
  <c r="AF119" i="5"/>
  <c r="AI119" i="5"/>
  <c r="P119" i="5"/>
  <c r="S119" i="5"/>
  <c r="W119" i="5"/>
  <c r="AA119" i="5"/>
  <c r="AE119" i="5"/>
  <c r="AH119" i="5"/>
  <c r="AL119" i="5"/>
  <c r="Z119" i="5"/>
  <c r="O119" i="5"/>
  <c r="R119" i="5"/>
  <c r="AN131" i="5"/>
  <c r="H127" i="5"/>
  <c r="K127" i="5" s="1"/>
  <c r="H79" i="5"/>
  <c r="K79" i="5" s="1"/>
  <c r="H67" i="5"/>
  <c r="K67" i="5" s="1"/>
  <c r="S62" i="5"/>
  <c r="Z104" i="5"/>
  <c r="AD83" i="5"/>
  <c r="H133" i="5"/>
  <c r="K133" i="5" s="1"/>
  <c r="H52" i="5"/>
  <c r="K52" i="5" s="1"/>
  <c r="H91" i="5"/>
  <c r="K91" i="5" s="1"/>
  <c r="H64" i="5"/>
  <c r="K64" i="5" s="1"/>
  <c r="H97" i="5"/>
  <c r="K97" i="5" s="1"/>
  <c r="H34" i="5"/>
  <c r="K34" i="5" s="1"/>
  <c r="H28" i="5"/>
  <c r="K28" i="5" s="1"/>
  <c r="H106" i="5"/>
  <c r="K106" i="5" s="1"/>
  <c r="AP110" i="5" l="1"/>
  <c r="D50" i="5" s="1" a="1"/>
  <c r="D50" i="5" s="1"/>
  <c r="F50" i="5" s="1"/>
  <c r="AP83" i="5"/>
  <c r="D41" i="5" s="1" a="1"/>
  <c r="D41" i="5" s="1"/>
  <c r="F41" i="5" s="1"/>
  <c r="AP89" i="5"/>
  <c r="D43" i="5" s="1" a="1"/>
  <c r="D43" i="5" s="1"/>
  <c r="F43" i="5" s="1"/>
  <c r="Y41" i="5"/>
  <c r="M41" i="5"/>
  <c r="AN41" i="5"/>
  <c r="AJ41" i="5"/>
  <c r="AF41" i="5"/>
  <c r="AB41" i="5"/>
  <c r="X41" i="5"/>
  <c r="T41" i="5"/>
  <c r="P41" i="5"/>
  <c r="AI41" i="5"/>
  <c r="AM41" i="5"/>
  <c r="AA41" i="5"/>
  <c r="AE41" i="5"/>
  <c r="S41" i="5"/>
  <c r="W41" i="5"/>
  <c r="AH41" i="5"/>
  <c r="O41" i="5"/>
  <c r="AC41" i="5"/>
  <c r="AL41" i="5"/>
  <c r="Z41" i="5"/>
  <c r="AD41" i="5"/>
  <c r="R41" i="5"/>
  <c r="V41" i="5"/>
  <c r="AO41" i="5"/>
  <c r="L41" i="5"/>
  <c r="AG41" i="5"/>
  <c r="N41" i="5"/>
  <c r="U41" i="5"/>
  <c r="AK41" i="5"/>
  <c r="Q41" i="5"/>
  <c r="AP77" i="5"/>
  <c r="D39" i="5" s="1" a="1"/>
  <c r="D39" i="5" s="1"/>
  <c r="F39" i="5" s="1"/>
  <c r="AP116" i="5"/>
  <c r="D52" i="5" s="1" a="1"/>
  <c r="D52" i="5" s="1"/>
  <c r="F52" i="5" s="1"/>
  <c r="AP101" i="5"/>
  <c r="D47" i="5" s="1" a="1"/>
  <c r="D47" i="5" s="1"/>
  <c r="F47" i="5" s="1"/>
  <c r="L38" i="5"/>
  <c r="AJ38" i="5"/>
  <c r="AF38" i="5"/>
  <c r="AN38" i="5"/>
  <c r="X38" i="5"/>
  <c r="T38" i="5"/>
  <c r="P38" i="5"/>
  <c r="AB38" i="5"/>
  <c r="AM38" i="5"/>
  <c r="AI38" i="5"/>
  <c r="AE38" i="5"/>
  <c r="Q38" i="5"/>
  <c r="W38" i="5"/>
  <c r="S38" i="5"/>
  <c r="O38" i="5"/>
  <c r="AA38" i="5"/>
  <c r="AL38" i="5"/>
  <c r="AH38" i="5"/>
  <c r="AD38" i="5"/>
  <c r="Z38" i="5"/>
  <c r="V38" i="5"/>
  <c r="R38" i="5"/>
  <c r="N38" i="5"/>
  <c r="AO38" i="5"/>
  <c r="AK38" i="5"/>
  <c r="AG38" i="5"/>
  <c r="AC38" i="5"/>
  <c r="U38" i="5"/>
  <c r="M38" i="5"/>
  <c r="Y38" i="5"/>
  <c r="AP119" i="5"/>
  <c r="D53" i="5" s="1" a="1"/>
  <c r="D53" i="5" s="1"/>
  <c r="F53" i="5" s="1"/>
  <c r="AD98" i="5"/>
  <c r="V98" i="5"/>
  <c r="AK98" i="5"/>
  <c r="Y98" i="5"/>
  <c r="N98" i="5"/>
  <c r="AG98" i="5"/>
  <c r="U98" i="5"/>
  <c r="AN98" i="5"/>
  <c r="AC98" i="5"/>
  <c r="W98" i="5"/>
  <c r="AJ98" i="5"/>
  <c r="Q98" i="5"/>
  <c r="M98" i="5"/>
  <c r="X98" i="5"/>
  <c r="T98" i="5"/>
  <c r="AE98" i="5"/>
  <c r="L98" i="5"/>
  <c r="AB98" i="5"/>
  <c r="AF98" i="5"/>
  <c r="AI98" i="5"/>
  <c r="AL98" i="5"/>
  <c r="S98" i="5"/>
  <c r="P98" i="5"/>
  <c r="AA98" i="5"/>
  <c r="AH98" i="5"/>
  <c r="Z98" i="5"/>
  <c r="AM98" i="5"/>
  <c r="R98" i="5"/>
  <c r="O98" i="5"/>
  <c r="AO98" i="5"/>
  <c r="AP104" i="5"/>
  <c r="D48" i="5" s="1" a="1"/>
  <c r="D48" i="5" s="1"/>
  <c r="F48" i="5" s="1"/>
  <c r="S35" i="5"/>
  <c r="AD35" i="5"/>
  <c r="Z35" i="5"/>
  <c r="AL35" i="5"/>
  <c r="AH35" i="5"/>
  <c r="V35" i="5"/>
  <c r="AO35" i="5"/>
  <c r="AE35" i="5"/>
  <c r="L35" i="5"/>
  <c r="R35" i="5"/>
  <c r="AK35" i="5"/>
  <c r="Y35" i="5"/>
  <c r="U35" i="5"/>
  <c r="AG35" i="5"/>
  <c r="N35" i="5"/>
  <c r="AN35" i="5"/>
  <c r="AB35" i="5"/>
  <c r="Q35" i="5"/>
  <c r="AC35" i="5"/>
  <c r="X35" i="5"/>
  <c r="AJ35" i="5"/>
  <c r="AF35" i="5"/>
  <c r="M35" i="5"/>
  <c r="AI35" i="5"/>
  <c r="AM35" i="5"/>
  <c r="P35" i="5"/>
  <c r="T35" i="5"/>
  <c r="O35" i="5"/>
  <c r="W35" i="5"/>
  <c r="AA35" i="5"/>
  <c r="AD92" i="5"/>
  <c r="Z92" i="5"/>
  <c r="AL92" i="5"/>
  <c r="L92" i="5"/>
  <c r="AH92" i="5"/>
  <c r="N92" i="5"/>
  <c r="AO92" i="5"/>
  <c r="V92" i="5"/>
  <c r="R92" i="5"/>
  <c r="AF92" i="5"/>
  <c r="S92" i="5"/>
  <c r="AK92" i="5"/>
  <c r="Y92" i="5"/>
  <c r="AC92" i="5"/>
  <c r="AG92" i="5"/>
  <c r="U92" i="5"/>
  <c r="P92" i="5"/>
  <c r="M92" i="5"/>
  <c r="Q92" i="5"/>
  <c r="AJ92" i="5"/>
  <c r="AN92" i="5"/>
  <c r="AB92" i="5"/>
  <c r="X92" i="5"/>
  <c r="T92" i="5"/>
  <c r="AE92" i="5"/>
  <c r="AA92" i="5"/>
  <c r="AM92" i="5"/>
  <c r="O92" i="5"/>
  <c r="W92" i="5"/>
  <c r="AI92" i="5"/>
  <c r="Z128" i="5"/>
  <c r="AE128" i="5"/>
  <c r="V128" i="5"/>
  <c r="R128" i="5"/>
  <c r="AB128" i="5"/>
  <c r="O128" i="5"/>
  <c r="AD128" i="5"/>
  <c r="L128" i="5"/>
  <c r="AK128" i="5"/>
  <c r="AG128" i="5"/>
  <c r="N128" i="5"/>
  <c r="AO128" i="5"/>
  <c r="U128" i="5"/>
  <c r="Q128" i="5"/>
  <c r="AC128" i="5"/>
  <c r="Y128" i="5"/>
  <c r="AJ128" i="5"/>
  <c r="AF128" i="5"/>
  <c r="M128" i="5"/>
  <c r="AN128" i="5"/>
  <c r="AI128" i="5"/>
  <c r="P128" i="5"/>
  <c r="S128" i="5"/>
  <c r="X128" i="5"/>
  <c r="AA128" i="5"/>
  <c r="AL128" i="5"/>
  <c r="T128" i="5"/>
  <c r="AH128" i="5"/>
  <c r="AM128" i="5"/>
  <c r="W128" i="5"/>
  <c r="L107" i="5"/>
  <c r="AA107" i="5"/>
  <c r="AE107" i="5"/>
  <c r="AL107" i="5"/>
  <c r="P107" i="5"/>
  <c r="AJ107" i="5"/>
  <c r="O107" i="5"/>
  <c r="Z107" i="5"/>
  <c r="V107" i="5"/>
  <c r="AH107" i="5"/>
  <c r="AD107" i="5"/>
  <c r="AO107" i="5"/>
  <c r="AK107" i="5"/>
  <c r="R107" i="5"/>
  <c r="N107" i="5"/>
  <c r="Y107" i="5"/>
  <c r="AG107" i="5"/>
  <c r="AN107" i="5"/>
  <c r="U107" i="5"/>
  <c r="Q107" i="5"/>
  <c r="M107" i="5"/>
  <c r="X107" i="5"/>
  <c r="T107" i="5"/>
  <c r="AM107" i="5"/>
  <c r="AB107" i="5"/>
  <c r="AF107" i="5"/>
  <c r="AI107" i="5"/>
  <c r="W107" i="5"/>
  <c r="S107" i="5"/>
  <c r="AC107" i="5"/>
  <c r="AP56" i="5"/>
  <c r="D32" i="5" s="1" a="1"/>
  <c r="D32" i="5" s="1"/>
  <c r="F32" i="5" s="1"/>
  <c r="L122" i="5"/>
  <c r="M122" i="5"/>
  <c r="Q122" i="5"/>
  <c r="T122" i="5"/>
  <c r="O122" i="5"/>
  <c r="AB122" i="5"/>
  <c r="X122" i="5"/>
  <c r="AK122" i="5"/>
  <c r="AI122" i="5"/>
  <c r="AA122" i="5"/>
  <c r="AF122" i="5"/>
  <c r="S122" i="5"/>
  <c r="AM122" i="5"/>
  <c r="Z122" i="5"/>
  <c r="W122" i="5"/>
  <c r="AH122" i="5"/>
  <c r="AD122" i="5"/>
  <c r="AE122" i="5"/>
  <c r="AL122" i="5"/>
  <c r="R122" i="5"/>
  <c r="N122" i="5"/>
  <c r="AO122" i="5"/>
  <c r="V122" i="5"/>
  <c r="U122" i="5"/>
  <c r="AC122" i="5"/>
  <c r="Y122" i="5"/>
  <c r="AJ122" i="5"/>
  <c r="AG122" i="5"/>
  <c r="AN122" i="5"/>
  <c r="P122" i="5"/>
  <c r="T80" i="5"/>
  <c r="P80" i="5"/>
  <c r="AA80" i="5"/>
  <c r="AM80" i="5"/>
  <c r="AI80" i="5"/>
  <c r="AE80" i="5"/>
  <c r="S80" i="5"/>
  <c r="W80" i="5"/>
  <c r="AH80" i="5"/>
  <c r="O80" i="5"/>
  <c r="Z80" i="5"/>
  <c r="R80" i="5"/>
  <c r="AO80" i="5"/>
  <c r="AL80" i="5"/>
  <c r="L80" i="5"/>
  <c r="AG80" i="5"/>
  <c r="N80" i="5"/>
  <c r="Y80" i="5"/>
  <c r="AK80" i="5"/>
  <c r="AD80" i="5"/>
  <c r="AC80" i="5"/>
  <c r="Q80" i="5"/>
  <c r="U80" i="5"/>
  <c r="AN80" i="5"/>
  <c r="M80" i="5"/>
  <c r="AF80" i="5"/>
  <c r="AJ80" i="5"/>
  <c r="X80" i="5"/>
  <c r="AB80" i="5"/>
  <c r="V80" i="5"/>
  <c r="AP113" i="5"/>
  <c r="D51" i="5" s="1" a="1"/>
  <c r="D51" i="5" s="1"/>
  <c r="F51" i="5" s="1"/>
  <c r="AP71" i="5"/>
  <c r="D37" i="5" s="1" a="1"/>
  <c r="D37" i="5" s="1"/>
  <c r="F37" i="5" s="1"/>
  <c r="T50" i="5"/>
  <c r="O50" i="5"/>
  <c r="AH50" i="5"/>
  <c r="AD50" i="5"/>
  <c r="AO50" i="5"/>
  <c r="V50" i="5"/>
  <c r="R50" i="5"/>
  <c r="N50" i="5"/>
  <c r="Y50" i="5"/>
  <c r="S50" i="5"/>
  <c r="AG50" i="5"/>
  <c r="AC50" i="5"/>
  <c r="AN50" i="5"/>
  <c r="AK50" i="5"/>
  <c r="L50" i="5"/>
  <c r="Q50" i="5"/>
  <c r="M50" i="5"/>
  <c r="X50" i="5"/>
  <c r="U50" i="5"/>
  <c r="AF50" i="5"/>
  <c r="AB50" i="5"/>
  <c r="AM50" i="5"/>
  <c r="P50" i="5"/>
  <c r="W50" i="5"/>
  <c r="AJ50" i="5"/>
  <c r="AE50" i="5"/>
  <c r="Z50" i="5"/>
  <c r="AI50" i="5"/>
  <c r="AL50" i="5"/>
  <c r="AA50" i="5"/>
  <c r="W134" i="5"/>
  <c r="P134" i="5"/>
  <c r="AL134" i="5"/>
  <c r="AB134" i="5"/>
  <c r="O134" i="5"/>
  <c r="S134" i="5"/>
  <c r="L134" i="5"/>
  <c r="V134" i="5"/>
  <c r="AA134" i="5"/>
  <c r="R134" i="5"/>
  <c r="AH134" i="5"/>
  <c r="Z134" i="5"/>
  <c r="Y134" i="5"/>
  <c r="AD134" i="5"/>
  <c r="AG134" i="5"/>
  <c r="AK134" i="5"/>
  <c r="AO134" i="5"/>
  <c r="N134" i="5"/>
  <c r="Q134" i="5"/>
  <c r="U134" i="5"/>
  <c r="AN134" i="5"/>
  <c r="AC134" i="5"/>
  <c r="X134" i="5"/>
  <c r="AE134" i="5"/>
  <c r="AF134" i="5"/>
  <c r="AJ134" i="5"/>
  <c r="AM134" i="5"/>
  <c r="M134" i="5"/>
  <c r="AI134" i="5"/>
  <c r="T134" i="5"/>
  <c r="AP95" i="5"/>
  <c r="D45" i="5" s="1" a="1"/>
  <c r="D45" i="5" s="1"/>
  <c r="F45" i="5" s="1"/>
  <c r="AP32" i="5"/>
  <c r="D24" i="5" s="1" a="1"/>
  <c r="D24" i="5" s="1"/>
  <c r="F24" i="5" s="1"/>
  <c r="AP131" i="5"/>
  <c r="D57" i="5" s="1" a="1"/>
  <c r="D57" i="5" s="1"/>
  <c r="F57" i="5" s="1"/>
  <c r="AP44" i="5"/>
  <c r="D28" i="5" s="1" a="1"/>
  <c r="D28" i="5" s="1"/>
  <c r="F28" i="5" s="1"/>
  <c r="AP86" i="5"/>
  <c r="D42" i="5" s="1" a="1"/>
  <c r="D42" i="5" s="1"/>
  <c r="F42" i="5" s="1"/>
  <c r="N68" i="5"/>
  <c r="Y68" i="5"/>
  <c r="O68" i="5"/>
  <c r="Q68" i="5"/>
  <c r="W68" i="5"/>
  <c r="AN68" i="5"/>
  <c r="AC68" i="5"/>
  <c r="AF68" i="5"/>
  <c r="L68" i="5"/>
  <c r="AJ68" i="5"/>
  <c r="X68" i="5"/>
  <c r="M68" i="5"/>
  <c r="P68" i="5"/>
  <c r="T68" i="5"/>
  <c r="V68" i="5"/>
  <c r="AB68" i="5"/>
  <c r="AM68" i="5"/>
  <c r="AI68" i="5"/>
  <c r="AL68" i="5"/>
  <c r="S68" i="5"/>
  <c r="AA68" i="5"/>
  <c r="AH68" i="5"/>
  <c r="AE68" i="5"/>
  <c r="Z68" i="5"/>
  <c r="AK68" i="5"/>
  <c r="R68" i="5"/>
  <c r="AD68" i="5"/>
  <c r="AO68" i="5"/>
  <c r="U68" i="5"/>
  <c r="AG68" i="5"/>
  <c r="AE53" i="5"/>
  <c r="AB53" i="5"/>
  <c r="W53" i="5"/>
  <c r="S53" i="5"/>
  <c r="O53" i="5"/>
  <c r="AA53" i="5"/>
  <c r="AL53" i="5"/>
  <c r="AI53" i="5"/>
  <c r="AM53" i="5"/>
  <c r="AH53" i="5"/>
  <c r="V53" i="5"/>
  <c r="Z53" i="5"/>
  <c r="AD53" i="5"/>
  <c r="R53" i="5"/>
  <c r="AK53" i="5"/>
  <c r="AO53" i="5"/>
  <c r="N53" i="5"/>
  <c r="AG53" i="5"/>
  <c r="U53" i="5"/>
  <c r="Y53" i="5"/>
  <c r="AC53" i="5"/>
  <c r="Q53" i="5"/>
  <c r="AJ53" i="5"/>
  <c r="L53" i="5"/>
  <c r="AN53" i="5"/>
  <c r="M53" i="5"/>
  <c r="AF53" i="5"/>
  <c r="T53" i="5"/>
  <c r="X53" i="5"/>
  <c r="P53" i="5"/>
  <c r="AD29" i="5"/>
  <c r="Y29" i="5"/>
  <c r="U29" i="5"/>
  <c r="AG29" i="5"/>
  <c r="N29" i="5"/>
  <c r="AN29" i="5"/>
  <c r="AC29" i="5"/>
  <c r="Q29" i="5"/>
  <c r="AJ29" i="5"/>
  <c r="X29" i="5"/>
  <c r="M29" i="5"/>
  <c r="T29" i="5"/>
  <c r="AK29" i="5"/>
  <c r="AF29" i="5"/>
  <c r="AL29" i="5"/>
  <c r="AM29" i="5"/>
  <c r="AB29" i="5"/>
  <c r="AE29" i="5"/>
  <c r="AI29" i="5"/>
  <c r="P29" i="5"/>
  <c r="AA29" i="5"/>
  <c r="S29" i="5"/>
  <c r="L29" i="5"/>
  <c r="Z29" i="5"/>
  <c r="W29" i="5"/>
  <c r="AH29" i="5"/>
  <c r="O29" i="5"/>
  <c r="AO29" i="5"/>
  <c r="R29" i="5"/>
  <c r="V29" i="5"/>
  <c r="AP47" i="5"/>
  <c r="D29" i="5" s="1" a="1"/>
  <c r="D29" i="5" s="1"/>
  <c r="F29" i="5" s="1"/>
  <c r="AP62" i="5"/>
  <c r="D34" i="5" s="1" a="1"/>
  <c r="D34" i="5" s="1"/>
  <c r="F34" i="5" s="1"/>
  <c r="N65" i="5"/>
  <c r="Y65" i="5"/>
  <c r="AK65" i="5"/>
  <c r="AG65" i="5"/>
  <c r="AC65" i="5"/>
  <c r="AN65" i="5"/>
  <c r="U65" i="5"/>
  <c r="Q65" i="5"/>
  <c r="M65" i="5"/>
  <c r="X65" i="5"/>
  <c r="AJ65" i="5"/>
  <c r="AF65" i="5"/>
  <c r="AB65" i="5"/>
  <c r="AM65" i="5"/>
  <c r="T65" i="5"/>
  <c r="P65" i="5"/>
  <c r="AD65" i="5"/>
  <c r="W65" i="5"/>
  <c r="AI65" i="5"/>
  <c r="AE65" i="5"/>
  <c r="AA65" i="5"/>
  <c r="AL65" i="5"/>
  <c r="S65" i="5"/>
  <c r="O65" i="5"/>
  <c r="L65" i="5"/>
  <c r="Z65" i="5"/>
  <c r="AH65" i="5"/>
  <c r="AO65" i="5"/>
  <c r="V65" i="5"/>
  <c r="R65" i="5"/>
  <c r="AN59" i="5"/>
  <c r="AK59" i="5"/>
  <c r="AG59" i="5"/>
  <c r="N59" i="5"/>
  <c r="X59" i="5"/>
  <c r="U59" i="5"/>
  <c r="Q59" i="5"/>
  <c r="M59" i="5"/>
  <c r="Z59" i="5"/>
  <c r="AB59" i="5"/>
  <c r="AM59" i="5"/>
  <c r="AJ59" i="5"/>
  <c r="AF59" i="5"/>
  <c r="T59" i="5"/>
  <c r="W59" i="5"/>
  <c r="AA59" i="5"/>
  <c r="L59" i="5"/>
  <c r="P59" i="5"/>
  <c r="AL59" i="5"/>
  <c r="AE59" i="5"/>
  <c r="AI59" i="5"/>
  <c r="V59" i="5"/>
  <c r="AO59" i="5"/>
  <c r="O59" i="5"/>
  <c r="AH59" i="5"/>
  <c r="S59" i="5"/>
  <c r="Y59" i="5"/>
  <c r="AC59" i="5"/>
  <c r="R59" i="5"/>
  <c r="AD59" i="5"/>
  <c r="AP125" i="5"/>
  <c r="D55" i="5" s="1" a="1"/>
  <c r="D55" i="5" s="1"/>
  <c r="F55" i="5" s="1"/>
  <c r="AP74" i="5"/>
  <c r="D38" i="5" s="1" a="1"/>
  <c r="D38" i="5" s="1"/>
  <c r="F38" i="5" s="1"/>
  <c r="AP134" i="5" l="1"/>
  <c r="D58" i="5" s="1" a="1"/>
  <c r="D58" i="5" s="1"/>
  <c r="F58" i="5" s="1"/>
  <c r="AP53" i="5"/>
  <c r="D31" i="5" s="1" a="1"/>
  <c r="D31" i="5" s="1"/>
  <c r="F31" i="5" s="1"/>
  <c r="AP65" i="5"/>
  <c r="D35" i="5" s="1" a="1"/>
  <c r="D35" i="5" s="1"/>
  <c r="F35" i="5" s="1"/>
  <c r="AP107" i="5"/>
  <c r="D49" i="5" s="1" a="1"/>
  <c r="D49" i="5" s="1"/>
  <c r="F49" i="5" s="1"/>
  <c r="AP29" i="5"/>
  <c r="D23" i="5" s="1" a="1"/>
  <c r="D23" i="5" s="1"/>
  <c r="F23" i="5" s="1"/>
  <c r="AP122" i="5"/>
  <c r="D54" i="5" s="1" a="1"/>
  <c r="D54" i="5" s="1"/>
  <c r="F54" i="5" s="1"/>
  <c r="AP41" i="5"/>
  <c r="D27" i="5" s="1" a="1"/>
  <c r="D27" i="5" s="1"/>
  <c r="F27" i="5" s="1"/>
  <c r="AP35" i="5"/>
  <c r="D25" i="5" s="1" a="1"/>
  <c r="D25" i="5" s="1"/>
  <c r="F25" i="5" s="1"/>
  <c r="AP50" i="5"/>
  <c r="D30" i="5" s="1" a="1"/>
  <c r="D30" i="5" s="1"/>
  <c r="F30" i="5" s="1"/>
  <c r="AP80" i="5"/>
  <c r="D40" i="5" s="1" a="1"/>
  <c r="D40" i="5" s="1"/>
  <c r="F40" i="5" s="1"/>
  <c r="AP128" i="5"/>
  <c r="D56" i="5" s="1" a="1"/>
  <c r="D56" i="5" s="1"/>
  <c r="F56" i="5" s="1"/>
  <c r="AP59" i="5"/>
  <c r="D33" i="5" s="1" a="1"/>
  <c r="D33" i="5" s="1"/>
  <c r="F33" i="5" s="1"/>
  <c r="AP38" i="5"/>
  <c r="D26" i="5" s="1" a="1"/>
  <c r="D26" i="5" s="1"/>
  <c r="F26" i="5" s="1"/>
  <c r="AP92" i="5"/>
  <c r="D44" i="5" s="1" a="1"/>
  <c r="D44" i="5" s="1"/>
  <c r="F44" i="5" s="1"/>
  <c r="AP98" i="5"/>
  <c r="D46" i="5" s="1" a="1"/>
  <c r="D46" i="5" s="1"/>
  <c r="F46" i="5" s="1"/>
  <c r="AP68" i="5"/>
  <c r="D36" i="5" s="1" a="1"/>
  <c r="D36" i="5" s="1"/>
  <c r="F3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<sst xmlns="http://schemas.openxmlformats.org/spreadsheetml/2006/main" count="272" uniqueCount="127">
  <si>
    <t>GWh/yr</t>
  </si>
  <si>
    <t>subsea gas H2 pipeline</t>
  </si>
  <si>
    <t>Parameter</t>
  </si>
  <si>
    <t>Value</t>
  </si>
  <si>
    <t>Uncertainty</t>
  </si>
  <si>
    <t>Unit</t>
  </si>
  <si>
    <t>Transmission Capacity</t>
  </si>
  <si>
    <t>CAPEX</t>
  </si>
  <si>
    <t>OPEX</t>
  </si>
  <si>
    <t>Lifetime</t>
  </si>
  <si>
    <t>Interest rate</t>
  </si>
  <si>
    <t>kgH2/s</t>
  </si>
  <si>
    <t>MUSD/GW/km</t>
  </si>
  <si>
    <t>%CAPEX/yr</t>
  </si>
  <si>
    <t>y</t>
  </si>
  <si>
    <t>%</t>
  </si>
  <si>
    <t>LCOET</t>
  </si>
  <si>
    <t>[USD/MWh]</t>
  </si>
  <si>
    <t>Year</t>
  </si>
  <si>
    <t>Energy transported</t>
  </si>
  <si>
    <t>tonH2/yr</t>
  </si>
  <si>
    <t>distance</t>
  </si>
  <si>
    <t>km</t>
  </si>
  <si>
    <t>sumOPEX</t>
  </si>
  <si>
    <t>sumDenominator</t>
  </si>
  <si>
    <t>gamma</t>
  </si>
  <si>
    <t>kWh/tonH2</t>
  </si>
  <si>
    <t>Distance [km]</t>
  </si>
  <si>
    <t>LCOET [USD/MWh]</t>
  </si>
  <si>
    <t>number of hours in year</t>
  </si>
  <si>
    <t>ton</t>
  </si>
  <si>
    <t>LCOHT</t>
  </si>
  <si>
    <t>USD/tonH2</t>
  </si>
  <si>
    <t>LCOET unconverted</t>
  </si>
  <si>
    <t>GW/yr</t>
  </si>
  <si>
    <t>kWh/yr</t>
  </si>
  <si>
    <t>consumed by all households in the year</t>
  </si>
  <si>
    <t>kW/yr</t>
  </si>
  <si>
    <t>24hrs*365days</t>
  </si>
  <si>
    <t>kW/yr/house</t>
  </si>
  <si>
    <t>houses/yr</t>
  </si>
  <si>
    <t>Energy transported 2 (high scale)</t>
  </si>
  <si>
    <t>GWh</t>
  </si>
  <si>
    <t>GWh/ton</t>
  </si>
  <si>
    <t>kWh/ton</t>
  </si>
  <si>
    <t>Denominator [GWh/yr]</t>
  </si>
  <si>
    <t>losses neglected for pipes</t>
  </si>
  <si>
    <t>Saborit # of hrs</t>
  </si>
  <si>
    <t>[hrs/yr]</t>
  </si>
  <si>
    <t>Capacity</t>
  </si>
  <si>
    <t>CAPEX [USD]</t>
  </si>
  <si>
    <t>OPEX [USD/yr]</t>
  </si>
  <si>
    <t>USD</t>
  </si>
  <si>
    <t>[USD/GWh]</t>
  </si>
  <si>
    <t>Present Value of Costs</t>
  </si>
  <si>
    <t>Discount Factor 1/(1+r)^n</t>
  </si>
  <si>
    <t>Energy Transported</t>
  </si>
  <si>
    <t>r</t>
  </si>
  <si>
    <t>Lifetime N</t>
  </si>
  <si>
    <t>n</t>
  </si>
  <si>
    <t>PV OPEX</t>
  </si>
  <si>
    <t>PV Energy</t>
  </si>
  <si>
    <t>NPV OPEX</t>
  </si>
  <si>
    <t>NPV Energy</t>
  </si>
  <si>
    <t>upper bound</t>
  </si>
  <si>
    <t>USD/GW/km</t>
  </si>
  <si>
    <t>MWh/tonH2</t>
  </si>
  <si>
    <t>GWh/tonH2</t>
  </si>
  <si>
    <t>at 1GW</t>
  </si>
  <si>
    <t>USD/tonkm</t>
  </si>
  <si>
    <t>EUR</t>
  </si>
  <si>
    <t>Eur/tonkm</t>
  </si>
  <si>
    <t>hyfloat</t>
  </si>
  <si>
    <t>MEur/km</t>
  </si>
  <si>
    <t>Distance</t>
  </si>
  <si>
    <t>USD/kg</t>
  </si>
  <si>
    <t>Eur/kg</t>
  </si>
  <si>
    <t>Eur/tonH2</t>
  </si>
  <si>
    <t>Eur/MJ</t>
  </si>
  <si>
    <t>Eur/MWh</t>
  </si>
  <si>
    <t>Saborit 2023</t>
  </si>
  <si>
    <t>https://doi.org/10.3390/en16227467</t>
  </si>
  <si>
    <t>hours/year</t>
  </si>
  <si>
    <t>GW</t>
  </si>
  <si>
    <t>Qmass</t>
  </si>
  <si>
    <t>rho</t>
  </si>
  <si>
    <t>nu</t>
  </si>
  <si>
    <t>Utilisation rate</t>
  </si>
  <si>
    <t>Opex_pipe</t>
  </si>
  <si>
    <t>Pipeline Parameter</t>
  </si>
  <si>
    <t>kg/s</t>
  </si>
  <si>
    <t>kg/m3</t>
  </si>
  <si>
    <t>m/s</t>
  </si>
  <si>
    <t>% of Capex_pipe</t>
  </si>
  <si>
    <t>years</t>
  </si>
  <si>
    <t>D [cm]</t>
  </si>
  <si>
    <t>C_pipe [Meuro/km]</t>
  </si>
  <si>
    <t>at D=25cm</t>
  </si>
  <si>
    <t>C_pump</t>
  </si>
  <si>
    <t>d [km]</t>
  </si>
  <si>
    <t>n_pump</t>
  </si>
  <si>
    <t>d_rate</t>
  </si>
  <si>
    <t>E_cap*P_rate</t>
  </si>
  <si>
    <t>P_rate</t>
  </si>
  <si>
    <t>kgH2/s/MW</t>
  </si>
  <si>
    <t>CAPEX [Euro]</t>
  </si>
  <si>
    <t>distance d [km]</t>
  </si>
  <si>
    <t>[%/100]</t>
  </si>
  <si>
    <t>OPEX [Euro/yr]</t>
  </si>
  <si>
    <t>Pipe_cap [ton/h]</t>
  </si>
  <si>
    <t>Denominator [kg/yr]</t>
  </si>
  <si>
    <t>hours</t>
  </si>
  <si>
    <t>Pipe_cap_year [ton/yr]</t>
  </si>
  <si>
    <t>Capex_pipe</t>
  </si>
  <si>
    <t>Total</t>
  </si>
  <si>
    <t>LCOT [Eur/kg]</t>
  </si>
  <si>
    <t>n_pump [#pumps]</t>
  </si>
  <si>
    <t>CAPEX_pipe [Meuro]</t>
  </si>
  <si>
    <t>SumOPEX [Euro]</t>
  </si>
  <si>
    <t>SumEnergy [kg]</t>
  </si>
  <si>
    <t>Operational hours in year</t>
  </si>
  <si>
    <t>Pipe_cap_year_kg [kg/yr]</t>
  </si>
  <si>
    <t>C_pipe [Meuro]</t>
  </si>
  <si>
    <t>C_pump [Meuro/pump]</t>
  </si>
  <si>
    <t>Low scale</t>
  </si>
  <si>
    <t>MWh/yr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</si>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</sst>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5" formatCode="_(&quot;$&quot;* #,##0.000_);_(&quot;$&quot;* \(#,##0.000\);_(&quot;$&quot;* &quot;-&quot;?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0" fontId="2" fillId="0" borderId="0" xfId="0" applyFont="1"/>
    <xf numFmtId="9" fontId="0" fillId="0" borderId="0" xfId="2" applyFont="1"/>
    <xf numFmtId="164" fontId="0" fillId="0" borderId="0" xfId="2" applyNumberFormat="1" applyFont="1"/>
    <xf numFmtId="44" fontId="0" fillId="0" borderId="0" xfId="1" applyFont="1"/>
    <xf numFmtId="44" fontId="0" fillId="0" borderId="0" xfId="0" applyNumberFormat="1"/>
    <xf numFmtId="165" fontId="0" fillId="0" borderId="0" xfId="0" applyNumberFormat="1"/>
    <xf numFmtId="2" fontId="0" fillId="0" borderId="0" xfId="0" applyNumberFormat="1"/>
    <xf numFmtId="44" fontId="2" fillId="0" borderId="0" xfId="1" applyFont="1"/>
    <xf numFmtId="0" fontId="3" fillId="0" borderId="0" xfId="3"/>
    <xf numFmtId="0" fontId="2" fillId="0" borderId="1" xfId="0" applyFont="1" applyBorder="1"/>
    <xf numFmtId="0" fontId="0" fillId="0" borderId="1" xfId="0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LCOT for D=25cm, at varying distance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'Dinh 2024'!$F$22</c:f>
              <c:strCache>
                <c:ptCount val="1"/>
                <c:pt idx="0">
                  <c:v>LCOT [Eur/kg]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'Dinh 2024'!$A$22:$A$58</c:f>
              <c:strCache>
                <c:ptCount val="37"/>
                <c:pt idx="0">
                  <c:v>distance d [km]</c:v>
                </c:pt>
                <c:pt idx="1">
                  <c:v>0</c:v>
                </c:pt>
                <c:pt idx="2">
                  <c:v>40</c:v>
                </c:pt>
                <c:pt idx="3">
                  <c:v>80</c:v>
                </c:pt>
                <c:pt idx="4">
                  <c:v>120</c:v>
                </c:pt>
                <c:pt idx="5">
                  <c:v>160</c:v>
                </c:pt>
                <c:pt idx="6">
                  <c:v>200</c:v>
                </c:pt>
                <c:pt idx="7">
                  <c:v>240</c:v>
                </c:pt>
                <c:pt idx="8">
                  <c:v>280</c:v>
                </c:pt>
                <c:pt idx="9">
                  <c:v>320</c:v>
                </c:pt>
                <c:pt idx="10">
                  <c:v>360</c:v>
                </c:pt>
                <c:pt idx="11">
                  <c:v>400</c:v>
                </c:pt>
                <c:pt idx="12">
                  <c:v>440</c:v>
                </c:pt>
                <c:pt idx="13">
                  <c:v>480</c:v>
                </c:pt>
                <c:pt idx="14">
                  <c:v>520</c:v>
                </c:pt>
                <c:pt idx="15">
                  <c:v>560</c:v>
                </c:pt>
                <c:pt idx="16">
                  <c:v>600</c:v>
                </c:pt>
                <c:pt idx="17">
                  <c:v>640</c:v>
                </c:pt>
                <c:pt idx="18">
                  <c:v>680</c:v>
                </c:pt>
                <c:pt idx="19">
                  <c:v>720</c:v>
                </c:pt>
                <c:pt idx="20">
                  <c:v>760</c:v>
                </c:pt>
                <c:pt idx="21">
                  <c:v>800</c:v>
                </c:pt>
                <c:pt idx="22">
                  <c:v>840</c:v>
                </c:pt>
                <c:pt idx="23">
                  <c:v>880</c:v>
                </c:pt>
                <c:pt idx="24">
                  <c:v>920</c:v>
                </c:pt>
                <c:pt idx="25">
                  <c:v>960</c:v>
                </c:pt>
                <c:pt idx="26">
                  <c:v>1000</c:v>
                </c:pt>
                <c:pt idx="27">
                  <c:v>1040</c:v>
                </c:pt>
                <c:pt idx="28">
                  <c:v>1080</c:v>
                </c:pt>
                <c:pt idx="29">
                  <c:v>1120</c:v>
                </c:pt>
                <c:pt idx="30">
                  <c:v>1160</c:v>
                </c:pt>
                <c:pt idx="31">
                  <c:v>1200</c:v>
                </c:pt>
                <c:pt idx="32">
                  <c:v>1240</c:v>
                </c:pt>
                <c:pt idx="33">
                  <c:v>1280</c:v>
                </c:pt>
                <c:pt idx="34">
                  <c:v>1320</c:v>
                </c:pt>
                <c:pt idx="35">
                  <c:v>1360</c:v>
                </c:pt>
                <c:pt idx="36">
                  <c:v>1400</c:v>
                </c:pt>
              </c:strCache>
            </c:strRef>
          </c:cat>
          <c:val>
            <c:numRef>
              <c:f>'Dinh 2024'!$F$23:$F$58</c:f>
              <c:numCache>
                <c:formatCode>General</c:formatCode>
                <c:ptCount val="36"/>
                <c:pt idx="0">
                  <c:v>0</c:v>
                </c:pt>
                <c:pt idx="1">
                  <c:v>7.2335808599984881E-3</c:v>
                </c:pt>
                <c:pt idx="2">
                  <c:v>1.4068251010805883E-2</c:v>
                </c:pt>
                <c:pt idx="3">
                  <c:v>2.0902921161613276E-2</c:v>
                </c:pt>
                <c:pt idx="4">
                  <c:v>2.8136502021611765E-2</c:v>
                </c:pt>
                <c:pt idx="5">
                  <c:v>3.4971172172419157E-2</c:v>
                </c:pt>
                <c:pt idx="6">
                  <c:v>4.1805842323226552E-2</c:v>
                </c:pt>
                <c:pt idx="7">
                  <c:v>4.9039423183225038E-2</c:v>
                </c:pt>
                <c:pt idx="8">
                  <c:v>5.5874093334032433E-2</c:v>
                </c:pt>
                <c:pt idx="9">
                  <c:v>6.2708763484839836E-2</c:v>
                </c:pt>
                <c:pt idx="10">
                  <c:v>6.9942344344838314E-2</c:v>
                </c:pt>
                <c:pt idx="11">
                  <c:v>7.677701449564571E-2</c:v>
                </c:pt>
                <c:pt idx="12">
                  <c:v>8.3611684646453105E-2</c:v>
                </c:pt>
                <c:pt idx="13">
                  <c:v>9.0845265506451597E-2</c:v>
                </c:pt>
                <c:pt idx="14">
                  <c:v>9.7679935657258979E-2</c:v>
                </c:pt>
                <c:pt idx="15">
                  <c:v>0.10451460580806639</c:v>
                </c:pt>
                <c:pt idx="16">
                  <c:v>0.11134927595887378</c:v>
                </c:pt>
                <c:pt idx="17">
                  <c:v>0.11858285681887226</c:v>
                </c:pt>
                <c:pt idx="18">
                  <c:v>0.12541752696967967</c:v>
                </c:pt>
                <c:pt idx="19">
                  <c:v>0.13225219712048705</c:v>
                </c:pt>
                <c:pt idx="20">
                  <c:v>0.13948577798048559</c:v>
                </c:pt>
                <c:pt idx="21">
                  <c:v>0.14632044813129294</c:v>
                </c:pt>
                <c:pt idx="22">
                  <c:v>0.15315511828210032</c:v>
                </c:pt>
                <c:pt idx="23">
                  <c:v>0.16038869914209883</c:v>
                </c:pt>
                <c:pt idx="24">
                  <c:v>0.16722336929290621</c:v>
                </c:pt>
                <c:pt idx="25">
                  <c:v>0.17405803944371362</c:v>
                </c:pt>
                <c:pt idx="26">
                  <c:v>0.18129162030371213</c:v>
                </c:pt>
                <c:pt idx="27">
                  <c:v>0.18812629045451951</c:v>
                </c:pt>
                <c:pt idx="28">
                  <c:v>0.19496096060532692</c:v>
                </c:pt>
                <c:pt idx="29">
                  <c:v>0.20219454146532537</c:v>
                </c:pt>
                <c:pt idx="30">
                  <c:v>0.20902921161613278</c:v>
                </c:pt>
                <c:pt idx="31">
                  <c:v>0.21586388176694016</c:v>
                </c:pt>
                <c:pt idx="32">
                  <c:v>0.22269855191774757</c:v>
                </c:pt>
                <c:pt idx="33">
                  <c:v>0.22993213277774607</c:v>
                </c:pt>
                <c:pt idx="34">
                  <c:v>0.23676680292855343</c:v>
                </c:pt>
                <c:pt idx="35">
                  <c:v>0.24360147307936081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3B-4A54-B2A9-5BF91655D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844383"/>
        <c:axId val="236843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'Dinh 2024'!$A$22</c15:sqref>
                        </c15:formulaRef>
                      </c:ext>
                    </c:extLst>
                    <c:strCache>
                      <c:ptCount val="1"/>
                      <c:pt idx="0">
                        <c:v>distance d [km]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'Dinh 2024'!$A$22:$A$58</c15:sqref>
                        </c15:formulaRef>
                      </c:ext>
                    </c:extLst>
                    <c:strCache>
                      <c:ptCount val="37"/>
                      <c:pt idx="0">
                        <c:v>distance d [km]</c:v>
                      </c:pt>
                      <c:pt idx="1">
                        <c:v>0</c:v>
                      </c:pt>
                      <c:pt idx="2">
                        <c:v>40</c:v>
                      </c:pt>
                      <c:pt idx="3">
                        <c:v>80</c:v>
                      </c:pt>
                      <c:pt idx="4">
                        <c:v>120</c:v>
                      </c:pt>
                      <c:pt idx="5">
                        <c:v>160</c:v>
                      </c:pt>
                      <c:pt idx="6">
                        <c:v>200</c:v>
                      </c:pt>
                      <c:pt idx="7">
                        <c:v>240</c:v>
                      </c:pt>
                      <c:pt idx="8">
                        <c:v>280</c:v>
                      </c:pt>
                      <c:pt idx="9">
                        <c:v>320</c:v>
                      </c:pt>
                      <c:pt idx="10">
                        <c:v>360</c:v>
                      </c:pt>
                      <c:pt idx="11">
                        <c:v>400</c:v>
                      </c:pt>
                      <c:pt idx="12">
                        <c:v>440</c:v>
                      </c:pt>
                      <c:pt idx="13">
                        <c:v>480</c:v>
                      </c:pt>
                      <c:pt idx="14">
                        <c:v>520</c:v>
                      </c:pt>
                      <c:pt idx="15">
                        <c:v>560</c:v>
                      </c:pt>
                      <c:pt idx="16">
                        <c:v>600</c:v>
                      </c:pt>
                      <c:pt idx="17">
                        <c:v>640</c:v>
                      </c:pt>
                      <c:pt idx="18">
                        <c:v>680</c:v>
                      </c:pt>
                      <c:pt idx="19">
                        <c:v>720</c:v>
                      </c:pt>
                      <c:pt idx="20">
                        <c:v>760</c:v>
                      </c:pt>
                      <c:pt idx="21">
                        <c:v>800</c:v>
                      </c:pt>
                      <c:pt idx="22">
                        <c:v>840</c:v>
                      </c:pt>
                      <c:pt idx="23">
                        <c:v>880</c:v>
                      </c:pt>
                      <c:pt idx="24">
                        <c:v>920</c:v>
                      </c:pt>
                      <c:pt idx="25">
                        <c:v>960</c:v>
                      </c:pt>
                      <c:pt idx="26">
                        <c:v>1000</c:v>
                      </c:pt>
                      <c:pt idx="27">
                        <c:v>1040</c:v>
                      </c:pt>
                      <c:pt idx="28">
                        <c:v>1080</c:v>
                      </c:pt>
                      <c:pt idx="29">
                        <c:v>1120</c:v>
                      </c:pt>
                      <c:pt idx="30">
                        <c:v>1160</c:v>
                      </c:pt>
                      <c:pt idx="31">
                        <c:v>1200</c:v>
                      </c:pt>
                      <c:pt idx="32">
                        <c:v>1240</c:v>
                      </c:pt>
                      <c:pt idx="33">
                        <c:v>1280</c:v>
                      </c:pt>
                      <c:pt idx="34">
                        <c:v>1320</c:v>
                      </c:pt>
                      <c:pt idx="35">
                        <c:v>1360</c:v>
                      </c:pt>
                      <c:pt idx="36">
                        <c:v>1400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'Dinh 2024'!$A$23:$A$58</c15:sqref>
                        </c15:formulaRef>
                      </c:ext>
                    </c:extLst>
                    <c:numCache>
                      <c:formatCode>General</c:formatCode>
                      <c:ptCount val="36"/>
                      <c:pt idx="0">
                        <c:v>0</c:v>
                      </c:pt>
                      <c:pt idx="1">
                        <c:v>40</c:v>
                      </c:pt>
                      <c:pt idx="2">
                        <c:v>80</c:v>
                      </c:pt>
                      <c:pt idx="3">
                        <c:v>120</c:v>
                      </c:pt>
                      <c:pt idx="4">
                        <c:v>160</c:v>
                      </c:pt>
                      <c:pt idx="5">
                        <c:v>200</c:v>
                      </c:pt>
                      <c:pt idx="6">
                        <c:v>240</c:v>
                      </c:pt>
                      <c:pt idx="7">
                        <c:v>280</c:v>
                      </c:pt>
                      <c:pt idx="8">
                        <c:v>320</c:v>
                      </c:pt>
                      <c:pt idx="9">
                        <c:v>360</c:v>
                      </c:pt>
                      <c:pt idx="10">
                        <c:v>400</c:v>
                      </c:pt>
                      <c:pt idx="11">
                        <c:v>440</c:v>
                      </c:pt>
                      <c:pt idx="12">
                        <c:v>480</c:v>
                      </c:pt>
                      <c:pt idx="13">
                        <c:v>520</c:v>
                      </c:pt>
                      <c:pt idx="14">
                        <c:v>560</c:v>
                      </c:pt>
                      <c:pt idx="15">
                        <c:v>600</c:v>
                      </c:pt>
                      <c:pt idx="16">
                        <c:v>640</c:v>
                      </c:pt>
                      <c:pt idx="17">
                        <c:v>680</c:v>
                      </c:pt>
                      <c:pt idx="18">
                        <c:v>720</c:v>
                      </c:pt>
                      <c:pt idx="19">
                        <c:v>760</c:v>
                      </c:pt>
                      <c:pt idx="20">
                        <c:v>800</c:v>
                      </c:pt>
                      <c:pt idx="21">
                        <c:v>840</c:v>
                      </c:pt>
                      <c:pt idx="22">
                        <c:v>880</c:v>
                      </c:pt>
                      <c:pt idx="23">
                        <c:v>920</c:v>
                      </c:pt>
                      <c:pt idx="24">
                        <c:v>960</c:v>
                      </c:pt>
                      <c:pt idx="25">
                        <c:v>1000</c:v>
                      </c:pt>
                      <c:pt idx="26">
                        <c:v>1040</c:v>
                      </c:pt>
                      <c:pt idx="27">
                        <c:v>1080</c:v>
                      </c:pt>
                      <c:pt idx="28">
                        <c:v>1120</c:v>
                      </c:pt>
                      <c:pt idx="29">
                        <c:v>1160</c:v>
                      </c:pt>
                      <c:pt idx="30">
                        <c:v>1200</c:v>
                      </c:pt>
                      <c:pt idx="31">
                        <c:v>1240</c:v>
                      </c:pt>
                      <c:pt idx="32">
                        <c:v>1280</c:v>
                      </c:pt>
                      <c:pt idx="33">
                        <c:v>1320</c:v>
                      </c:pt>
                      <c:pt idx="34">
                        <c:v>1360</c:v>
                      </c:pt>
                      <c:pt idx="35">
                        <c:v>1400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83B-4A54-B2A9-5BF91655DFCF}"/>
                  </c:ext>
                </c:extLst>
              </c15:ser>
            </c15:filteredLineSeries>
          </c:ext>
        </c:extLst>
      </c:lineChart>
      <c:catAx>
        <c:axId val="23684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43423"/>
        <c:crosses val="autoZero"/>
        <c:auto val="1"/>
        <c:lblAlgn val="ctr"/>
        <c:lblOffset val="100"/>
        <c:noMultiLvlLbl val="0"/>
      </c:catAx>
      <c:valAx>
        <c:axId val="23684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LCOT [Eur/kg]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84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190499</xdr:colOff>
      <xdr:row>3</xdr:row>
      <xdr:rowOff>0</xdr:rowOff>
    </xdr:from>
    <xdr:to>
      <xdr:col>30</xdr:col>
      <xdr:colOff>152400</xdr:colOff>
      <xdr:row>24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8806A5-29D7-CC34-65A0-5EC64B0D6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3390/en1622746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C190-3D87-469E-A45B-D00827F17105}">
  <dimension ref="A1:AA68"/>
  <sheetViews>
    <sheetView topLeftCell="F7" workbookViewId="0">
      <selection activeCell="H39" sqref="H39"/>
    </sheetView>
  </sheetViews>
  <sheetFormatPr defaultRowHeight="15" x14ac:dyDescent="0.25"/>
  <cols>
    <col min="1" max="1" width="21.7109375" bestFit="1" customWidth="1"/>
    <col min="2" max="2" width="21.7109375" customWidth="1"/>
    <col min="3" max="4" width="18" bestFit="1" customWidth="1"/>
    <col min="5" max="5" width="24.140625" bestFit="1" customWidth="1"/>
    <col min="6" max="6" width="18" bestFit="1" customWidth="1"/>
    <col min="7" max="7" width="30.42578125" bestFit="1" customWidth="1"/>
    <col min="8" max="9" width="18" bestFit="1" customWidth="1"/>
    <col min="10" max="10" width="36.5703125" bestFit="1" customWidth="1"/>
    <col min="11" max="27" width="18" bestFit="1" customWidth="1"/>
  </cols>
  <sheetData>
    <row r="1" spans="1:11" x14ac:dyDescent="0.25">
      <c r="A1" t="s">
        <v>80</v>
      </c>
      <c r="B1" s="10" t="s">
        <v>81</v>
      </c>
    </row>
    <row r="2" spans="1:11" x14ac:dyDescent="0.25">
      <c r="A2" t="s">
        <v>1</v>
      </c>
    </row>
    <row r="3" spans="1:11" x14ac:dyDescent="0.25">
      <c r="E3" t="s">
        <v>46</v>
      </c>
    </row>
    <row r="6" spans="1:11" x14ac:dyDescent="0.25">
      <c r="A6" s="2" t="s">
        <v>2</v>
      </c>
      <c r="B6" s="2"/>
      <c r="C6" s="2" t="s">
        <v>3</v>
      </c>
      <c r="D6" s="2" t="s">
        <v>4</v>
      </c>
      <c r="E6" s="2" t="s">
        <v>5</v>
      </c>
    </row>
    <row r="7" spans="1:11" x14ac:dyDescent="0.25">
      <c r="A7" t="s">
        <v>6</v>
      </c>
      <c r="C7">
        <v>0.1</v>
      </c>
      <c r="E7" t="s">
        <v>11</v>
      </c>
      <c r="G7" t="s">
        <v>19</v>
      </c>
      <c r="H7">
        <v>50000</v>
      </c>
      <c r="I7" t="s">
        <v>20</v>
      </c>
      <c r="J7">
        <f>H7*H39</f>
        <v>2525</v>
      </c>
      <c r="K7" t="s">
        <v>0</v>
      </c>
    </row>
    <row r="8" spans="1:11" x14ac:dyDescent="0.25">
      <c r="A8" t="s">
        <v>7</v>
      </c>
      <c r="C8">
        <v>0.12</v>
      </c>
      <c r="D8" s="1">
        <v>0.05</v>
      </c>
      <c r="E8" t="s">
        <v>12</v>
      </c>
      <c r="G8" t="s">
        <v>21</v>
      </c>
      <c r="H8">
        <v>1400</v>
      </c>
      <c r="I8" t="s">
        <v>22</v>
      </c>
    </row>
    <row r="9" spans="1:11" x14ac:dyDescent="0.25">
      <c r="A9" t="s">
        <v>8</v>
      </c>
      <c r="C9">
        <v>0.8</v>
      </c>
      <c r="D9" s="1">
        <v>0.1</v>
      </c>
      <c r="E9" t="s">
        <v>13</v>
      </c>
    </row>
    <row r="10" spans="1:11" x14ac:dyDescent="0.25">
      <c r="A10" t="s">
        <v>9</v>
      </c>
      <c r="C10">
        <v>25</v>
      </c>
      <c r="E10" t="s">
        <v>14</v>
      </c>
      <c r="G10" t="s">
        <v>124</v>
      </c>
      <c r="H10">
        <v>108</v>
      </c>
      <c r="I10" t="s">
        <v>125</v>
      </c>
    </row>
    <row r="11" spans="1:11" x14ac:dyDescent="0.25">
      <c r="A11" t="s">
        <v>10</v>
      </c>
      <c r="C11" s="3">
        <v>0.02</v>
      </c>
      <c r="D11" s="1">
        <v>0.1</v>
      </c>
      <c r="E11" t="s">
        <v>15</v>
      </c>
      <c r="G11" t="s">
        <v>41</v>
      </c>
      <c r="H11">
        <v>5160</v>
      </c>
      <c r="I11" t="s">
        <v>0</v>
      </c>
    </row>
    <row r="12" spans="1:11" x14ac:dyDescent="0.25">
      <c r="G12" t="s">
        <v>49</v>
      </c>
      <c r="H12">
        <v>1</v>
      </c>
      <c r="I12" t="s">
        <v>83</v>
      </c>
    </row>
    <row r="14" spans="1:11" x14ac:dyDescent="0.25">
      <c r="D14">
        <f>0.5*0.12</f>
        <v>0.06</v>
      </c>
      <c r="H14">
        <v>1</v>
      </c>
    </row>
    <row r="15" spans="1:11" x14ac:dyDescent="0.25">
      <c r="H15">
        <v>5160</v>
      </c>
      <c r="I15" t="s">
        <v>82</v>
      </c>
    </row>
    <row r="16" spans="1:11" x14ac:dyDescent="0.25">
      <c r="E16" s="4"/>
    </row>
    <row r="17" spans="1:27" x14ac:dyDescent="0.25">
      <c r="A17" t="s">
        <v>18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  <c r="W17">
        <v>21</v>
      </c>
      <c r="X17">
        <v>22</v>
      </c>
      <c r="Y17">
        <v>23</v>
      </c>
      <c r="Z17">
        <v>24</v>
      </c>
      <c r="AA17">
        <v>25</v>
      </c>
    </row>
    <row r="18" spans="1:27" x14ac:dyDescent="0.25">
      <c r="A18" t="s">
        <v>50</v>
      </c>
      <c r="B18" s="5">
        <f>$C$8*($H$12)*$H$8*1000000</f>
        <v>168000000</v>
      </c>
      <c r="C18" s="5">
        <f t="shared" ref="C18:AA18" si="0">$C$8*($H$12)*$H$8*1000000</f>
        <v>168000000</v>
      </c>
      <c r="D18" s="5">
        <f t="shared" si="0"/>
        <v>168000000</v>
      </c>
      <c r="E18" s="5">
        <f t="shared" si="0"/>
        <v>168000000</v>
      </c>
      <c r="F18" s="5">
        <f t="shared" si="0"/>
        <v>168000000</v>
      </c>
      <c r="G18" s="5">
        <f t="shared" si="0"/>
        <v>168000000</v>
      </c>
      <c r="H18" s="5">
        <f t="shared" si="0"/>
        <v>168000000</v>
      </c>
      <c r="I18" s="5">
        <f t="shared" si="0"/>
        <v>168000000</v>
      </c>
      <c r="J18" s="5">
        <f t="shared" si="0"/>
        <v>168000000</v>
      </c>
      <c r="K18" s="5">
        <f t="shared" si="0"/>
        <v>168000000</v>
      </c>
      <c r="L18" s="5">
        <f t="shared" si="0"/>
        <v>168000000</v>
      </c>
      <c r="M18" s="5">
        <f t="shared" si="0"/>
        <v>168000000</v>
      </c>
      <c r="N18" s="5">
        <f t="shared" si="0"/>
        <v>168000000</v>
      </c>
      <c r="O18" s="5">
        <f t="shared" si="0"/>
        <v>168000000</v>
      </c>
      <c r="P18" s="5">
        <f t="shared" si="0"/>
        <v>168000000</v>
      </c>
      <c r="Q18" s="5">
        <f t="shared" si="0"/>
        <v>168000000</v>
      </c>
      <c r="R18" s="5">
        <f t="shared" si="0"/>
        <v>168000000</v>
      </c>
      <c r="S18" s="5">
        <f t="shared" si="0"/>
        <v>168000000</v>
      </c>
      <c r="T18" s="5">
        <f t="shared" si="0"/>
        <v>168000000</v>
      </c>
      <c r="U18" s="5">
        <f t="shared" si="0"/>
        <v>168000000</v>
      </c>
      <c r="V18" s="5">
        <f t="shared" si="0"/>
        <v>168000000</v>
      </c>
      <c r="W18" s="5">
        <f t="shared" si="0"/>
        <v>168000000</v>
      </c>
      <c r="X18" s="5">
        <f t="shared" si="0"/>
        <v>168000000</v>
      </c>
      <c r="Y18" s="5">
        <f t="shared" si="0"/>
        <v>168000000</v>
      </c>
      <c r="Z18" s="5">
        <f t="shared" si="0"/>
        <v>168000000</v>
      </c>
      <c r="AA18" s="5">
        <f t="shared" si="0"/>
        <v>168000000</v>
      </c>
    </row>
    <row r="19" spans="1:27" x14ac:dyDescent="0.25">
      <c r="A19" t="s">
        <v>51</v>
      </c>
      <c r="B19" s="7"/>
      <c r="C19" s="5">
        <f t="shared" ref="C19:AA19" si="1">($C$9*0.01*C18)*C21</f>
        <v>1317647.0588235294</v>
      </c>
      <c r="D19" s="5">
        <f t="shared" si="1"/>
        <v>1291810.8419838524</v>
      </c>
      <c r="E19" s="5">
        <f t="shared" si="1"/>
        <v>1266481.217631228</v>
      </c>
      <c r="F19" s="5">
        <f t="shared" si="1"/>
        <v>1241648.252579635</v>
      </c>
      <c r="G19" s="5">
        <f t="shared" si="1"/>
        <v>1217302.208411407</v>
      </c>
      <c r="H19" s="5">
        <f t="shared" si="1"/>
        <v>1193433.537658242</v>
      </c>
      <c r="I19" s="5">
        <f t="shared" si="1"/>
        <v>1170032.8800571002</v>
      </c>
      <c r="J19" s="5">
        <f t="shared" si="1"/>
        <v>1147091.05887951</v>
      </c>
      <c r="K19" s="5">
        <f t="shared" si="1"/>
        <v>1124599.0773328529</v>
      </c>
      <c r="L19" s="5">
        <f t="shared" si="1"/>
        <v>1102548.1150322089</v>
      </c>
      <c r="M19" s="5">
        <f t="shared" si="1"/>
        <v>1080929.5245413813</v>
      </c>
      <c r="N19" s="5">
        <f t="shared" si="1"/>
        <v>1059734.8279817463</v>
      </c>
      <c r="O19" s="5">
        <f t="shared" si="1"/>
        <v>1038955.7137075944</v>
      </c>
      <c r="P19" s="5">
        <f t="shared" si="1"/>
        <v>1018584.0330466611</v>
      </c>
      <c r="Q19" s="5">
        <f t="shared" si="1"/>
        <v>998611.79710456985</v>
      </c>
      <c r="R19" s="5">
        <f t="shared" si="1"/>
        <v>979031.17363193107</v>
      </c>
      <c r="S19" s="5">
        <f t="shared" si="1"/>
        <v>959834.48395287362</v>
      </c>
      <c r="T19" s="5">
        <f t="shared" si="1"/>
        <v>941014.19995379774</v>
      </c>
      <c r="U19" s="5">
        <f t="shared" si="1"/>
        <v>922562.94113117422</v>
      </c>
      <c r="V19" s="5">
        <f t="shared" si="1"/>
        <v>904473.47169722966</v>
      </c>
      <c r="W19" s="5">
        <f t="shared" si="1"/>
        <v>886738.69774238206</v>
      </c>
      <c r="X19" s="5">
        <f t="shared" si="1"/>
        <v>869351.66445331555</v>
      </c>
      <c r="Y19" s="5">
        <f t="shared" si="1"/>
        <v>852305.55338560371</v>
      </c>
      <c r="Z19" s="5">
        <f t="shared" si="1"/>
        <v>835593.67978980753</v>
      </c>
      <c r="AA19" s="5">
        <f t="shared" si="1"/>
        <v>819209.48999000748</v>
      </c>
    </row>
    <row r="20" spans="1:27" x14ac:dyDescent="0.25">
      <c r="A20" t="s">
        <v>45</v>
      </c>
      <c r="C20">
        <f>($H$11)*C21</f>
        <v>5058.8235294117649</v>
      </c>
      <c r="D20">
        <f t="shared" ref="D20:AA20" si="2">($H$11)*D21</f>
        <v>4959.6309111880046</v>
      </c>
      <c r="E20">
        <f t="shared" si="2"/>
        <v>4862.3832462627506</v>
      </c>
      <c r="F20">
        <f t="shared" si="2"/>
        <v>4767.0423982968132</v>
      </c>
      <c r="G20">
        <f t="shared" si="2"/>
        <v>4673.5709787223659</v>
      </c>
      <c r="H20">
        <f t="shared" si="2"/>
        <v>4581.9323320807507</v>
      </c>
      <c r="I20">
        <f t="shared" si="2"/>
        <v>4492.0905216477959</v>
      </c>
      <c r="J20">
        <f t="shared" si="2"/>
        <v>4404.0103153409764</v>
      </c>
      <c r="K20">
        <f t="shared" si="2"/>
        <v>4317.657171902918</v>
      </c>
      <c r="L20">
        <f t="shared" si="2"/>
        <v>4232.9972273558014</v>
      </c>
      <c r="M20">
        <f t="shared" si="2"/>
        <v>4149.9972817213747</v>
      </c>
      <c r="N20">
        <f t="shared" si="2"/>
        <v>4068.6247860013473</v>
      </c>
      <c r="O20">
        <f t="shared" si="2"/>
        <v>3988.8478294130859</v>
      </c>
      <c r="P20">
        <f t="shared" si="2"/>
        <v>3910.6351268755739</v>
      </c>
      <c r="Q20">
        <f t="shared" si="2"/>
        <v>3833.9560067407592</v>
      </c>
      <c r="R20">
        <f t="shared" si="2"/>
        <v>3758.7803987654497</v>
      </c>
      <c r="S20">
        <f t="shared" si="2"/>
        <v>3685.0788223190684</v>
      </c>
      <c r="T20">
        <f t="shared" si="2"/>
        <v>3612.8223748226164</v>
      </c>
      <c r="U20">
        <f t="shared" si="2"/>
        <v>3541.9827204143298</v>
      </c>
      <c r="V20">
        <f t="shared" si="2"/>
        <v>3472.5320788375784</v>
      </c>
      <c r="W20">
        <f t="shared" si="2"/>
        <v>3404.4432145466453</v>
      </c>
      <c r="X20">
        <f t="shared" si="2"/>
        <v>3337.6894260261224</v>
      </c>
      <c r="Y20">
        <f t="shared" si="2"/>
        <v>3272.2445353197286</v>
      </c>
      <c r="Z20">
        <f t="shared" si="2"/>
        <v>3208.0828777644392</v>
      </c>
      <c r="AA20">
        <f t="shared" si="2"/>
        <v>3145.1792919259215</v>
      </c>
    </row>
    <row r="21" spans="1:27" x14ac:dyDescent="0.25">
      <c r="A21" t="s">
        <v>55</v>
      </c>
      <c r="B21">
        <f t="shared" ref="B21:AA21" si="3">1/(1+$C$11)^B17</f>
        <v>1</v>
      </c>
      <c r="C21">
        <f t="shared" si="3"/>
        <v>0.98039215686274506</v>
      </c>
      <c r="D21">
        <f t="shared" si="3"/>
        <v>0.96116878123798544</v>
      </c>
      <c r="E21">
        <f t="shared" si="3"/>
        <v>0.94232233454704462</v>
      </c>
      <c r="F21">
        <f t="shared" si="3"/>
        <v>0.9238454260265142</v>
      </c>
      <c r="G21">
        <f t="shared" si="3"/>
        <v>0.90573080982991594</v>
      </c>
      <c r="H21">
        <f t="shared" si="3"/>
        <v>0.88797138218619198</v>
      </c>
      <c r="I21">
        <f t="shared" si="3"/>
        <v>0.87056017861391388</v>
      </c>
      <c r="J21">
        <f t="shared" si="3"/>
        <v>0.85349037119011162</v>
      </c>
      <c r="K21">
        <f t="shared" si="3"/>
        <v>0.83675526587265847</v>
      </c>
      <c r="L21">
        <f t="shared" si="3"/>
        <v>0.82034829987515534</v>
      </c>
      <c r="M21">
        <f t="shared" si="3"/>
        <v>0.80426303909328967</v>
      </c>
      <c r="N21">
        <f t="shared" si="3"/>
        <v>0.78849317558165644</v>
      </c>
      <c r="O21">
        <f t="shared" si="3"/>
        <v>0.77303252508005538</v>
      </c>
      <c r="P21">
        <f t="shared" si="3"/>
        <v>0.75787502458828948</v>
      </c>
      <c r="Q21">
        <f t="shared" si="3"/>
        <v>0.74301472998851925</v>
      </c>
      <c r="R21">
        <f t="shared" si="3"/>
        <v>0.72844581371423445</v>
      </c>
      <c r="S21">
        <f t="shared" si="3"/>
        <v>0.7141625624649357</v>
      </c>
      <c r="T21">
        <f t="shared" si="3"/>
        <v>0.7001593749656233</v>
      </c>
      <c r="U21">
        <f t="shared" si="3"/>
        <v>0.68643075977021895</v>
      </c>
      <c r="V21">
        <f t="shared" si="3"/>
        <v>0.67297133310805779</v>
      </c>
      <c r="W21">
        <f t="shared" si="3"/>
        <v>0.65977581677260566</v>
      </c>
      <c r="X21">
        <f t="shared" si="3"/>
        <v>0.64683903605157411</v>
      </c>
      <c r="Y21">
        <f t="shared" si="3"/>
        <v>0.63415591769762181</v>
      </c>
      <c r="Z21">
        <f t="shared" si="3"/>
        <v>0.62172148793884485</v>
      </c>
      <c r="AA21">
        <f t="shared" si="3"/>
        <v>0.60953087052827937</v>
      </c>
    </row>
    <row r="22" spans="1:27" x14ac:dyDescent="0.25">
      <c r="A22" t="s">
        <v>54</v>
      </c>
      <c r="C22" s="5">
        <f>C21*C19</f>
        <v>1291810.8419838522</v>
      </c>
      <c r="D22" s="5">
        <f t="shared" ref="D22:AA22" si="4">D21*D19</f>
        <v>1241648.2525796352</v>
      </c>
      <c r="E22" s="5">
        <f t="shared" si="4"/>
        <v>1193433.5376582425</v>
      </c>
      <c r="F22" s="5">
        <f t="shared" si="4"/>
        <v>1147091.0588795098</v>
      </c>
      <c r="G22" s="5">
        <f t="shared" si="4"/>
        <v>1102548.1150322089</v>
      </c>
      <c r="H22" s="5">
        <f t="shared" si="4"/>
        <v>1059734.8279817461</v>
      </c>
      <c r="I22" s="5">
        <f t="shared" si="4"/>
        <v>1018584.0330466612</v>
      </c>
      <c r="J22" s="5">
        <f t="shared" si="4"/>
        <v>979031.17363193119</v>
      </c>
      <c r="K22" s="5">
        <f t="shared" si="4"/>
        <v>941014.19995379774</v>
      </c>
      <c r="L22" s="5">
        <f t="shared" si="4"/>
        <v>904473.47169722978</v>
      </c>
      <c r="M22" s="5">
        <f t="shared" si="4"/>
        <v>869351.6644533159</v>
      </c>
      <c r="N22" s="5">
        <f t="shared" si="4"/>
        <v>835593.67978980753</v>
      </c>
      <c r="O22" s="5">
        <f t="shared" si="4"/>
        <v>803146.55881373282</v>
      </c>
      <c r="P22" s="5">
        <f t="shared" si="4"/>
        <v>771959.39909047727</v>
      </c>
      <c r="Q22" s="5">
        <f t="shared" si="4"/>
        <v>741983.27478900191</v>
      </c>
      <c r="R22" s="5">
        <f t="shared" si="4"/>
        <v>713171.15992791404</v>
      </c>
      <c r="S22" s="5">
        <f t="shared" si="4"/>
        <v>685477.85460199346</v>
      </c>
      <c r="T22" s="5">
        <f t="shared" si="4"/>
        <v>658859.91407342709</v>
      </c>
      <c r="U22" s="5">
        <f t="shared" si="4"/>
        <v>633275.58061651967</v>
      </c>
      <c r="V22" s="5">
        <f t="shared" si="4"/>
        <v>608684.7180089578</v>
      </c>
      <c r="W22" s="5">
        <f t="shared" si="4"/>
        <v>585048.74856685684</v>
      </c>
      <c r="X22" s="5">
        <f t="shared" si="4"/>
        <v>562330.59262481413</v>
      </c>
      <c r="Y22" s="5">
        <f t="shared" si="4"/>
        <v>540494.61036602687</v>
      </c>
      <c r="Z22" s="5">
        <f t="shared" si="4"/>
        <v>519506.54591121379</v>
      </c>
      <c r="AA22" s="5">
        <f t="shared" si="4"/>
        <v>499333.473578637</v>
      </c>
    </row>
    <row r="23" spans="1:27" x14ac:dyDescent="0.25">
      <c r="C23" s="6"/>
    </row>
    <row r="24" spans="1:27" x14ac:dyDescent="0.25">
      <c r="E24" t="s">
        <v>64</v>
      </c>
    </row>
    <row r="25" spans="1:27" x14ac:dyDescent="0.25">
      <c r="A25" t="s">
        <v>23</v>
      </c>
      <c r="C25" s="5">
        <f>SUM(B19:AA19)</f>
        <v>26239525.500499643</v>
      </c>
      <c r="D25" t="s">
        <v>52</v>
      </c>
      <c r="E25" s="7">
        <f>0.008*C18*25</f>
        <v>33600000</v>
      </c>
    </row>
    <row r="26" spans="1:27" x14ac:dyDescent="0.25">
      <c r="A26" t="s">
        <v>24</v>
      </c>
      <c r="C26">
        <f>SUM(B20:AA20)</f>
        <v>100741.03540370399</v>
      </c>
      <c r="D26" t="s">
        <v>42</v>
      </c>
      <c r="E26">
        <f>25*5160</f>
        <v>129000</v>
      </c>
    </row>
    <row r="27" spans="1:27" x14ac:dyDescent="0.25">
      <c r="G27" t="s">
        <v>47</v>
      </c>
      <c r="H27">
        <v>5160</v>
      </c>
      <c r="I27" t="s">
        <v>48</v>
      </c>
    </row>
    <row r="28" spans="1:27" x14ac:dyDescent="0.25">
      <c r="A28" t="s">
        <v>33</v>
      </c>
      <c r="C28" s="6">
        <f>(C18+C25)/(C26)</f>
        <v>1928.1072973105252</v>
      </c>
      <c r="D28" t="s">
        <v>53</v>
      </c>
      <c r="G28" t="s">
        <v>29</v>
      </c>
      <c r="H28">
        <f>24*365</f>
        <v>8760</v>
      </c>
      <c r="I28" t="s">
        <v>48</v>
      </c>
      <c r="J28" t="s">
        <v>38</v>
      </c>
    </row>
    <row r="29" spans="1:27" x14ac:dyDescent="0.25">
      <c r="A29" t="s">
        <v>16</v>
      </c>
      <c r="C29" s="9">
        <f>(C28)/(1000)</f>
        <v>1.9281072973105251</v>
      </c>
      <c r="D29" t="s">
        <v>17</v>
      </c>
    </row>
    <row r="30" spans="1:27" x14ac:dyDescent="0.25">
      <c r="A30" t="s">
        <v>25</v>
      </c>
      <c r="C30">
        <v>50500</v>
      </c>
      <c r="D30" t="s">
        <v>26</v>
      </c>
      <c r="H30">
        <v>1</v>
      </c>
      <c r="I30" t="s">
        <v>34</v>
      </c>
    </row>
    <row r="31" spans="1:27" x14ac:dyDescent="0.25">
      <c r="A31" t="s">
        <v>31</v>
      </c>
      <c r="C31">
        <f>C29*C30/1000</f>
        <v>97.369418514181504</v>
      </c>
      <c r="D31" t="s">
        <v>32</v>
      </c>
      <c r="E31">
        <f>C31/1000</f>
        <v>9.7369418514181502E-2</v>
      </c>
      <c r="F31" t="s">
        <v>75</v>
      </c>
      <c r="H31">
        <v>10000</v>
      </c>
      <c r="I31" t="s">
        <v>35</v>
      </c>
      <c r="J31" t="s">
        <v>36</v>
      </c>
    </row>
    <row r="32" spans="1:27" x14ac:dyDescent="0.25">
      <c r="A32" t="s">
        <v>27</v>
      </c>
      <c r="C32" t="s">
        <v>28</v>
      </c>
      <c r="E32" s="2">
        <f>E31*0.92</f>
        <v>8.957986503304699E-2</v>
      </c>
      <c r="F32" t="s">
        <v>76</v>
      </c>
      <c r="H32">
        <f>H30*1000000</f>
        <v>1000000</v>
      </c>
      <c r="I32" t="s">
        <v>37</v>
      </c>
    </row>
    <row r="33" spans="1:10" x14ac:dyDescent="0.25">
      <c r="A33">
        <v>0</v>
      </c>
      <c r="E33">
        <f>E32*1000</f>
        <v>89.579865033046985</v>
      </c>
      <c r="F33" t="s">
        <v>77</v>
      </c>
    </row>
    <row r="34" spans="1:10" x14ac:dyDescent="0.25">
      <c r="A34">
        <v>40</v>
      </c>
      <c r="H34">
        <f>H31/H28</f>
        <v>1.1415525114155252</v>
      </c>
      <c r="I34" t="s">
        <v>39</v>
      </c>
    </row>
    <row r="35" spans="1:10" x14ac:dyDescent="0.25">
      <c r="A35">
        <v>80</v>
      </c>
      <c r="H35">
        <f>H32/H34</f>
        <v>876000</v>
      </c>
      <c r="I35" t="s">
        <v>40</v>
      </c>
    </row>
    <row r="36" spans="1:10" x14ac:dyDescent="0.25">
      <c r="A36">
        <v>120</v>
      </c>
      <c r="E36">
        <v>1</v>
      </c>
      <c r="F36" t="s">
        <v>78</v>
      </c>
    </row>
    <row r="37" spans="1:10" x14ac:dyDescent="0.25">
      <c r="A37">
        <v>160</v>
      </c>
      <c r="E37">
        <f>E36/3600</f>
        <v>2.7777777777777778E-4</v>
      </c>
      <c r="F37" t="s">
        <v>79</v>
      </c>
      <c r="H37">
        <v>1</v>
      </c>
      <c r="I37" t="s">
        <v>30</v>
      </c>
    </row>
    <row r="38" spans="1:10" x14ac:dyDescent="0.25">
      <c r="A38">
        <v>200</v>
      </c>
      <c r="E38">
        <f>E37*C30/1000</f>
        <v>1.4027777777777778E-2</v>
      </c>
      <c r="F38" t="s">
        <v>77</v>
      </c>
      <c r="H38">
        <v>50500</v>
      </c>
      <c r="I38" t="s">
        <v>44</v>
      </c>
    </row>
    <row r="39" spans="1:10" x14ac:dyDescent="0.25">
      <c r="A39">
        <v>240</v>
      </c>
      <c r="E39">
        <f>E38/1000</f>
        <v>1.4027777777777779E-5</v>
      </c>
      <c r="H39">
        <f>H38/1000000</f>
        <v>5.0500000000000003E-2</v>
      </c>
      <c r="I39" t="s">
        <v>43</v>
      </c>
    </row>
    <row r="40" spans="1:10" x14ac:dyDescent="0.25">
      <c r="A40">
        <v>280</v>
      </c>
      <c r="E40" s="2">
        <f>E39*0.92</f>
        <v>1.2905555555555557E-5</v>
      </c>
    </row>
    <row r="41" spans="1:10" x14ac:dyDescent="0.25">
      <c r="A41">
        <v>320</v>
      </c>
      <c r="E41">
        <f>E40*1000</f>
        <v>1.2905555555555557E-2</v>
      </c>
    </row>
    <row r="42" spans="1:10" x14ac:dyDescent="0.25">
      <c r="A42">
        <v>360</v>
      </c>
      <c r="H42">
        <v>1</v>
      </c>
      <c r="I42" t="s">
        <v>34</v>
      </c>
      <c r="J42">
        <f>H42*H28</f>
        <v>8760</v>
      </c>
    </row>
    <row r="43" spans="1:10" x14ac:dyDescent="0.25">
      <c r="A43">
        <v>400</v>
      </c>
      <c r="H43">
        <v>5160</v>
      </c>
      <c r="I43" t="s">
        <v>0</v>
      </c>
    </row>
    <row r="44" spans="1:10" x14ac:dyDescent="0.25">
      <c r="A44">
        <v>440</v>
      </c>
    </row>
    <row r="45" spans="1:10" x14ac:dyDescent="0.25">
      <c r="A45">
        <v>480</v>
      </c>
    </row>
    <row r="46" spans="1:10" x14ac:dyDescent="0.25">
      <c r="A46">
        <v>520</v>
      </c>
    </row>
    <row r="47" spans="1:10" x14ac:dyDescent="0.25">
      <c r="A47">
        <v>560</v>
      </c>
    </row>
    <row r="48" spans="1:10" x14ac:dyDescent="0.25">
      <c r="A48">
        <v>600</v>
      </c>
    </row>
    <row r="49" spans="1:1" x14ac:dyDescent="0.25">
      <c r="A49">
        <v>640</v>
      </c>
    </row>
    <row r="50" spans="1:1" x14ac:dyDescent="0.25">
      <c r="A50">
        <v>680</v>
      </c>
    </row>
    <row r="51" spans="1:1" x14ac:dyDescent="0.25">
      <c r="A51">
        <v>720</v>
      </c>
    </row>
    <row r="52" spans="1:1" x14ac:dyDescent="0.25">
      <c r="A52">
        <v>760</v>
      </c>
    </row>
    <row r="53" spans="1:1" x14ac:dyDescent="0.25">
      <c r="A53">
        <v>800</v>
      </c>
    </row>
    <row r="54" spans="1:1" x14ac:dyDescent="0.25">
      <c r="A54">
        <v>840</v>
      </c>
    </row>
    <row r="55" spans="1:1" x14ac:dyDescent="0.25">
      <c r="A55">
        <v>880</v>
      </c>
    </row>
    <row r="56" spans="1:1" x14ac:dyDescent="0.25">
      <c r="A56">
        <v>920</v>
      </c>
    </row>
    <row r="57" spans="1:1" x14ac:dyDescent="0.25">
      <c r="A57">
        <v>960</v>
      </c>
    </row>
    <row r="58" spans="1:1" x14ac:dyDescent="0.25">
      <c r="A58">
        <v>1000</v>
      </c>
    </row>
    <row r="59" spans="1:1" x14ac:dyDescent="0.25">
      <c r="A59">
        <v>1040</v>
      </c>
    </row>
    <row r="60" spans="1:1" x14ac:dyDescent="0.25">
      <c r="A60">
        <v>1080</v>
      </c>
    </row>
    <row r="61" spans="1:1" x14ac:dyDescent="0.25">
      <c r="A61">
        <v>1120</v>
      </c>
    </row>
    <row r="62" spans="1:1" x14ac:dyDescent="0.25">
      <c r="A62">
        <v>1160</v>
      </c>
    </row>
    <row r="63" spans="1:1" x14ac:dyDescent="0.25">
      <c r="A63">
        <v>1200</v>
      </c>
    </row>
    <row r="64" spans="1:1" x14ac:dyDescent="0.25">
      <c r="A64">
        <v>1240</v>
      </c>
    </row>
    <row r="65" spans="1:1" x14ac:dyDescent="0.25">
      <c r="A65">
        <v>1280</v>
      </c>
    </row>
    <row r="66" spans="1:1" x14ac:dyDescent="0.25">
      <c r="A66">
        <v>1320</v>
      </c>
    </row>
    <row r="67" spans="1:1" x14ac:dyDescent="0.25">
      <c r="A67">
        <v>1360</v>
      </c>
    </row>
    <row r="68" spans="1:1" x14ac:dyDescent="0.25">
      <c r="A68">
        <v>1400</v>
      </c>
    </row>
  </sheetData>
  <hyperlinks>
    <hyperlink ref="B1" r:id="rId1" xr:uid="{0C64F5A2-ACFA-4D31-84FF-22049330A7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4AF62-222C-4878-BD22-076CC4A4892B}">
  <dimension ref="A1:L10"/>
  <sheetViews>
    <sheetView workbookViewId="0">
      <selection activeCell="H6" sqref="H6"/>
    </sheetView>
  </sheetViews>
  <sheetFormatPr defaultRowHeight="15" x14ac:dyDescent="0.25"/>
  <sheetData>
    <row r="1" spans="1:12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12" x14ac:dyDescent="0.25">
      <c r="A2" t="s">
        <v>6</v>
      </c>
      <c r="B2">
        <v>0.1</v>
      </c>
      <c r="D2" t="s">
        <v>11</v>
      </c>
    </row>
    <row r="3" spans="1:12" x14ac:dyDescent="0.25">
      <c r="A3" t="s">
        <v>7</v>
      </c>
      <c r="B3">
        <v>0.12</v>
      </c>
      <c r="C3" s="1">
        <v>0.05</v>
      </c>
      <c r="D3" t="s">
        <v>12</v>
      </c>
      <c r="G3" t="s">
        <v>7</v>
      </c>
      <c r="H3">
        <f>B3*1000000</f>
        <v>120000</v>
      </c>
      <c r="I3" t="s">
        <v>65</v>
      </c>
    </row>
    <row r="4" spans="1:12" x14ac:dyDescent="0.25">
      <c r="A4" t="s">
        <v>8</v>
      </c>
      <c r="B4">
        <v>0.8</v>
      </c>
      <c r="C4" s="1">
        <v>0.1</v>
      </c>
      <c r="D4" t="s">
        <v>13</v>
      </c>
      <c r="G4" t="s">
        <v>68</v>
      </c>
      <c r="H4">
        <f>H3*B9</f>
        <v>6060</v>
      </c>
      <c r="I4" t="s">
        <v>69</v>
      </c>
    </row>
    <row r="5" spans="1:12" x14ac:dyDescent="0.25">
      <c r="A5" t="s">
        <v>9</v>
      </c>
      <c r="B5">
        <v>25</v>
      </c>
      <c r="D5" t="s">
        <v>14</v>
      </c>
      <c r="H5">
        <f>H4*K8</f>
        <v>5575.2</v>
      </c>
      <c r="I5" t="s">
        <v>71</v>
      </c>
    </row>
    <row r="6" spans="1:12" x14ac:dyDescent="0.25">
      <c r="A6" t="s">
        <v>10</v>
      </c>
      <c r="B6" s="3">
        <v>0.02</v>
      </c>
      <c r="C6" s="1">
        <v>0.1</v>
      </c>
      <c r="D6" t="s">
        <v>15</v>
      </c>
    </row>
    <row r="7" spans="1:12" x14ac:dyDescent="0.25">
      <c r="A7" t="s">
        <v>25</v>
      </c>
      <c r="B7">
        <v>50500</v>
      </c>
      <c r="D7" t="s">
        <v>26</v>
      </c>
      <c r="K7">
        <v>1</v>
      </c>
      <c r="L7" t="s">
        <v>52</v>
      </c>
    </row>
    <row r="8" spans="1:12" x14ac:dyDescent="0.25">
      <c r="B8">
        <f>B7/1000</f>
        <v>50.5</v>
      </c>
      <c r="D8" t="s">
        <v>66</v>
      </c>
      <c r="K8">
        <v>0.92</v>
      </c>
      <c r="L8" t="s">
        <v>70</v>
      </c>
    </row>
    <row r="9" spans="1:12" x14ac:dyDescent="0.25">
      <c r="B9">
        <f>B8/1000</f>
        <v>5.0500000000000003E-2</v>
      </c>
      <c r="D9" t="s">
        <v>67</v>
      </c>
    </row>
    <row r="10" spans="1:12" x14ac:dyDescent="0.25">
      <c r="K10">
        <f>K7*K8</f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B3AC-F44F-47FF-BE03-3A3664A27C09}">
  <dimension ref="A5:Z22"/>
  <sheetViews>
    <sheetView workbookViewId="0">
      <selection activeCell="E21" sqref="E21"/>
    </sheetView>
  </sheetViews>
  <sheetFormatPr defaultRowHeight="15" x14ac:dyDescent="0.25"/>
  <cols>
    <col min="1" max="1" width="18.140625" bestFit="1" customWidth="1"/>
  </cols>
  <sheetData>
    <row r="5" spans="1:26" x14ac:dyDescent="0.25">
      <c r="A5" t="s">
        <v>7</v>
      </c>
      <c r="B5">
        <v>0.12</v>
      </c>
      <c r="C5" t="s">
        <v>12</v>
      </c>
    </row>
    <row r="6" spans="1:26" x14ac:dyDescent="0.25">
      <c r="A6" t="s">
        <v>8</v>
      </c>
    </row>
    <row r="7" spans="1:26" x14ac:dyDescent="0.25">
      <c r="A7" t="s">
        <v>56</v>
      </c>
    </row>
    <row r="8" spans="1:26" x14ac:dyDescent="0.25">
      <c r="A8" t="s">
        <v>58</v>
      </c>
    </row>
    <row r="9" spans="1:26" x14ac:dyDescent="0.25">
      <c r="A9" t="s">
        <v>57</v>
      </c>
    </row>
    <row r="15" spans="1:26" x14ac:dyDescent="0.25">
      <c r="A15" t="s">
        <v>59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</row>
    <row r="16" spans="1:26" x14ac:dyDescent="0.25">
      <c r="A16" t="s">
        <v>8</v>
      </c>
    </row>
    <row r="17" spans="1:1" x14ac:dyDescent="0.25">
      <c r="A17" t="s">
        <v>56</v>
      </c>
    </row>
    <row r="18" spans="1:1" x14ac:dyDescent="0.25">
      <c r="A18" t="s">
        <v>60</v>
      </c>
    </row>
    <row r="19" spans="1:1" x14ac:dyDescent="0.25">
      <c r="A19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2AF5-D90C-40C8-B314-47F467520B97}">
  <dimension ref="A1:L7"/>
  <sheetViews>
    <sheetView workbookViewId="0">
      <selection activeCell="E8" sqref="E8"/>
    </sheetView>
  </sheetViews>
  <sheetFormatPr defaultRowHeight="15" x14ac:dyDescent="0.25"/>
  <sheetData>
    <row r="1" spans="1:12" x14ac:dyDescent="0.25">
      <c r="A1" t="s">
        <v>72</v>
      </c>
    </row>
    <row r="2" spans="1:12" x14ac:dyDescent="0.25">
      <c r="B2" t="s">
        <v>73</v>
      </c>
    </row>
    <row r="3" spans="1:12" x14ac:dyDescent="0.25">
      <c r="B3">
        <v>2.2999999999999998</v>
      </c>
    </row>
    <row r="4" spans="1:12" x14ac:dyDescent="0.25">
      <c r="E4" s="8"/>
    </row>
    <row r="6" spans="1:12" x14ac:dyDescent="0.25">
      <c r="A6" t="s">
        <v>74</v>
      </c>
      <c r="B6">
        <v>0</v>
      </c>
      <c r="C6">
        <v>100</v>
      </c>
      <c r="D6">
        <v>200</v>
      </c>
      <c r="E6">
        <v>300</v>
      </c>
      <c r="F6">
        <v>400</v>
      </c>
      <c r="G6">
        <v>500</v>
      </c>
      <c r="H6">
        <v>600</v>
      </c>
      <c r="I6">
        <v>700</v>
      </c>
      <c r="J6">
        <v>800</v>
      </c>
      <c r="K6">
        <v>900</v>
      </c>
      <c r="L6">
        <v>1000</v>
      </c>
    </row>
    <row r="7" spans="1:12" x14ac:dyDescent="0.25">
      <c r="A7" t="s">
        <v>7</v>
      </c>
      <c r="B7">
        <f>$B$3*B6</f>
        <v>0</v>
      </c>
      <c r="C7">
        <f t="shared" ref="C7:L7" si="0">$B$3*C6</f>
        <v>229.99999999999997</v>
      </c>
      <c r="D7">
        <f t="shared" si="0"/>
        <v>459.99999999999994</v>
      </c>
      <c r="E7">
        <f t="shared" si="0"/>
        <v>690</v>
      </c>
      <c r="F7">
        <f t="shared" si="0"/>
        <v>919.99999999999989</v>
      </c>
      <c r="G7">
        <f t="shared" si="0"/>
        <v>1150</v>
      </c>
      <c r="H7">
        <f t="shared" si="0"/>
        <v>1380</v>
      </c>
      <c r="I7">
        <f t="shared" si="0"/>
        <v>1609.9999999999998</v>
      </c>
      <c r="J7">
        <f t="shared" si="0"/>
        <v>1839.9999999999998</v>
      </c>
      <c r="K7">
        <f t="shared" si="0"/>
        <v>2070</v>
      </c>
      <c r="L7">
        <f t="shared" si="0"/>
        <v>2300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6BEA-D132-46D2-A546-1261EB903AE5}">
  <dimension ref="A1:AP135"/>
  <sheetViews>
    <sheetView tabSelected="1" topLeftCell="A10" workbookViewId="0">
      <selection activeCell="F22" sqref="F22"/>
    </sheetView>
  </sheetViews>
  <sheetFormatPr defaultRowHeight="15" x14ac:dyDescent="0.25"/>
  <cols>
    <col min="1" max="1" width="23.85546875" bestFit="1" customWidth="1"/>
    <col min="2" max="2" width="18.140625" customWidth="1"/>
    <col min="3" max="3" width="20.5703125" bestFit="1" customWidth="1"/>
    <col min="4" max="6" width="20.5703125" customWidth="1"/>
    <col min="8" max="8" width="16.140625" customWidth="1"/>
    <col min="10" max="10" width="23.85546875" bestFit="1" customWidth="1"/>
    <col min="12" max="13" width="11" bestFit="1" customWidth="1"/>
  </cols>
  <sheetData>
    <row r="1" spans="1:15" x14ac:dyDescent="0.25">
      <c r="A1" s="11" t="s">
        <v>89</v>
      </c>
      <c r="B1" s="11" t="s">
        <v>3</v>
      </c>
      <c r="C1" s="11" t="s">
        <v>5</v>
      </c>
      <c r="D1" s="2"/>
      <c r="E1" s="2"/>
      <c r="F1" s="2"/>
    </row>
    <row r="2" spans="1:15" x14ac:dyDescent="0.25">
      <c r="A2" s="12" t="s">
        <v>84</v>
      </c>
      <c r="B2" s="12" t="s">
        <v>102</v>
      </c>
      <c r="C2" s="12" t="s">
        <v>90</v>
      </c>
      <c r="H2" t="s">
        <v>101</v>
      </c>
      <c r="I2">
        <v>0.08</v>
      </c>
      <c r="J2" t="s">
        <v>107</v>
      </c>
    </row>
    <row r="3" spans="1:15" x14ac:dyDescent="0.25">
      <c r="A3" s="12" t="s">
        <v>103</v>
      </c>
      <c r="B3" s="12">
        <v>5.4999999999999997E-3</v>
      </c>
      <c r="C3" s="12" t="s">
        <v>104</v>
      </c>
    </row>
    <row r="4" spans="1:15" x14ac:dyDescent="0.25">
      <c r="A4" s="12"/>
      <c r="B4" s="12"/>
      <c r="C4" s="12"/>
    </row>
    <row r="5" spans="1:15" x14ac:dyDescent="0.25">
      <c r="A5" s="12" t="s">
        <v>85</v>
      </c>
      <c r="B5" s="12">
        <v>8</v>
      </c>
      <c r="C5" s="12" t="s">
        <v>91</v>
      </c>
    </row>
    <row r="6" spans="1:15" x14ac:dyDescent="0.25">
      <c r="A6" s="12" t="s">
        <v>86</v>
      </c>
      <c r="B6" s="12">
        <v>15</v>
      </c>
      <c r="C6" s="12" t="s">
        <v>92</v>
      </c>
    </row>
    <row r="7" spans="1:15" x14ac:dyDescent="0.25">
      <c r="A7" s="12" t="s">
        <v>87</v>
      </c>
      <c r="B7" s="12">
        <v>75</v>
      </c>
      <c r="C7" s="12" t="s">
        <v>15</v>
      </c>
    </row>
    <row r="8" spans="1:15" x14ac:dyDescent="0.25">
      <c r="A8" s="12" t="s">
        <v>88</v>
      </c>
      <c r="B8" s="12">
        <v>2</v>
      </c>
      <c r="C8" s="12" t="s">
        <v>93</v>
      </c>
    </row>
    <row r="9" spans="1:15" x14ac:dyDescent="0.25">
      <c r="A9" s="12" t="s">
        <v>9</v>
      </c>
      <c r="B9" s="12">
        <v>30</v>
      </c>
      <c r="C9" s="12" t="s">
        <v>94</v>
      </c>
    </row>
    <row r="10" spans="1:15" x14ac:dyDescent="0.25">
      <c r="A10" s="12" t="s">
        <v>120</v>
      </c>
      <c r="B10" s="12">
        <f>365*24*B7/100</f>
        <v>6570</v>
      </c>
      <c r="C10" s="12" t="s">
        <v>111</v>
      </c>
    </row>
    <row r="12" spans="1:15" x14ac:dyDescent="0.25">
      <c r="A12" t="s">
        <v>95</v>
      </c>
      <c r="B12" t="s">
        <v>109</v>
      </c>
      <c r="C12" t="s">
        <v>112</v>
      </c>
      <c r="D12" t="s">
        <v>121</v>
      </c>
      <c r="E12" t="s">
        <v>122</v>
      </c>
      <c r="L12" t="s">
        <v>99</v>
      </c>
      <c r="M12" t="s">
        <v>100</v>
      </c>
      <c r="N12" t="s">
        <v>98</v>
      </c>
      <c r="O12" t="s">
        <v>100</v>
      </c>
    </row>
    <row r="13" spans="1:15" x14ac:dyDescent="0.25">
      <c r="A13">
        <v>10</v>
      </c>
      <c r="B13">
        <f>15.245*((A13/5)-1)^1.6468</f>
        <v>15.244999999999999</v>
      </c>
      <c r="C13">
        <f>B13*$B$10</f>
        <v>100159.65</v>
      </c>
      <c r="D13">
        <f>C13*1000</f>
        <v>100159650</v>
      </c>
      <c r="E13">
        <f>A13*$A$19/$A$16</f>
        <v>0.30840000000000001</v>
      </c>
      <c r="L13">
        <v>124</v>
      </c>
      <c r="M13">
        <f t="shared" ref="M13:M24" si="0">L13/$L$13+1</f>
        <v>2</v>
      </c>
      <c r="N13">
        <f>E19</f>
        <v>1.8</v>
      </c>
      <c r="O13">
        <f>L13/$L$13</f>
        <v>1</v>
      </c>
    </row>
    <row r="14" spans="1:15" x14ac:dyDescent="0.25">
      <c r="A14">
        <v>15</v>
      </c>
      <c r="B14">
        <f t="shared" ref="B14:B16" si="1">15.245*((A14/5)-1)^1.6468</f>
        <v>47.737934644025238</v>
      </c>
      <c r="C14">
        <f t="shared" ref="C14:C16" si="2">B14*$B$10</f>
        <v>313638.23061124579</v>
      </c>
      <c r="D14">
        <f t="shared" ref="D14:D16" si="3">C14*1000</f>
        <v>313638230.61124581</v>
      </c>
      <c r="E14">
        <f>A14*$A$19/$A$16</f>
        <v>0.46259999999999996</v>
      </c>
      <c r="L14">
        <f t="shared" ref="L14:L24" si="4">$L$13*M13</f>
        <v>248</v>
      </c>
      <c r="M14">
        <f t="shared" si="0"/>
        <v>3</v>
      </c>
      <c r="N14">
        <f>N13*M14/M13</f>
        <v>2.7</v>
      </c>
      <c r="O14">
        <f t="shared" ref="O14:O24" si="5">L14/$L$13</f>
        <v>2</v>
      </c>
    </row>
    <row r="15" spans="1:15" x14ac:dyDescent="0.25">
      <c r="A15">
        <v>20</v>
      </c>
      <c r="B15">
        <f t="shared" si="1"/>
        <v>93.078786150217354</v>
      </c>
      <c r="C15">
        <f t="shared" si="2"/>
        <v>611527.62500692799</v>
      </c>
      <c r="D15">
        <f t="shared" si="3"/>
        <v>611527625.00692797</v>
      </c>
      <c r="E15">
        <f>A15*$A$19/$A$16</f>
        <v>0.61680000000000001</v>
      </c>
      <c r="L15">
        <f t="shared" si="4"/>
        <v>372</v>
      </c>
      <c r="M15">
        <f t="shared" si="0"/>
        <v>4</v>
      </c>
      <c r="N15">
        <f t="shared" ref="N15:N22" si="6">N14*M15/M14</f>
        <v>3.6</v>
      </c>
      <c r="O15">
        <f t="shared" si="5"/>
        <v>3</v>
      </c>
    </row>
    <row r="16" spans="1:15" x14ac:dyDescent="0.25">
      <c r="A16">
        <v>25</v>
      </c>
      <c r="B16">
        <f t="shared" si="1"/>
        <v>149.48575953277961</v>
      </c>
      <c r="C16">
        <f t="shared" si="2"/>
        <v>982121.44013036205</v>
      </c>
      <c r="D16">
        <f t="shared" si="3"/>
        <v>982121440.13036203</v>
      </c>
      <c r="E16">
        <f>A16*$A$19/$A$16</f>
        <v>0.77100000000000013</v>
      </c>
      <c r="L16">
        <f t="shared" si="4"/>
        <v>496</v>
      </c>
      <c r="M16">
        <f t="shared" si="0"/>
        <v>5</v>
      </c>
      <c r="N16">
        <f t="shared" si="6"/>
        <v>4.5</v>
      </c>
      <c r="O16">
        <f t="shared" si="5"/>
        <v>4</v>
      </c>
    </row>
    <row r="17" spans="1:42" x14ac:dyDescent="0.25">
      <c r="L17">
        <f t="shared" si="4"/>
        <v>620</v>
      </c>
      <c r="M17">
        <f t="shared" si="0"/>
        <v>6</v>
      </c>
      <c r="N17">
        <f t="shared" si="6"/>
        <v>5.4</v>
      </c>
      <c r="O17">
        <f t="shared" si="5"/>
        <v>5</v>
      </c>
    </row>
    <row r="18" spans="1:42" x14ac:dyDescent="0.25">
      <c r="A18" t="s">
        <v>96</v>
      </c>
      <c r="B18" t="s">
        <v>97</v>
      </c>
      <c r="E18" t="s">
        <v>123</v>
      </c>
      <c r="L18">
        <f t="shared" si="4"/>
        <v>744</v>
      </c>
      <c r="M18">
        <f t="shared" si="0"/>
        <v>7</v>
      </c>
      <c r="N18">
        <f t="shared" si="6"/>
        <v>6.3000000000000007</v>
      </c>
      <c r="O18">
        <f t="shared" si="5"/>
        <v>6</v>
      </c>
    </row>
    <row r="19" spans="1:42" x14ac:dyDescent="0.25">
      <c r="A19">
        <v>0.77100000000000002</v>
      </c>
      <c r="E19">
        <v>1.8</v>
      </c>
      <c r="L19">
        <f t="shared" si="4"/>
        <v>868</v>
      </c>
      <c r="M19">
        <f t="shared" si="0"/>
        <v>8</v>
      </c>
      <c r="N19">
        <f t="shared" si="6"/>
        <v>7.2000000000000011</v>
      </c>
      <c r="O19">
        <f t="shared" si="5"/>
        <v>7</v>
      </c>
    </row>
    <row r="20" spans="1:42" x14ac:dyDescent="0.25">
      <c r="A20">
        <v>1.3220000000000001</v>
      </c>
      <c r="L20">
        <f t="shared" si="4"/>
        <v>992</v>
      </c>
      <c r="M20">
        <f t="shared" si="0"/>
        <v>9</v>
      </c>
      <c r="N20">
        <f t="shared" si="6"/>
        <v>8.1000000000000014</v>
      </c>
      <c r="O20">
        <f t="shared" si="5"/>
        <v>8</v>
      </c>
    </row>
    <row r="21" spans="1:42" x14ac:dyDescent="0.25">
      <c r="L21">
        <f t="shared" si="4"/>
        <v>1116</v>
      </c>
      <c r="M21">
        <f t="shared" si="0"/>
        <v>10</v>
      </c>
      <c r="N21">
        <f t="shared" si="6"/>
        <v>9.0000000000000018</v>
      </c>
      <c r="O21">
        <f t="shared" si="5"/>
        <v>9</v>
      </c>
    </row>
    <row r="22" spans="1:42" x14ac:dyDescent="0.25">
      <c r="A22" t="s">
        <v>106</v>
      </c>
      <c r="B22" t="s">
        <v>117</v>
      </c>
      <c r="C22" t="s">
        <v>116</v>
      </c>
      <c r="D22" t="s">
        <v>118</v>
      </c>
      <c r="E22" t="s">
        <v>119</v>
      </c>
      <c r="F22" t="s">
        <v>115</v>
      </c>
      <c r="L22">
        <f t="shared" si="4"/>
        <v>1240</v>
      </c>
      <c r="M22">
        <f t="shared" si="0"/>
        <v>11</v>
      </c>
      <c r="N22">
        <f t="shared" si="6"/>
        <v>9.9000000000000021</v>
      </c>
      <c r="O22">
        <f t="shared" si="5"/>
        <v>10</v>
      </c>
    </row>
    <row r="23" spans="1:42" x14ac:dyDescent="0.25">
      <c r="A23">
        <v>0</v>
      </c>
      <c r="B23">
        <f>2*($A$19*A23+C23*$E$19)</f>
        <v>0</v>
      </c>
      <c r="C23">
        <f>_xlfn.CEILING.MATH(A23/128)</f>
        <v>0</v>
      </c>
      <c r="D23" cm="1">
        <f t="array" ref="D23">INDEX($AP$26:$AP$135,MATCH(A23,$I$26:$I$135,0)+1)</f>
        <v>0</v>
      </c>
      <c r="E23" cm="1">
        <f t="array" ref="E23">INDEX($AP$26:$AP$135,MATCH(A23,$I$26:$I$135,0)+2)</f>
        <v>11056510389.62796</v>
      </c>
      <c r="F23">
        <f>(B23*1000000+D23)/E23</f>
        <v>0</v>
      </c>
      <c r="L23">
        <f t="shared" si="4"/>
        <v>1364</v>
      </c>
      <c r="M23">
        <f t="shared" si="0"/>
        <v>12</v>
      </c>
      <c r="N23">
        <f>N22*M23/M22</f>
        <v>10.800000000000002</v>
      </c>
      <c r="O23">
        <f t="shared" si="5"/>
        <v>11</v>
      </c>
    </row>
    <row r="24" spans="1:42" x14ac:dyDescent="0.25">
      <c r="A24">
        <v>40</v>
      </c>
      <c r="B24">
        <f t="shared" ref="B24:B58" si="7">2*($A$19*A24+C24*$E$19)</f>
        <v>65.28</v>
      </c>
      <c r="C24">
        <f t="shared" ref="C24:C58" si="8">_xlfn.CEILING.MATH(A24/128)</f>
        <v>1</v>
      </c>
      <c r="D24" cm="1">
        <f t="array" ref="D24">INDEX($AP$26:$AP$135,MATCH(A24,$I$26:$I$135,0)+1)</f>
        <v>14698161.932787234</v>
      </c>
      <c r="E24" cm="1">
        <f t="array" ref="E24">INDEX($AP$26:$AP$135,MATCH(A24,$I$26:$I$135,0)+2)</f>
        <v>11056510389.62796</v>
      </c>
      <c r="F24">
        <f t="shared" ref="F24:F58" si="9">(B24*1000000+D24)/E24</f>
        <v>7.2335808599984881E-3</v>
      </c>
      <c r="L24">
        <f t="shared" si="4"/>
        <v>1488</v>
      </c>
      <c r="M24">
        <f t="shared" si="0"/>
        <v>13</v>
      </c>
      <c r="N24">
        <f>N23*M24/M23</f>
        <v>11.700000000000003</v>
      </c>
      <c r="O24">
        <f t="shared" si="5"/>
        <v>12</v>
      </c>
    </row>
    <row r="25" spans="1:42" x14ac:dyDescent="0.25">
      <c r="A25">
        <v>80</v>
      </c>
      <c r="B25">
        <f t="shared" si="7"/>
        <v>126.96</v>
      </c>
      <c r="C25">
        <f t="shared" si="8"/>
        <v>1</v>
      </c>
      <c r="D25" cm="1">
        <f t="array" ref="D25">INDEX($AP$26:$AP$135,MATCH(A25,$I$26:$I$135,0)+1)</f>
        <v>28585763.464869287</v>
      </c>
      <c r="E25" cm="1">
        <f t="array" ref="E25">INDEX($AP$26:$AP$135,MATCH(A25,$I$26:$I$135,0)+2)</f>
        <v>11056510389.62796</v>
      </c>
      <c r="F25">
        <f t="shared" si="9"/>
        <v>1.4068251010805883E-2</v>
      </c>
      <c r="H25" t="s">
        <v>113</v>
      </c>
      <c r="I25" t="s">
        <v>99</v>
      </c>
    </row>
    <row r="26" spans="1:42" x14ac:dyDescent="0.25">
      <c r="A26">
        <v>120</v>
      </c>
      <c r="B26">
        <f t="shared" si="7"/>
        <v>188.64</v>
      </c>
      <c r="C26">
        <f t="shared" si="8"/>
        <v>1</v>
      </c>
      <c r="D26" cm="1">
        <f t="array" ref="D26">INDEX($AP$26:$AP$135,MATCH(A26,$I$26:$I$135,0)+1)</f>
        <v>42473364.996951342</v>
      </c>
      <c r="E26" cm="1">
        <f t="array" ref="E26">INDEX($AP$26:$AP$135,MATCH(A26,$I$26:$I$135,0)+2)</f>
        <v>11056510389.62796</v>
      </c>
      <c r="F26">
        <f t="shared" si="9"/>
        <v>2.0902921161613276E-2</v>
      </c>
      <c r="J26" t="s">
        <v>18</v>
      </c>
      <c r="K26">
        <v>0</v>
      </c>
      <c r="L26">
        <v>1</v>
      </c>
      <c r="M26">
        <v>2</v>
      </c>
      <c r="N26">
        <v>3</v>
      </c>
      <c r="O26">
        <v>4</v>
      </c>
      <c r="P26">
        <v>5</v>
      </c>
      <c r="Q26">
        <v>6</v>
      </c>
      <c r="R26">
        <v>7</v>
      </c>
      <c r="S26">
        <v>8</v>
      </c>
      <c r="T26">
        <v>9</v>
      </c>
      <c r="U26">
        <v>10</v>
      </c>
      <c r="V26">
        <v>11</v>
      </c>
      <c r="W26">
        <v>12</v>
      </c>
      <c r="X26">
        <v>13</v>
      </c>
      <c r="Y26">
        <v>14</v>
      </c>
      <c r="Z26">
        <v>15</v>
      </c>
      <c r="AA26">
        <v>16</v>
      </c>
      <c r="AB26">
        <v>17</v>
      </c>
      <c r="AC26">
        <v>18</v>
      </c>
      <c r="AD26">
        <v>19</v>
      </c>
      <c r="AE26">
        <v>20</v>
      </c>
      <c r="AF26">
        <v>21</v>
      </c>
      <c r="AG26">
        <v>22</v>
      </c>
      <c r="AH26">
        <v>23</v>
      </c>
      <c r="AI26">
        <v>24</v>
      </c>
      <c r="AJ26">
        <v>25</v>
      </c>
      <c r="AK26">
        <v>26</v>
      </c>
      <c r="AL26">
        <v>27</v>
      </c>
      <c r="AM26">
        <v>28</v>
      </c>
      <c r="AN26">
        <v>29</v>
      </c>
      <c r="AO26">
        <v>30</v>
      </c>
      <c r="AP26" t="s">
        <v>114</v>
      </c>
    </row>
    <row r="27" spans="1:42" x14ac:dyDescent="0.25">
      <c r="A27">
        <v>160</v>
      </c>
      <c r="B27">
        <f t="shared" si="7"/>
        <v>253.92</v>
      </c>
      <c r="C27">
        <f t="shared" si="8"/>
        <v>2</v>
      </c>
      <c r="D27" cm="1">
        <f t="array" ref="D27">INDEX($AP$26:$AP$135,MATCH(A27,$I$26:$I$135,0)+1)</f>
        <v>57171526.929738574</v>
      </c>
      <c r="E27" cm="1">
        <f t="array" ref="E27">INDEX($AP$26:$AP$135,MATCH(A27,$I$26:$I$135,0)+2)</f>
        <v>11056510389.62796</v>
      </c>
      <c r="F27">
        <f t="shared" si="9"/>
        <v>2.8136502021611765E-2</v>
      </c>
      <c r="J27" t="s">
        <v>55</v>
      </c>
      <c r="L27">
        <f t="shared" ref="L27:AO27" si="10">1/(1+$I$2)^L26</f>
        <v>0.92592592592592582</v>
      </c>
      <c r="M27">
        <f t="shared" si="10"/>
        <v>0.85733882030178321</v>
      </c>
      <c r="N27">
        <f t="shared" si="10"/>
        <v>0.79383224102016958</v>
      </c>
      <c r="O27">
        <f t="shared" si="10"/>
        <v>0.73502985279645328</v>
      </c>
      <c r="P27">
        <f t="shared" si="10"/>
        <v>0.68058319703375303</v>
      </c>
      <c r="Q27">
        <f t="shared" si="10"/>
        <v>0.63016962688310452</v>
      </c>
      <c r="R27">
        <f t="shared" si="10"/>
        <v>0.58349039526213387</v>
      </c>
      <c r="S27">
        <f t="shared" si="10"/>
        <v>0.54026888450197574</v>
      </c>
      <c r="T27">
        <f t="shared" si="10"/>
        <v>0.50024896713145905</v>
      </c>
      <c r="U27">
        <f t="shared" si="10"/>
        <v>0.46319348808468425</v>
      </c>
      <c r="V27">
        <f t="shared" si="10"/>
        <v>0.42888285933767062</v>
      </c>
      <c r="W27">
        <f t="shared" si="10"/>
        <v>0.39711375864599124</v>
      </c>
      <c r="X27">
        <f t="shared" si="10"/>
        <v>0.36769792467221413</v>
      </c>
      <c r="Y27">
        <f t="shared" si="10"/>
        <v>0.34046104136316119</v>
      </c>
      <c r="Z27">
        <f t="shared" si="10"/>
        <v>0.31524170496588994</v>
      </c>
      <c r="AA27">
        <f t="shared" si="10"/>
        <v>0.29189046756100923</v>
      </c>
      <c r="AB27">
        <f t="shared" si="10"/>
        <v>0.27026895144537894</v>
      </c>
      <c r="AC27">
        <f t="shared" si="10"/>
        <v>0.25024902911609154</v>
      </c>
      <c r="AD27">
        <f t="shared" si="10"/>
        <v>0.23171206399638106</v>
      </c>
      <c r="AE27">
        <f t="shared" si="10"/>
        <v>0.21454820740405653</v>
      </c>
      <c r="AF27">
        <f t="shared" si="10"/>
        <v>0.19865574759634863</v>
      </c>
      <c r="AG27">
        <f t="shared" si="10"/>
        <v>0.18394050703365611</v>
      </c>
      <c r="AH27">
        <f t="shared" si="10"/>
        <v>0.17031528429042234</v>
      </c>
      <c r="AI27">
        <f t="shared" si="10"/>
        <v>0.1576993373059466</v>
      </c>
      <c r="AJ27">
        <f t="shared" si="10"/>
        <v>0.1460179049129135</v>
      </c>
      <c r="AK27">
        <f t="shared" si="10"/>
        <v>0.13520176380825324</v>
      </c>
      <c r="AL27">
        <f t="shared" si="10"/>
        <v>0.12518681834097523</v>
      </c>
      <c r="AM27">
        <f t="shared" si="10"/>
        <v>0.11591372068608817</v>
      </c>
      <c r="AN27">
        <f t="shared" si="10"/>
        <v>0.10732751915378534</v>
      </c>
      <c r="AO27">
        <f t="shared" si="10"/>
        <v>9.9377332549801231E-2</v>
      </c>
    </row>
    <row r="28" spans="1:42" x14ac:dyDescent="0.25">
      <c r="A28">
        <v>200</v>
      </c>
      <c r="B28">
        <f t="shared" si="7"/>
        <v>315.60000000000002</v>
      </c>
      <c r="C28">
        <f t="shared" si="8"/>
        <v>2</v>
      </c>
      <c r="D28" cm="1">
        <f t="array" ref="D28">INDEX($AP$26:$AP$135,MATCH(A28,$I$26:$I$135,0)+1)</f>
        <v>71059128.461820617</v>
      </c>
      <c r="E28" cm="1">
        <f t="array" ref="E28">INDEX($AP$26:$AP$135,MATCH(A28,$I$26:$I$135,0)+2)</f>
        <v>11056510389.62796</v>
      </c>
      <c r="F28">
        <f t="shared" si="9"/>
        <v>3.4971172172419157E-2</v>
      </c>
      <c r="H28">
        <f>VLOOKUP(I28,$A$23:$B$58,2)</f>
        <v>0</v>
      </c>
      <c r="I28">
        <v>0</v>
      </c>
      <c r="J28" t="s">
        <v>105</v>
      </c>
      <c r="K28">
        <f>H28*1000000</f>
        <v>0</v>
      </c>
    </row>
    <row r="29" spans="1:42" x14ac:dyDescent="0.25">
      <c r="A29">
        <v>240</v>
      </c>
      <c r="B29">
        <f t="shared" si="7"/>
        <v>377.28</v>
      </c>
      <c r="C29">
        <f t="shared" si="8"/>
        <v>2</v>
      </c>
      <c r="D29" cm="1">
        <f t="array" ref="D29">INDEX($AP$26:$AP$135,MATCH(A29,$I$26:$I$135,0)+1)</f>
        <v>84946729.993902683</v>
      </c>
      <c r="E29" cm="1">
        <f t="array" ref="E29">INDEX($AP$26:$AP$135,MATCH(A29,$I$26:$I$135,0)+2)</f>
        <v>11056510389.62796</v>
      </c>
      <c r="F29">
        <f t="shared" si="9"/>
        <v>4.1805842323226552E-2</v>
      </c>
      <c r="J29" t="s">
        <v>108</v>
      </c>
      <c r="K29">
        <f t="shared" ref="K29:K36" si="11">H29*1000000</f>
        <v>0</v>
      </c>
      <c r="L29">
        <f t="shared" ref="L29:AO29" si="12">$K28*$B$8*L$27/100</f>
        <v>0</v>
      </c>
      <c r="M29">
        <f t="shared" si="12"/>
        <v>0</v>
      </c>
      <c r="N29">
        <f t="shared" si="12"/>
        <v>0</v>
      </c>
      <c r="O29">
        <f t="shared" si="12"/>
        <v>0</v>
      </c>
      <c r="P29">
        <f t="shared" si="12"/>
        <v>0</v>
      </c>
      <c r="Q29">
        <f t="shared" si="12"/>
        <v>0</v>
      </c>
      <c r="R29">
        <f t="shared" si="12"/>
        <v>0</v>
      </c>
      <c r="S29">
        <f t="shared" si="12"/>
        <v>0</v>
      </c>
      <c r="T29">
        <f t="shared" si="12"/>
        <v>0</v>
      </c>
      <c r="U29">
        <f t="shared" si="12"/>
        <v>0</v>
      </c>
      <c r="V29">
        <f t="shared" si="12"/>
        <v>0</v>
      </c>
      <c r="W29">
        <f t="shared" si="12"/>
        <v>0</v>
      </c>
      <c r="X29">
        <f t="shared" si="12"/>
        <v>0</v>
      </c>
      <c r="Y29">
        <f t="shared" si="12"/>
        <v>0</v>
      </c>
      <c r="Z29">
        <f t="shared" si="12"/>
        <v>0</v>
      </c>
      <c r="AA29">
        <f t="shared" si="12"/>
        <v>0</v>
      </c>
      <c r="AB29">
        <f t="shared" si="12"/>
        <v>0</v>
      </c>
      <c r="AC29">
        <f t="shared" si="12"/>
        <v>0</v>
      </c>
      <c r="AD29">
        <f t="shared" si="12"/>
        <v>0</v>
      </c>
      <c r="AE29">
        <f t="shared" si="12"/>
        <v>0</v>
      </c>
      <c r="AF29">
        <f t="shared" si="12"/>
        <v>0</v>
      </c>
      <c r="AG29">
        <f t="shared" si="12"/>
        <v>0</v>
      </c>
      <c r="AH29">
        <f t="shared" si="12"/>
        <v>0</v>
      </c>
      <c r="AI29">
        <f t="shared" si="12"/>
        <v>0</v>
      </c>
      <c r="AJ29">
        <f t="shared" si="12"/>
        <v>0</v>
      </c>
      <c r="AK29">
        <f t="shared" si="12"/>
        <v>0</v>
      </c>
      <c r="AL29">
        <f t="shared" si="12"/>
        <v>0</v>
      </c>
      <c r="AM29">
        <f t="shared" si="12"/>
        <v>0</v>
      </c>
      <c r="AN29">
        <f t="shared" si="12"/>
        <v>0</v>
      </c>
      <c r="AO29">
        <f t="shared" si="12"/>
        <v>0</v>
      </c>
      <c r="AP29">
        <f>SUM(L29:AO29)</f>
        <v>0</v>
      </c>
    </row>
    <row r="30" spans="1:42" x14ac:dyDescent="0.25">
      <c r="A30">
        <v>280</v>
      </c>
      <c r="B30">
        <f t="shared" si="7"/>
        <v>442.56</v>
      </c>
      <c r="C30">
        <f t="shared" si="8"/>
        <v>3</v>
      </c>
      <c r="D30" cm="1">
        <f t="array" ref="D30">INDEX($AP$26:$AP$135,MATCH(A30,$I$26:$I$135,0)+1)</f>
        <v>99644891.926689923</v>
      </c>
      <c r="E30" cm="1">
        <f t="array" ref="E30">INDEX($AP$26:$AP$135,MATCH(A30,$I$26:$I$135,0)+2)</f>
        <v>11056510389.62796</v>
      </c>
      <c r="F30">
        <f t="shared" si="9"/>
        <v>4.9039423183225038E-2</v>
      </c>
      <c r="J30" t="s">
        <v>110</v>
      </c>
      <c r="K30">
        <f t="shared" si="11"/>
        <v>0</v>
      </c>
      <c r="L30">
        <f>$D$16*L$27</f>
        <v>909371703.82440913</v>
      </c>
      <c r="M30">
        <f t="shared" ref="M30:AO30" si="13">$D$16*M$27</f>
        <v>842010836.87445295</v>
      </c>
      <c r="N30">
        <f t="shared" si="13"/>
        <v>779639663.77264166</v>
      </c>
      <c r="O30">
        <f t="shared" si="13"/>
        <v>721888577.56726074</v>
      </c>
      <c r="P30">
        <f t="shared" si="13"/>
        <v>668415349.5993154</v>
      </c>
      <c r="Q30">
        <f t="shared" si="13"/>
        <v>618903101.48084748</v>
      </c>
      <c r="R30">
        <f t="shared" si="13"/>
        <v>573058427.29708111</v>
      </c>
      <c r="S30">
        <f t="shared" si="13"/>
        <v>530609654.90470463</v>
      </c>
      <c r="T30">
        <f t="shared" si="13"/>
        <v>491305236.02287471</v>
      </c>
      <c r="U30">
        <f t="shared" si="13"/>
        <v>454912255.57673579</v>
      </c>
      <c r="V30">
        <f t="shared" si="13"/>
        <v>421215051.45994055</v>
      </c>
      <c r="W30">
        <f t="shared" si="13"/>
        <v>390013936.53698194</v>
      </c>
      <c r="X30">
        <f t="shared" si="13"/>
        <v>361124015.3120203</v>
      </c>
      <c r="Y30">
        <f t="shared" si="13"/>
        <v>334374088.25187063</v>
      </c>
      <c r="Z30">
        <f t="shared" si="13"/>
        <v>309605637.2702505</v>
      </c>
      <c r="AA30">
        <f t="shared" si="13"/>
        <v>286671886.36134309</v>
      </c>
      <c r="AB30">
        <f t="shared" si="13"/>
        <v>265436931.81605846</v>
      </c>
      <c r="AC30">
        <f t="shared" si="13"/>
        <v>245774936.86672071</v>
      </c>
      <c r="AD30">
        <f t="shared" si="13"/>
        <v>227569385.98770437</v>
      </c>
      <c r="AE30">
        <f t="shared" si="13"/>
        <v>210712394.4330596</v>
      </c>
      <c r="AF30">
        <f t="shared" si="13"/>
        <v>195104068.91949964</v>
      </c>
      <c r="AG30">
        <f t="shared" si="13"/>
        <v>180651915.66620332</v>
      </c>
      <c r="AH30">
        <f t="shared" si="13"/>
        <v>167270292.28352162</v>
      </c>
      <c r="AI30">
        <f t="shared" si="13"/>
        <v>154879900.26251999</v>
      </c>
      <c r="AJ30">
        <f t="shared" si="13"/>
        <v>143407315.05788887</v>
      </c>
      <c r="AK30">
        <f t="shared" si="13"/>
        <v>132784550.97952674</v>
      </c>
      <c r="AL30">
        <f t="shared" si="13"/>
        <v>122948658.31437661</v>
      </c>
      <c r="AM30">
        <f t="shared" si="13"/>
        <v>113841350.29108945</v>
      </c>
      <c r="AN30">
        <f t="shared" si="13"/>
        <v>105408657.67693467</v>
      </c>
      <c r="AO30">
        <f t="shared" si="13"/>
        <v>97600608.960124686</v>
      </c>
      <c r="AP30">
        <f t="shared" ref="AP30:AP39" si="14">SUM(L30:AO30)</f>
        <v>11056510389.62796</v>
      </c>
    </row>
    <row r="31" spans="1:42" x14ac:dyDescent="0.25">
      <c r="A31">
        <v>320</v>
      </c>
      <c r="B31">
        <f t="shared" si="7"/>
        <v>504.24</v>
      </c>
      <c r="C31">
        <f t="shared" si="8"/>
        <v>3</v>
      </c>
      <c r="D31" cm="1">
        <f t="array" ref="D31">INDEX($AP$26:$AP$135,MATCH(A31,$I$26:$I$135,0)+1)</f>
        <v>113532493.45877197</v>
      </c>
      <c r="E31" cm="1">
        <f t="array" ref="E31">INDEX($AP$26:$AP$135,MATCH(A31,$I$26:$I$135,0)+2)</f>
        <v>11056510389.62796</v>
      </c>
      <c r="F31">
        <f t="shared" si="9"/>
        <v>5.5874093334032433E-2</v>
      </c>
      <c r="H31">
        <f t="shared" ref="H31:H34" si="15">VLOOKUP(I31,$A$23:$B$58,2)</f>
        <v>65.28</v>
      </c>
      <c r="I31">
        <v>40</v>
      </c>
      <c r="J31" t="s">
        <v>105</v>
      </c>
      <c r="K31">
        <f t="shared" si="11"/>
        <v>65280000</v>
      </c>
      <c r="AP31">
        <f t="shared" si="14"/>
        <v>0</v>
      </c>
    </row>
    <row r="32" spans="1:42" x14ac:dyDescent="0.25">
      <c r="A32">
        <v>360</v>
      </c>
      <c r="B32">
        <f t="shared" si="7"/>
        <v>565.91999999999996</v>
      </c>
      <c r="C32">
        <f t="shared" si="8"/>
        <v>3</v>
      </c>
      <c r="D32" cm="1">
        <f t="array" ref="D32">INDEX($AP$26:$AP$135,MATCH(A32,$I$26:$I$135,0)+1)</f>
        <v>127420094.99085404</v>
      </c>
      <c r="E32" cm="1">
        <f t="array" ref="E32">INDEX($AP$26:$AP$135,MATCH(A32,$I$26:$I$135,0)+2)</f>
        <v>11056510389.62796</v>
      </c>
      <c r="F32">
        <f t="shared" si="9"/>
        <v>6.2708763484839836E-2</v>
      </c>
      <c r="J32" t="s">
        <v>108</v>
      </c>
      <c r="K32">
        <f t="shared" si="11"/>
        <v>0</v>
      </c>
      <c r="L32">
        <f t="shared" ref="L32:AO32" si="16">$K31*$B$8*L$27/100</f>
        <v>1208888.8888888888</v>
      </c>
      <c r="M32">
        <f t="shared" si="16"/>
        <v>1119341.5637860082</v>
      </c>
      <c r="N32">
        <f t="shared" si="16"/>
        <v>1036427.3738759335</v>
      </c>
      <c r="O32">
        <f t="shared" si="16"/>
        <v>959654.97581104934</v>
      </c>
      <c r="P32">
        <f t="shared" si="16"/>
        <v>888569.42204726802</v>
      </c>
      <c r="Q32">
        <f t="shared" si="16"/>
        <v>822749.46485858131</v>
      </c>
      <c r="R32">
        <f t="shared" si="16"/>
        <v>761805.06005424203</v>
      </c>
      <c r="S32">
        <f t="shared" si="16"/>
        <v>705375.05560577963</v>
      </c>
      <c r="T32">
        <f t="shared" si="16"/>
        <v>653125.0514868329</v>
      </c>
      <c r="U32">
        <f t="shared" si="16"/>
        <v>604745.41804336372</v>
      </c>
      <c r="V32">
        <f t="shared" si="16"/>
        <v>559949.46115126275</v>
      </c>
      <c r="W32">
        <f t="shared" si="16"/>
        <v>518471.72328820615</v>
      </c>
      <c r="X32">
        <f t="shared" si="16"/>
        <v>480066.41045204276</v>
      </c>
      <c r="Y32">
        <f t="shared" si="16"/>
        <v>444505.93560374324</v>
      </c>
      <c r="Z32">
        <f t="shared" si="16"/>
        <v>411579.57000346592</v>
      </c>
      <c r="AA32">
        <f t="shared" si="16"/>
        <v>381092.19444765366</v>
      </c>
      <c r="AB32">
        <f t="shared" si="16"/>
        <v>352863.14300708676</v>
      </c>
      <c r="AC32">
        <f t="shared" si="16"/>
        <v>326725.13241396914</v>
      </c>
      <c r="AD32">
        <f t="shared" si="16"/>
        <v>302523.27075367508</v>
      </c>
      <c r="AE32">
        <f t="shared" si="16"/>
        <v>280114.13958673622</v>
      </c>
      <c r="AF32">
        <f t="shared" si="16"/>
        <v>259364.9440617928</v>
      </c>
      <c r="AG32">
        <f t="shared" si="16"/>
        <v>240152.7259831414</v>
      </c>
      <c r="AH32">
        <f t="shared" si="16"/>
        <v>222363.6351695754</v>
      </c>
      <c r="AI32">
        <f t="shared" si="16"/>
        <v>205892.25478664387</v>
      </c>
      <c r="AJ32">
        <f t="shared" si="16"/>
        <v>190640.97665429988</v>
      </c>
      <c r="AK32">
        <f t="shared" si="16"/>
        <v>176519.42282805542</v>
      </c>
      <c r="AL32">
        <f t="shared" si="16"/>
        <v>163443.91002597724</v>
      </c>
      <c r="AM32">
        <f t="shared" si="16"/>
        <v>151336.95372775671</v>
      </c>
      <c r="AN32">
        <f t="shared" si="16"/>
        <v>140126.80900718214</v>
      </c>
      <c r="AO32">
        <f t="shared" si="16"/>
        <v>129747.04537702048</v>
      </c>
      <c r="AP32">
        <f t="shared" si="14"/>
        <v>14698161.932787234</v>
      </c>
    </row>
    <row r="33" spans="1:42" x14ac:dyDescent="0.25">
      <c r="A33">
        <v>400</v>
      </c>
      <c r="B33">
        <f t="shared" si="7"/>
        <v>631.20000000000005</v>
      </c>
      <c r="C33">
        <f t="shared" si="8"/>
        <v>4</v>
      </c>
      <c r="D33" cm="1">
        <f t="array" ref="D33">INDEX($AP$26:$AP$135,MATCH(A33,$I$26:$I$135,0)+1)</f>
        <v>142118256.92364123</v>
      </c>
      <c r="E33" cm="1">
        <f t="array" ref="E33">INDEX($AP$26:$AP$135,MATCH(A33,$I$26:$I$135,0)+2)</f>
        <v>11056510389.62796</v>
      </c>
      <c r="F33">
        <f t="shared" si="9"/>
        <v>6.9942344344838314E-2</v>
      </c>
      <c r="J33" t="s">
        <v>110</v>
      </c>
      <c r="K33">
        <f t="shared" si="11"/>
        <v>0</v>
      </c>
      <c r="L33">
        <f>$D$16*L$27</f>
        <v>909371703.82440913</v>
      </c>
      <c r="M33">
        <f>$D$16*M$27</f>
        <v>842010836.87445295</v>
      </c>
      <c r="N33">
        <f t="shared" ref="N33:AO33" si="17">$D$16*N$27</f>
        <v>779639663.77264166</v>
      </c>
      <c r="O33">
        <f t="shared" si="17"/>
        <v>721888577.56726074</v>
      </c>
      <c r="P33">
        <f t="shared" si="17"/>
        <v>668415349.5993154</v>
      </c>
      <c r="Q33">
        <f t="shared" si="17"/>
        <v>618903101.48084748</v>
      </c>
      <c r="R33">
        <f t="shared" si="17"/>
        <v>573058427.29708111</v>
      </c>
      <c r="S33">
        <f t="shared" si="17"/>
        <v>530609654.90470463</v>
      </c>
      <c r="T33">
        <f t="shared" si="17"/>
        <v>491305236.02287471</v>
      </c>
      <c r="U33">
        <f t="shared" si="17"/>
        <v>454912255.57673579</v>
      </c>
      <c r="V33">
        <f t="shared" si="17"/>
        <v>421215051.45994055</v>
      </c>
      <c r="W33">
        <f t="shared" si="17"/>
        <v>390013936.53698194</v>
      </c>
      <c r="X33">
        <f t="shared" si="17"/>
        <v>361124015.3120203</v>
      </c>
      <c r="Y33">
        <f t="shared" si="17"/>
        <v>334374088.25187063</v>
      </c>
      <c r="Z33">
        <f t="shared" si="17"/>
        <v>309605637.2702505</v>
      </c>
      <c r="AA33">
        <f t="shared" si="17"/>
        <v>286671886.36134309</v>
      </c>
      <c r="AB33">
        <f t="shared" si="17"/>
        <v>265436931.81605846</v>
      </c>
      <c r="AC33">
        <f t="shared" si="17"/>
        <v>245774936.86672071</v>
      </c>
      <c r="AD33">
        <f t="shared" si="17"/>
        <v>227569385.98770437</v>
      </c>
      <c r="AE33">
        <f t="shared" si="17"/>
        <v>210712394.4330596</v>
      </c>
      <c r="AF33">
        <f t="shared" si="17"/>
        <v>195104068.91949964</v>
      </c>
      <c r="AG33">
        <f t="shared" si="17"/>
        <v>180651915.66620332</v>
      </c>
      <c r="AH33">
        <f t="shared" si="17"/>
        <v>167270292.28352162</v>
      </c>
      <c r="AI33">
        <f t="shared" si="17"/>
        <v>154879900.26251999</v>
      </c>
      <c r="AJ33">
        <f t="shared" si="17"/>
        <v>143407315.05788887</v>
      </c>
      <c r="AK33">
        <f t="shared" si="17"/>
        <v>132784550.97952674</v>
      </c>
      <c r="AL33">
        <f t="shared" si="17"/>
        <v>122948658.31437661</v>
      </c>
      <c r="AM33">
        <f t="shared" si="17"/>
        <v>113841350.29108945</v>
      </c>
      <c r="AN33">
        <f t="shared" si="17"/>
        <v>105408657.67693467</v>
      </c>
      <c r="AO33">
        <f t="shared" si="17"/>
        <v>97600608.960124686</v>
      </c>
      <c r="AP33">
        <f t="shared" si="14"/>
        <v>11056510389.62796</v>
      </c>
    </row>
    <row r="34" spans="1:42" x14ac:dyDescent="0.25">
      <c r="A34">
        <v>440</v>
      </c>
      <c r="B34">
        <f t="shared" si="7"/>
        <v>692.88</v>
      </c>
      <c r="C34">
        <f t="shared" si="8"/>
        <v>4</v>
      </c>
      <c r="D34" cm="1">
        <f t="array" ref="D34">INDEX($AP$26:$AP$135,MATCH(A34,$I$26:$I$135,0)+1)</f>
        <v>156005858.45572332</v>
      </c>
      <c r="E34" cm="1">
        <f t="array" ref="E34">INDEX($AP$26:$AP$135,MATCH(A34,$I$26:$I$135,0)+2)</f>
        <v>11056510389.62796</v>
      </c>
      <c r="F34">
        <f t="shared" si="9"/>
        <v>7.677701449564571E-2</v>
      </c>
      <c r="H34">
        <f t="shared" si="15"/>
        <v>126.96</v>
      </c>
      <c r="I34">
        <v>80</v>
      </c>
      <c r="J34" t="s">
        <v>105</v>
      </c>
      <c r="K34">
        <f t="shared" si="11"/>
        <v>126960000</v>
      </c>
      <c r="AP34">
        <f t="shared" si="14"/>
        <v>0</v>
      </c>
    </row>
    <row r="35" spans="1:42" x14ac:dyDescent="0.25">
      <c r="A35">
        <v>480</v>
      </c>
      <c r="B35">
        <f t="shared" si="7"/>
        <v>754.56</v>
      </c>
      <c r="C35">
        <f t="shared" si="8"/>
        <v>4</v>
      </c>
      <c r="D35" cm="1">
        <f t="array" ref="D35">INDEX($AP$26:$AP$135,MATCH(A35,$I$26:$I$135,0)+1)</f>
        <v>169893459.98780537</v>
      </c>
      <c r="E35" cm="1">
        <f t="array" ref="E35">INDEX($AP$26:$AP$135,MATCH(A35,$I$26:$I$135,0)+2)</f>
        <v>11056510389.62796</v>
      </c>
      <c r="F35">
        <f t="shared" si="9"/>
        <v>8.3611684646453105E-2</v>
      </c>
      <c r="J35" t="s">
        <v>108</v>
      </c>
      <c r="K35">
        <f t="shared" si="11"/>
        <v>0</v>
      </c>
      <c r="L35">
        <f t="shared" ref="L35:AO35" si="18">$K34*$B$8*L$27/100</f>
        <v>2351111.1111111105</v>
      </c>
      <c r="M35">
        <f t="shared" si="18"/>
        <v>2176954.7325102882</v>
      </c>
      <c r="N35">
        <f t="shared" si="18"/>
        <v>2015698.8263984146</v>
      </c>
      <c r="O35">
        <f t="shared" si="18"/>
        <v>1866387.8022207541</v>
      </c>
      <c r="P35">
        <f t="shared" si="18"/>
        <v>1728136.8539081058</v>
      </c>
      <c r="Q35">
        <f t="shared" si="18"/>
        <v>1600126.7165815788</v>
      </c>
      <c r="R35">
        <f t="shared" si="18"/>
        <v>1481598.8116496103</v>
      </c>
      <c r="S35">
        <f t="shared" si="18"/>
        <v>1371850.7515274168</v>
      </c>
      <c r="T35">
        <f t="shared" si="18"/>
        <v>1270232.1773402009</v>
      </c>
      <c r="U35">
        <f t="shared" si="18"/>
        <v>1176140.9049446303</v>
      </c>
      <c r="V35">
        <f t="shared" si="18"/>
        <v>1089019.3564302132</v>
      </c>
      <c r="W35">
        <f t="shared" si="18"/>
        <v>1008351.255953901</v>
      </c>
      <c r="X35">
        <f t="shared" si="18"/>
        <v>933658.57032768603</v>
      </c>
      <c r="Y35">
        <f t="shared" si="18"/>
        <v>864498.67622933898</v>
      </c>
      <c r="Z35">
        <f t="shared" si="18"/>
        <v>800461.73724938766</v>
      </c>
      <c r="AA35">
        <f t="shared" si="18"/>
        <v>741168.2752309147</v>
      </c>
      <c r="AB35">
        <f t="shared" si="18"/>
        <v>686266.92151010619</v>
      </c>
      <c r="AC35">
        <f t="shared" si="18"/>
        <v>635432.33473157964</v>
      </c>
      <c r="AD35">
        <f t="shared" si="18"/>
        <v>588363.27289961081</v>
      </c>
      <c r="AE35">
        <f t="shared" si="18"/>
        <v>544780.80824038037</v>
      </c>
      <c r="AF35">
        <f t="shared" si="18"/>
        <v>504426.67429664842</v>
      </c>
      <c r="AG35">
        <f t="shared" si="18"/>
        <v>467061.7354598596</v>
      </c>
      <c r="AH35">
        <f t="shared" si="18"/>
        <v>432464.5698702404</v>
      </c>
      <c r="AI35">
        <f t="shared" si="18"/>
        <v>400430.15728725964</v>
      </c>
      <c r="AJ35">
        <f t="shared" si="18"/>
        <v>370768.66415486997</v>
      </c>
      <c r="AK35">
        <f t="shared" si="18"/>
        <v>343304.31866191665</v>
      </c>
      <c r="AL35">
        <f t="shared" si="18"/>
        <v>317874.36913140432</v>
      </c>
      <c r="AM35">
        <f t="shared" si="18"/>
        <v>294328.11956611509</v>
      </c>
      <c r="AN35">
        <f t="shared" si="18"/>
        <v>272526.0366352917</v>
      </c>
      <c r="AO35">
        <f t="shared" si="18"/>
        <v>252338.92281045529</v>
      </c>
      <c r="AP35">
        <f t="shared" si="14"/>
        <v>28585763.464869287</v>
      </c>
    </row>
    <row r="36" spans="1:42" x14ac:dyDescent="0.25">
      <c r="A36">
        <v>520</v>
      </c>
      <c r="B36">
        <f t="shared" si="7"/>
        <v>819.84</v>
      </c>
      <c r="C36">
        <f t="shared" si="8"/>
        <v>5</v>
      </c>
      <c r="D36" cm="1">
        <f t="array" ref="D36">INDEX($AP$26:$AP$135,MATCH(A36,$I$26:$I$135,0)+1)</f>
        <v>184591621.92059267</v>
      </c>
      <c r="E36" cm="1">
        <f t="array" ref="E36">INDEX($AP$26:$AP$135,MATCH(A36,$I$26:$I$135,0)+2)</f>
        <v>11056510389.62796</v>
      </c>
      <c r="F36">
        <f t="shared" si="9"/>
        <v>9.0845265506451597E-2</v>
      </c>
      <c r="J36" t="s">
        <v>110</v>
      </c>
      <c r="K36">
        <f t="shared" si="11"/>
        <v>0</v>
      </c>
      <c r="L36">
        <f>$D$16*L$27</f>
        <v>909371703.82440913</v>
      </c>
      <c r="M36">
        <f>$D$16*M$27</f>
        <v>842010836.87445295</v>
      </c>
      <c r="N36">
        <f t="shared" ref="N36:AO36" si="19">$D$16*N$27</f>
        <v>779639663.77264166</v>
      </c>
      <c r="O36">
        <f t="shared" si="19"/>
        <v>721888577.56726074</v>
      </c>
      <c r="P36">
        <f t="shared" si="19"/>
        <v>668415349.5993154</v>
      </c>
      <c r="Q36">
        <f t="shared" si="19"/>
        <v>618903101.48084748</v>
      </c>
      <c r="R36">
        <f t="shared" si="19"/>
        <v>573058427.29708111</v>
      </c>
      <c r="S36">
        <f t="shared" si="19"/>
        <v>530609654.90470463</v>
      </c>
      <c r="T36">
        <f t="shared" si="19"/>
        <v>491305236.02287471</v>
      </c>
      <c r="U36">
        <f t="shared" si="19"/>
        <v>454912255.57673579</v>
      </c>
      <c r="V36">
        <f t="shared" si="19"/>
        <v>421215051.45994055</v>
      </c>
      <c r="W36">
        <f t="shared" si="19"/>
        <v>390013936.53698194</v>
      </c>
      <c r="X36">
        <f t="shared" si="19"/>
        <v>361124015.3120203</v>
      </c>
      <c r="Y36">
        <f t="shared" si="19"/>
        <v>334374088.25187063</v>
      </c>
      <c r="Z36">
        <f t="shared" si="19"/>
        <v>309605637.2702505</v>
      </c>
      <c r="AA36">
        <f t="shared" si="19"/>
        <v>286671886.36134309</v>
      </c>
      <c r="AB36">
        <f t="shared" si="19"/>
        <v>265436931.81605846</v>
      </c>
      <c r="AC36">
        <f t="shared" si="19"/>
        <v>245774936.86672071</v>
      </c>
      <c r="AD36">
        <f t="shared" si="19"/>
        <v>227569385.98770437</v>
      </c>
      <c r="AE36">
        <f t="shared" si="19"/>
        <v>210712394.4330596</v>
      </c>
      <c r="AF36">
        <f t="shared" si="19"/>
        <v>195104068.91949964</v>
      </c>
      <c r="AG36">
        <f t="shared" si="19"/>
        <v>180651915.66620332</v>
      </c>
      <c r="AH36">
        <f t="shared" si="19"/>
        <v>167270292.28352162</v>
      </c>
      <c r="AI36">
        <f t="shared" si="19"/>
        <v>154879900.26251999</v>
      </c>
      <c r="AJ36">
        <f t="shared" si="19"/>
        <v>143407315.05788887</v>
      </c>
      <c r="AK36">
        <f t="shared" si="19"/>
        <v>132784550.97952674</v>
      </c>
      <c r="AL36">
        <f t="shared" si="19"/>
        <v>122948658.31437661</v>
      </c>
      <c r="AM36">
        <f t="shared" si="19"/>
        <v>113841350.29108945</v>
      </c>
      <c r="AN36">
        <f t="shared" si="19"/>
        <v>105408657.67693467</v>
      </c>
      <c r="AO36">
        <f t="shared" si="19"/>
        <v>97600608.960124686</v>
      </c>
      <c r="AP36">
        <f t="shared" si="14"/>
        <v>11056510389.62796</v>
      </c>
    </row>
    <row r="37" spans="1:42" x14ac:dyDescent="0.25">
      <c r="A37">
        <v>560</v>
      </c>
      <c r="B37">
        <f t="shared" si="7"/>
        <v>881.52</v>
      </c>
      <c r="C37">
        <f t="shared" si="8"/>
        <v>5</v>
      </c>
      <c r="D37" cm="1">
        <f t="array" ref="D37">INDEX($AP$26:$AP$135,MATCH(A37,$I$26:$I$135,0)+1)</f>
        <v>198479223.45267463</v>
      </c>
      <c r="E37" cm="1">
        <f t="array" ref="E37">INDEX($AP$26:$AP$135,MATCH(A37,$I$26:$I$135,0)+2)</f>
        <v>11056510389.62796</v>
      </c>
      <c r="F37">
        <f t="shared" si="9"/>
        <v>9.7679935657258979E-2</v>
      </c>
      <c r="H37">
        <f>VLOOKUP(I37,$A$23:$B$58,2)</f>
        <v>188.64</v>
      </c>
      <c r="I37">
        <v>120</v>
      </c>
      <c r="J37" t="s">
        <v>105</v>
      </c>
      <c r="K37">
        <f>H37*1000000</f>
        <v>188640000</v>
      </c>
      <c r="AP37">
        <f t="shared" si="14"/>
        <v>0</v>
      </c>
    </row>
    <row r="38" spans="1:42" x14ac:dyDescent="0.25">
      <c r="A38">
        <v>600</v>
      </c>
      <c r="B38">
        <f t="shared" si="7"/>
        <v>943.2</v>
      </c>
      <c r="C38">
        <f t="shared" si="8"/>
        <v>5</v>
      </c>
      <c r="D38" cm="1">
        <f t="array" ref="D38">INDEX($AP$26:$AP$135,MATCH(A38,$I$26:$I$135,0)+1)</f>
        <v>212366824.9847568</v>
      </c>
      <c r="E38" cm="1">
        <f t="array" ref="E38">INDEX($AP$26:$AP$135,MATCH(A38,$I$26:$I$135,0)+2)</f>
        <v>11056510389.62796</v>
      </c>
      <c r="F38">
        <f t="shared" si="9"/>
        <v>0.10451460580806639</v>
      </c>
      <c r="J38" t="s">
        <v>108</v>
      </c>
      <c r="K38">
        <f t="shared" ref="K38:K49" si="20">H38*1000000</f>
        <v>0</v>
      </c>
      <c r="L38">
        <f>$K37*$B$8*L$27/100</f>
        <v>3493333.333333333</v>
      </c>
      <c r="M38">
        <f t="shared" ref="M38" si="21">$K37*$B$8*M$27/100</f>
        <v>3234567.9012345676</v>
      </c>
      <c r="N38">
        <f t="shared" ref="N38" si="22">$K37*$B$8*N$27/100</f>
        <v>2994970.2789208959</v>
      </c>
      <c r="O38">
        <f t="shared" ref="O38" si="23">$K37*$B$8*O$27/100</f>
        <v>2773120.6286304588</v>
      </c>
      <c r="P38">
        <f t="shared" ref="P38" si="24">$K37*$B$8*P$27/100</f>
        <v>2567704.2857689434</v>
      </c>
      <c r="Q38">
        <f t="shared" ref="Q38" si="25">$K37*$B$8*Q$27/100</f>
        <v>2377503.9683045764</v>
      </c>
      <c r="R38">
        <f t="shared" ref="R38" si="26">$K37*$B$8*R$27/100</f>
        <v>2201392.5632449789</v>
      </c>
      <c r="S38">
        <f t="shared" ref="S38" si="27">$K37*$B$8*S$27/100</f>
        <v>2038326.4474490541</v>
      </c>
      <c r="T38">
        <f t="shared" ref="T38" si="28">$K37*$B$8*T$27/100</f>
        <v>1887339.3031935685</v>
      </c>
      <c r="U38">
        <f t="shared" ref="U38" si="29">$K37*$B$8*U$27/100</f>
        <v>1747536.3918458968</v>
      </c>
      <c r="V38">
        <f t="shared" ref="V38" si="30">$K37*$B$8*V$27/100</f>
        <v>1618089.2517091639</v>
      </c>
      <c r="W38">
        <f t="shared" ref="W38" si="31">$K37*$B$8*W$27/100</f>
        <v>1498230.7886195958</v>
      </c>
      <c r="X38">
        <f t="shared" ref="X38" si="32">$K37*$B$8*X$27/100</f>
        <v>1387250.7302033294</v>
      </c>
      <c r="Y38">
        <f t="shared" ref="Y38" si="33">$K37*$B$8*Y$27/100</f>
        <v>1284491.4168549345</v>
      </c>
      <c r="Z38">
        <f t="shared" ref="Z38" si="34">$K37*$B$8*Z$27/100</f>
        <v>1189343.9044953096</v>
      </c>
      <c r="AA38">
        <f t="shared" ref="AA38" si="35">$K37*$B$8*AA$27/100</f>
        <v>1101244.3560141756</v>
      </c>
      <c r="AB38">
        <f t="shared" ref="AB38" si="36">$K37*$B$8*AB$27/100</f>
        <v>1019670.7000131257</v>
      </c>
      <c r="AC38">
        <f t="shared" ref="AC38" si="37">$K37*$B$8*AC$27/100</f>
        <v>944139.53704919014</v>
      </c>
      <c r="AD38">
        <f t="shared" ref="AD38" si="38">$K37*$B$8*AD$27/100</f>
        <v>874203.27504554647</v>
      </c>
      <c r="AE38">
        <f t="shared" ref="AE38" si="39">$K37*$B$8*AE$27/100</f>
        <v>809447.47689402441</v>
      </c>
      <c r="AF38">
        <f t="shared" ref="AF38" si="40">$K37*$B$8*AF$27/100</f>
        <v>749488.40453150403</v>
      </c>
      <c r="AG38">
        <f t="shared" ref="AG38" si="41">$K37*$B$8*AG$27/100</f>
        <v>693970.74493657786</v>
      </c>
      <c r="AH38">
        <f t="shared" ref="AH38" si="42">$K37*$B$8*AH$27/100</f>
        <v>642565.50457090547</v>
      </c>
      <c r="AI38">
        <f t="shared" ref="AI38" si="43">$K37*$B$8*AI$27/100</f>
        <v>594968.05978787539</v>
      </c>
      <c r="AJ38">
        <f t="shared" ref="AJ38" si="44">$K37*$B$8*AJ$27/100</f>
        <v>550896.35165544006</v>
      </c>
      <c r="AK38">
        <f t="shared" ref="AK38" si="45">$K37*$B$8*AK$27/100</f>
        <v>510089.21449577785</v>
      </c>
      <c r="AL38">
        <f t="shared" ref="AL38" si="46">$K37*$B$8*AL$27/100</f>
        <v>472304.82823683135</v>
      </c>
      <c r="AM38">
        <f t="shared" ref="AM38" si="47">$K37*$B$8*AM$27/100</f>
        <v>437319.28540447348</v>
      </c>
      <c r="AN38">
        <f t="shared" ref="AN38" si="48">$K37*$B$8*AN$27/100</f>
        <v>404925.26426340133</v>
      </c>
      <c r="AO38">
        <f t="shared" ref="AO38" si="49">$K37*$B$8*AO$27/100</f>
        <v>374930.80024389009</v>
      </c>
      <c r="AP38">
        <f t="shared" si="14"/>
        <v>42473364.996951342</v>
      </c>
    </row>
    <row r="39" spans="1:42" x14ac:dyDescent="0.25">
      <c r="A39">
        <v>640</v>
      </c>
      <c r="B39">
        <f t="shared" si="7"/>
        <v>1004.88</v>
      </c>
      <c r="C39">
        <f t="shared" si="8"/>
        <v>5</v>
      </c>
      <c r="D39" cm="1">
        <f t="array" ref="D39">INDEX($AP$26:$AP$135,MATCH(A39,$I$26:$I$135,0)+1)</f>
        <v>226254426.51683882</v>
      </c>
      <c r="E39" cm="1">
        <f t="array" ref="E39">INDEX($AP$26:$AP$135,MATCH(A39,$I$26:$I$135,0)+2)</f>
        <v>11056510389.62796</v>
      </c>
      <c r="F39">
        <f t="shared" si="9"/>
        <v>0.11134927595887378</v>
      </c>
      <c r="J39" t="s">
        <v>110</v>
      </c>
      <c r="K39">
        <f t="shared" si="20"/>
        <v>0</v>
      </c>
      <c r="L39">
        <f>$D$16*L$27</f>
        <v>909371703.82440913</v>
      </c>
      <c r="M39">
        <f>$D$16*M$27</f>
        <v>842010836.87445295</v>
      </c>
      <c r="N39">
        <f t="shared" ref="N39:AO39" si="50">$D$16*N$27</f>
        <v>779639663.77264166</v>
      </c>
      <c r="O39">
        <f t="shared" si="50"/>
        <v>721888577.56726074</v>
      </c>
      <c r="P39">
        <f t="shared" si="50"/>
        <v>668415349.5993154</v>
      </c>
      <c r="Q39">
        <f t="shared" si="50"/>
        <v>618903101.48084748</v>
      </c>
      <c r="R39">
        <f t="shared" si="50"/>
        <v>573058427.29708111</v>
      </c>
      <c r="S39">
        <f t="shared" si="50"/>
        <v>530609654.90470463</v>
      </c>
      <c r="T39">
        <f t="shared" si="50"/>
        <v>491305236.02287471</v>
      </c>
      <c r="U39">
        <f t="shared" si="50"/>
        <v>454912255.57673579</v>
      </c>
      <c r="V39">
        <f t="shared" si="50"/>
        <v>421215051.45994055</v>
      </c>
      <c r="W39">
        <f t="shared" si="50"/>
        <v>390013936.53698194</v>
      </c>
      <c r="X39">
        <f t="shared" si="50"/>
        <v>361124015.3120203</v>
      </c>
      <c r="Y39">
        <f t="shared" si="50"/>
        <v>334374088.25187063</v>
      </c>
      <c r="Z39">
        <f t="shared" si="50"/>
        <v>309605637.2702505</v>
      </c>
      <c r="AA39">
        <f t="shared" si="50"/>
        <v>286671886.36134309</v>
      </c>
      <c r="AB39">
        <f t="shared" si="50"/>
        <v>265436931.81605846</v>
      </c>
      <c r="AC39">
        <f t="shared" si="50"/>
        <v>245774936.86672071</v>
      </c>
      <c r="AD39">
        <f t="shared" si="50"/>
        <v>227569385.98770437</v>
      </c>
      <c r="AE39">
        <f t="shared" si="50"/>
        <v>210712394.4330596</v>
      </c>
      <c r="AF39">
        <f t="shared" si="50"/>
        <v>195104068.91949964</v>
      </c>
      <c r="AG39">
        <f t="shared" si="50"/>
        <v>180651915.66620332</v>
      </c>
      <c r="AH39">
        <f t="shared" si="50"/>
        <v>167270292.28352162</v>
      </c>
      <c r="AI39">
        <f t="shared" si="50"/>
        <v>154879900.26251999</v>
      </c>
      <c r="AJ39">
        <f t="shared" si="50"/>
        <v>143407315.05788887</v>
      </c>
      <c r="AK39">
        <f t="shared" si="50"/>
        <v>132784550.97952674</v>
      </c>
      <c r="AL39">
        <f t="shared" si="50"/>
        <v>122948658.31437661</v>
      </c>
      <c r="AM39">
        <f t="shared" si="50"/>
        <v>113841350.29108945</v>
      </c>
      <c r="AN39">
        <f t="shared" si="50"/>
        <v>105408657.67693467</v>
      </c>
      <c r="AO39">
        <f t="shared" si="50"/>
        <v>97600608.960124686</v>
      </c>
      <c r="AP39">
        <f t="shared" si="14"/>
        <v>11056510389.62796</v>
      </c>
    </row>
    <row r="40" spans="1:42" x14ac:dyDescent="0.25">
      <c r="A40">
        <v>680</v>
      </c>
      <c r="B40">
        <f t="shared" si="7"/>
        <v>1070.1599999999999</v>
      </c>
      <c r="C40">
        <f t="shared" si="8"/>
        <v>6</v>
      </c>
      <c r="D40" cm="1">
        <f t="array" ref="D40">INDEX($AP$26:$AP$135,MATCH(A40,$I$26:$I$135,0)+1)</f>
        <v>240952588.449626</v>
      </c>
      <c r="E40" cm="1">
        <f t="array" ref="E40">INDEX($AP$26:$AP$135,MATCH(A40,$I$26:$I$135,0)+2)</f>
        <v>11056510389.62796</v>
      </c>
      <c r="F40">
        <f t="shared" si="9"/>
        <v>0.11858285681887226</v>
      </c>
      <c r="H40">
        <f t="shared" ref="H40" si="51">VLOOKUP(I40,$A$23:$B$58,2)</f>
        <v>253.92</v>
      </c>
      <c r="I40">
        <v>160</v>
      </c>
      <c r="J40" t="s">
        <v>105</v>
      </c>
      <c r="K40">
        <f t="shared" si="20"/>
        <v>253920000</v>
      </c>
    </row>
    <row r="41" spans="1:42" x14ac:dyDescent="0.25">
      <c r="A41">
        <v>720</v>
      </c>
      <c r="B41">
        <f t="shared" si="7"/>
        <v>1131.8399999999999</v>
      </c>
      <c r="C41">
        <f t="shared" si="8"/>
        <v>6</v>
      </c>
      <c r="D41" cm="1">
        <f t="array" ref="D41">INDEX($AP$26:$AP$135,MATCH(A41,$I$26:$I$135,0)+1)</f>
        <v>254840189.98170808</v>
      </c>
      <c r="E41" cm="1">
        <f t="array" ref="E41">INDEX($AP$26:$AP$135,MATCH(A41,$I$26:$I$135,0)+2)</f>
        <v>11056510389.62796</v>
      </c>
      <c r="F41">
        <f t="shared" si="9"/>
        <v>0.12541752696967967</v>
      </c>
      <c r="J41" t="s">
        <v>108</v>
      </c>
      <c r="K41">
        <f t="shared" si="20"/>
        <v>0</v>
      </c>
      <c r="L41">
        <f t="shared" ref="L41" si="52">$K40*$B$8*L$27/100</f>
        <v>4702222.2222222211</v>
      </c>
      <c r="M41">
        <f t="shared" ref="M41" si="53">$K40*$B$8*M$27/100</f>
        <v>4353909.4650205765</v>
      </c>
      <c r="N41">
        <f t="shared" ref="N41" si="54">$K40*$B$8*N$27/100</f>
        <v>4031397.6527968291</v>
      </c>
      <c r="O41">
        <f t="shared" ref="O41" si="55">$K40*$B$8*O$27/100</f>
        <v>3732775.6044415082</v>
      </c>
      <c r="P41">
        <f t="shared" ref="P41" si="56">$K40*$B$8*P$27/100</f>
        <v>3456273.7078162115</v>
      </c>
      <c r="Q41">
        <f t="shared" ref="Q41" si="57">$K40*$B$8*Q$27/100</f>
        <v>3200253.4331631577</v>
      </c>
      <c r="R41">
        <f t="shared" ref="R41" si="58">$K40*$B$8*R$27/100</f>
        <v>2963197.6232992206</v>
      </c>
      <c r="S41">
        <f t="shared" ref="S41" si="59">$K40*$B$8*S$27/100</f>
        <v>2743701.5030548335</v>
      </c>
      <c r="T41">
        <f t="shared" ref="T41" si="60">$K40*$B$8*T$27/100</f>
        <v>2540464.3546804017</v>
      </c>
      <c r="U41">
        <f t="shared" ref="U41" si="61">$K40*$B$8*U$27/100</f>
        <v>2352281.8098892607</v>
      </c>
      <c r="V41">
        <f t="shared" ref="V41" si="62">$K40*$B$8*V$27/100</f>
        <v>2178038.7128604264</v>
      </c>
      <c r="W41">
        <f t="shared" ref="W41" si="63">$K40*$B$8*W$27/100</f>
        <v>2016702.511907802</v>
      </c>
      <c r="X41">
        <f t="shared" ref="X41" si="64">$K40*$B$8*X$27/100</f>
        <v>1867317.1406553721</v>
      </c>
      <c r="Y41">
        <f t="shared" ref="Y41" si="65">$K40*$B$8*Y$27/100</f>
        <v>1728997.352458678</v>
      </c>
      <c r="Z41">
        <f t="shared" ref="Z41" si="66">$K40*$B$8*Z$27/100</f>
        <v>1600923.4744987753</v>
      </c>
      <c r="AA41">
        <f t="shared" ref="AA41" si="67">$K40*$B$8*AA$27/100</f>
        <v>1482336.5504618294</v>
      </c>
      <c r="AB41">
        <f t="shared" ref="AB41" si="68">$K40*$B$8*AB$27/100</f>
        <v>1372533.8430202124</v>
      </c>
      <c r="AC41">
        <f t="shared" ref="AC41" si="69">$K40*$B$8*AC$27/100</f>
        <v>1270864.6694631593</v>
      </c>
      <c r="AD41">
        <f t="shared" ref="AD41" si="70">$K40*$B$8*AD$27/100</f>
        <v>1176726.5457992216</v>
      </c>
      <c r="AE41">
        <f t="shared" ref="AE41" si="71">$K40*$B$8*AE$27/100</f>
        <v>1089561.6164807607</v>
      </c>
      <c r="AF41">
        <f t="shared" ref="AF41" si="72">$K40*$B$8*AF$27/100</f>
        <v>1008853.3485932968</v>
      </c>
      <c r="AG41">
        <f t="shared" ref="AG41" si="73">$K40*$B$8*AG$27/100</f>
        <v>934123.4709197192</v>
      </c>
      <c r="AH41">
        <f t="shared" ref="AH41" si="74">$K40*$B$8*AH$27/100</f>
        <v>864929.13974048081</v>
      </c>
      <c r="AI41">
        <f t="shared" ref="AI41" si="75">$K40*$B$8*AI$27/100</f>
        <v>800860.31457451929</v>
      </c>
      <c r="AJ41">
        <f t="shared" ref="AJ41" si="76">$K40*$B$8*AJ$27/100</f>
        <v>741537.32830973994</v>
      </c>
      <c r="AK41">
        <f t="shared" ref="AK41" si="77">$K40*$B$8*AK$27/100</f>
        <v>686608.6373238333</v>
      </c>
      <c r="AL41">
        <f t="shared" ref="AL41" si="78">$K40*$B$8*AL$27/100</f>
        <v>635748.73826280865</v>
      </c>
      <c r="AM41">
        <f t="shared" ref="AM41" si="79">$K40*$B$8*AM$27/100</f>
        <v>588656.23913223017</v>
      </c>
      <c r="AN41">
        <f t="shared" ref="AN41" si="80">$K40*$B$8*AN$27/100</f>
        <v>545052.07327058341</v>
      </c>
      <c r="AO41">
        <f t="shared" ref="AO41" si="81">$K40*$B$8*AO$27/100</f>
        <v>504677.84562091058</v>
      </c>
      <c r="AP41">
        <f t="shared" ref="AP41:AP51" si="82">SUM(L41:AO41)</f>
        <v>57171526.929738574</v>
      </c>
    </row>
    <row r="42" spans="1:42" x14ac:dyDescent="0.25">
      <c r="A42">
        <v>760</v>
      </c>
      <c r="B42">
        <f t="shared" si="7"/>
        <v>1193.52</v>
      </c>
      <c r="C42">
        <f t="shared" si="8"/>
        <v>6</v>
      </c>
      <c r="D42" cm="1">
        <f t="array" ref="D42">INDEX($AP$26:$AP$135,MATCH(A42,$I$26:$I$135,0)+1)</f>
        <v>268727791.51379007</v>
      </c>
      <c r="E42" cm="1">
        <f t="array" ref="E42">INDEX($AP$26:$AP$135,MATCH(A42,$I$26:$I$135,0)+2)</f>
        <v>11056510389.62796</v>
      </c>
      <c r="F42">
        <f t="shared" si="9"/>
        <v>0.13225219712048705</v>
      </c>
      <c r="J42" t="s">
        <v>110</v>
      </c>
      <c r="K42">
        <f t="shared" si="20"/>
        <v>0</v>
      </c>
      <c r="L42">
        <f t="shared" ref="L42:AA42" si="83">$D$16*L$27</f>
        <v>909371703.82440913</v>
      </c>
      <c r="M42">
        <f t="shared" si="83"/>
        <v>842010836.87445295</v>
      </c>
      <c r="N42">
        <f t="shared" si="83"/>
        <v>779639663.77264166</v>
      </c>
      <c r="O42">
        <f t="shared" si="83"/>
        <v>721888577.56726074</v>
      </c>
      <c r="P42">
        <f t="shared" si="83"/>
        <v>668415349.5993154</v>
      </c>
      <c r="Q42">
        <f t="shared" si="83"/>
        <v>618903101.48084748</v>
      </c>
      <c r="R42">
        <f t="shared" si="83"/>
        <v>573058427.29708111</v>
      </c>
      <c r="S42">
        <f t="shared" si="83"/>
        <v>530609654.90470463</v>
      </c>
      <c r="T42">
        <f t="shared" si="83"/>
        <v>491305236.02287471</v>
      </c>
      <c r="U42">
        <f t="shared" si="83"/>
        <v>454912255.57673579</v>
      </c>
      <c r="V42">
        <f t="shared" si="83"/>
        <v>421215051.45994055</v>
      </c>
      <c r="W42">
        <f t="shared" si="83"/>
        <v>390013936.53698194</v>
      </c>
      <c r="X42">
        <f t="shared" si="83"/>
        <v>361124015.3120203</v>
      </c>
      <c r="Y42">
        <f t="shared" si="83"/>
        <v>334374088.25187063</v>
      </c>
      <c r="Z42">
        <f t="shared" si="83"/>
        <v>309605637.2702505</v>
      </c>
      <c r="AA42">
        <f t="shared" si="83"/>
        <v>286671886.36134309</v>
      </c>
      <c r="AB42">
        <f t="shared" ref="AB42:AO42" si="84">$D$16*AB$27</f>
        <v>265436931.81605846</v>
      </c>
      <c r="AC42">
        <f t="shared" si="84"/>
        <v>245774936.86672071</v>
      </c>
      <c r="AD42">
        <f t="shared" si="84"/>
        <v>227569385.98770437</v>
      </c>
      <c r="AE42">
        <f t="shared" si="84"/>
        <v>210712394.4330596</v>
      </c>
      <c r="AF42">
        <f t="shared" si="84"/>
        <v>195104068.91949964</v>
      </c>
      <c r="AG42">
        <f t="shared" si="84"/>
        <v>180651915.66620332</v>
      </c>
      <c r="AH42">
        <f t="shared" si="84"/>
        <v>167270292.28352162</v>
      </c>
      <c r="AI42">
        <f t="shared" si="84"/>
        <v>154879900.26251999</v>
      </c>
      <c r="AJ42">
        <f t="shared" si="84"/>
        <v>143407315.05788887</v>
      </c>
      <c r="AK42">
        <f t="shared" si="84"/>
        <v>132784550.97952674</v>
      </c>
      <c r="AL42">
        <f t="shared" si="84"/>
        <v>122948658.31437661</v>
      </c>
      <c r="AM42">
        <f t="shared" si="84"/>
        <v>113841350.29108945</v>
      </c>
      <c r="AN42">
        <f t="shared" si="84"/>
        <v>105408657.67693467</v>
      </c>
      <c r="AO42">
        <f t="shared" si="84"/>
        <v>97600608.960124686</v>
      </c>
      <c r="AP42">
        <f t="shared" si="82"/>
        <v>11056510389.62796</v>
      </c>
    </row>
    <row r="43" spans="1:42" x14ac:dyDescent="0.25">
      <c r="A43">
        <v>800</v>
      </c>
      <c r="B43">
        <f t="shared" si="7"/>
        <v>1258.8000000000002</v>
      </c>
      <c r="C43">
        <f t="shared" si="8"/>
        <v>7</v>
      </c>
      <c r="D43" cm="1">
        <f t="array" ref="D43">INDEX($AP$26:$AP$135,MATCH(A43,$I$26:$I$135,0)+1)</f>
        <v>283425953.44657749</v>
      </c>
      <c r="E43" cm="1">
        <f t="array" ref="E43">INDEX($AP$26:$AP$135,MATCH(A43,$I$26:$I$135,0)+2)</f>
        <v>11056510389.62796</v>
      </c>
      <c r="F43">
        <f t="shared" si="9"/>
        <v>0.13948577798048559</v>
      </c>
      <c r="H43">
        <f t="shared" ref="H43:H106" si="85">VLOOKUP(I43,$A$23:$B$58,2)</f>
        <v>315.60000000000002</v>
      </c>
      <c r="I43">
        <v>200</v>
      </c>
      <c r="J43" t="s">
        <v>105</v>
      </c>
      <c r="K43">
        <f t="shared" si="20"/>
        <v>315600000</v>
      </c>
      <c r="AP43">
        <f t="shared" si="82"/>
        <v>0</v>
      </c>
    </row>
    <row r="44" spans="1:42" x14ac:dyDescent="0.25">
      <c r="A44">
        <v>840</v>
      </c>
      <c r="B44">
        <f t="shared" si="7"/>
        <v>1320.48</v>
      </c>
      <c r="C44">
        <f t="shared" si="8"/>
        <v>7</v>
      </c>
      <c r="D44" cm="1">
        <f t="array" ref="D44">INDEX($AP$26:$AP$135,MATCH(A44,$I$26:$I$135,0)+1)</f>
        <v>297313554.97865945</v>
      </c>
      <c r="E44" cm="1">
        <f t="array" ref="E44">INDEX($AP$26:$AP$135,MATCH(A44,$I$26:$I$135,0)+2)</f>
        <v>11056510389.62796</v>
      </c>
      <c r="F44">
        <f t="shared" si="9"/>
        <v>0.14632044813129294</v>
      </c>
      <c r="J44" t="s">
        <v>108</v>
      </c>
      <c r="K44">
        <f t="shared" si="20"/>
        <v>0</v>
      </c>
      <c r="L44">
        <f t="shared" ref="L44" si="86">$K43*$B$8*L$27/100</f>
        <v>5844444.444444444</v>
      </c>
      <c r="M44">
        <f t="shared" ref="M44" si="87">$K43*$B$8*M$27/100</f>
        <v>5411522.6337448563</v>
      </c>
      <c r="N44">
        <f t="shared" ref="N44" si="88">$K43*$B$8*N$27/100</f>
        <v>5010669.10531931</v>
      </c>
      <c r="O44">
        <f t="shared" ref="O44" si="89">$K43*$B$8*O$27/100</f>
        <v>4639508.4308512136</v>
      </c>
      <c r="P44">
        <f t="shared" ref="P44" si="90">$K43*$B$8*P$27/100</f>
        <v>4295841.1396770487</v>
      </c>
      <c r="Q44">
        <f t="shared" ref="Q44" si="91">$K43*$B$8*Q$27/100</f>
        <v>3977630.6848861557</v>
      </c>
      <c r="R44">
        <f t="shared" ref="R44" si="92">$K43*$B$8*R$27/100</f>
        <v>3682991.3748945892</v>
      </c>
      <c r="S44">
        <f t="shared" ref="S44" si="93">$K43*$B$8*S$27/100</f>
        <v>3410177.1989764706</v>
      </c>
      <c r="T44">
        <f t="shared" ref="T44" si="94">$K43*$B$8*T$27/100</f>
        <v>3157571.4805337698</v>
      </c>
      <c r="U44">
        <f t="shared" ref="U44" si="95">$K43*$B$8*U$27/100</f>
        <v>2923677.2967905272</v>
      </c>
      <c r="V44">
        <f t="shared" ref="V44" si="96">$K43*$B$8*V$27/100</f>
        <v>2707108.6081393771</v>
      </c>
      <c r="W44">
        <f t="shared" ref="W44" si="97">$K43*$B$8*W$27/100</f>
        <v>2506582.044573497</v>
      </c>
      <c r="X44">
        <f t="shared" ref="X44" si="98">$K43*$B$8*X$27/100</f>
        <v>2320909.3005310157</v>
      </c>
      <c r="Y44">
        <f t="shared" ref="Y44" si="99">$K43*$B$8*Y$27/100</f>
        <v>2148990.0930842734</v>
      </c>
      <c r="Z44">
        <f t="shared" ref="Z44" si="100">$K43*$B$8*Z$27/100</f>
        <v>1989805.6417446975</v>
      </c>
      <c r="AA44">
        <f t="shared" ref="AA44" si="101">$K43*$B$8*AA$27/100</f>
        <v>1842412.6312450904</v>
      </c>
      <c r="AB44">
        <f t="shared" ref="AB44" si="102">$K43*$B$8*AB$27/100</f>
        <v>1705937.621523232</v>
      </c>
      <c r="AC44">
        <f t="shared" ref="AC44" si="103">$K43*$B$8*AC$27/100</f>
        <v>1579571.8717807699</v>
      </c>
      <c r="AD44">
        <f t="shared" ref="AD44" si="104">$K43*$B$8*AD$27/100</f>
        <v>1462566.5479451574</v>
      </c>
      <c r="AE44">
        <f t="shared" ref="AE44" si="105">$K43*$B$8*AE$27/100</f>
        <v>1354228.2851344049</v>
      </c>
      <c r="AF44">
        <f t="shared" ref="AF44" si="106">$K43*$B$8*AF$27/100</f>
        <v>1253915.0788281525</v>
      </c>
      <c r="AG44">
        <f t="shared" ref="AG44" si="107">$K43*$B$8*AG$27/100</f>
        <v>1161032.4803964375</v>
      </c>
      <c r="AH44">
        <f t="shared" ref="AH44" si="108">$K43*$B$8*AH$27/100</f>
        <v>1075030.0744411459</v>
      </c>
      <c r="AI44">
        <f t="shared" ref="AI44" si="109">$K43*$B$8*AI$27/100</f>
        <v>995398.21707513498</v>
      </c>
      <c r="AJ44">
        <f t="shared" ref="AJ44" si="110">$K43*$B$8*AJ$27/100</f>
        <v>921665.01581030991</v>
      </c>
      <c r="AK44">
        <f t="shared" ref="AK44" si="111">$K43*$B$8*AK$27/100</f>
        <v>853393.5331576945</v>
      </c>
      <c r="AL44">
        <f t="shared" ref="AL44" si="112">$K43*$B$8*AL$27/100</f>
        <v>790179.19736823556</v>
      </c>
      <c r="AM44">
        <f t="shared" ref="AM44" si="113">$K43*$B$8*AM$27/100</f>
        <v>731647.40497058851</v>
      </c>
      <c r="AN44">
        <f t="shared" ref="AN44" si="114">$K43*$B$8*AN$27/100</f>
        <v>677451.30089869304</v>
      </c>
      <c r="AO44">
        <f t="shared" ref="AO44" si="115">$K43*$B$8*AO$27/100</f>
        <v>627269.72305434535</v>
      </c>
      <c r="AP44">
        <f t="shared" si="82"/>
        <v>71059128.461820617</v>
      </c>
    </row>
    <row r="45" spans="1:42" x14ac:dyDescent="0.25">
      <c r="A45">
        <v>880</v>
      </c>
      <c r="B45">
        <f t="shared" si="7"/>
        <v>1382.16</v>
      </c>
      <c r="C45">
        <f t="shared" si="8"/>
        <v>7</v>
      </c>
      <c r="D45" cm="1">
        <f t="array" ref="D45">INDEX($AP$26:$AP$135,MATCH(A45,$I$26:$I$135,0)+1)</f>
        <v>311201156.51074129</v>
      </c>
      <c r="E45" cm="1">
        <f t="array" ref="E45">INDEX($AP$26:$AP$135,MATCH(A45,$I$26:$I$135,0)+2)</f>
        <v>11056510389.62796</v>
      </c>
      <c r="F45">
        <f t="shared" si="9"/>
        <v>0.15315511828210032</v>
      </c>
      <c r="J45" t="s">
        <v>110</v>
      </c>
      <c r="K45">
        <f t="shared" si="20"/>
        <v>0</v>
      </c>
      <c r="L45">
        <f t="shared" ref="L45:AA45" si="116">$D$16*L$27</f>
        <v>909371703.82440913</v>
      </c>
      <c r="M45">
        <f t="shared" si="116"/>
        <v>842010836.87445295</v>
      </c>
      <c r="N45">
        <f t="shared" si="116"/>
        <v>779639663.77264166</v>
      </c>
      <c r="O45">
        <f t="shared" si="116"/>
        <v>721888577.56726074</v>
      </c>
      <c r="P45">
        <f t="shared" si="116"/>
        <v>668415349.5993154</v>
      </c>
      <c r="Q45">
        <f t="shared" si="116"/>
        <v>618903101.48084748</v>
      </c>
      <c r="R45">
        <f t="shared" si="116"/>
        <v>573058427.29708111</v>
      </c>
      <c r="S45">
        <f t="shared" si="116"/>
        <v>530609654.90470463</v>
      </c>
      <c r="T45">
        <f t="shared" si="116"/>
        <v>491305236.02287471</v>
      </c>
      <c r="U45">
        <f t="shared" si="116"/>
        <v>454912255.57673579</v>
      </c>
      <c r="V45">
        <f t="shared" si="116"/>
        <v>421215051.45994055</v>
      </c>
      <c r="W45">
        <f t="shared" si="116"/>
        <v>390013936.53698194</v>
      </c>
      <c r="X45">
        <f t="shared" si="116"/>
        <v>361124015.3120203</v>
      </c>
      <c r="Y45">
        <f t="shared" si="116"/>
        <v>334374088.25187063</v>
      </c>
      <c r="Z45">
        <f t="shared" si="116"/>
        <v>309605637.2702505</v>
      </c>
      <c r="AA45">
        <f t="shared" si="116"/>
        <v>286671886.36134309</v>
      </c>
      <c r="AB45">
        <f t="shared" ref="AB45:AO45" si="117">$D$16*AB$27</f>
        <v>265436931.81605846</v>
      </c>
      <c r="AC45">
        <f t="shared" si="117"/>
        <v>245774936.86672071</v>
      </c>
      <c r="AD45">
        <f t="shared" si="117"/>
        <v>227569385.98770437</v>
      </c>
      <c r="AE45">
        <f t="shared" si="117"/>
        <v>210712394.4330596</v>
      </c>
      <c r="AF45">
        <f t="shared" si="117"/>
        <v>195104068.91949964</v>
      </c>
      <c r="AG45">
        <f t="shared" si="117"/>
        <v>180651915.66620332</v>
      </c>
      <c r="AH45">
        <f t="shared" si="117"/>
        <v>167270292.28352162</v>
      </c>
      <c r="AI45">
        <f t="shared" si="117"/>
        <v>154879900.26251999</v>
      </c>
      <c r="AJ45">
        <f t="shared" si="117"/>
        <v>143407315.05788887</v>
      </c>
      <c r="AK45">
        <f t="shared" si="117"/>
        <v>132784550.97952674</v>
      </c>
      <c r="AL45">
        <f t="shared" si="117"/>
        <v>122948658.31437661</v>
      </c>
      <c r="AM45">
        <f t="shared" si="117"/>
        <v>113841350.29108945</v>
      </c>
      <c r="AN45">
        <f t="shared" si="117"/>
        <v>105408657.67693467</v>
      </c>
      <c r="AO45">
        <f t="shared" si="117"/>
        <v>97600608.960124686</v>
      </c>
      <c r="AP45">
        <f t="shared" si="82"/>
        <v>11056510389.62796</v>
      </c>
    </row>
    <row r="46" spans="1:42" x14ac:dyDescent="0.25">
      <c r="A46">
        <v>920</v>
      </c>
      <c r="B46">
        <f t="shared" si="7"/>
        <v>1447.44</v>
      </c>
      <c r="C46">
        <f t="shared" si="8"/>
        <v>8</v>
      </c>
      <c r="D46" cm="1">
        <f t="array" ref="D46">INDEX($AP$26:$AP$135,MATCH(A46,$I$26:$I$135,0)+1)</f>
        <v>325899318.44352877</v>
      </c>
      <c r="E46" cm="1">
        <f t="array" ref="E46">INDEX($AP$26:$AP$135,MATCH(A46,$I$26:$I$135,0)+2)</f>
        <v>11056510389.62796</v>
      </c>
      <c r="F46">
        <f t="shared" si="9"/>
        <v>0.16038869914209883</v>
      </c>
      <c r="H46">
        <f t="shared" si="85"/>
        <v>377.28</v>
      </c>
      <c r="I46">
        <v>240</v>
      </c>
      <c r="J46" t="s">
        <v>105</v>
      </c>
      <c r="K46">
        <f t="shared" si="20"/>
        <v>377280000</v>
      </c>
      <c r="AP46">
        <f t="shared" si="82"/>
        <v>0</v>
      </c>
    </row>
    <row r="47" spans="1:42" x14ac:dyDescent="0.25">
      <c r="A47">
        <v>960</v>
      </c>
      <c r="B47">
        <f t="shared" si="7"/>
        <v>1509.12</v>
      </c>
      <c r="C47">
        <f t="shared" si="8"/>
        <v>8</v>
      </c>
      <c r="D47" cm="1">
        <f t="array" ref="D47">INDEX($AP$26:$AP$135,MATCH(A47,$I$26:$I$135,0)+1)</f>
        <v>339786919.97561073</v>
      </c>
      <c r="E47" cm="1">
        <f t="array" ref="E47">INDEX($AP$26:$AP$135,MATCH(A47,$I$26:$I$135,0)+2)</f>
        <v>11056510389.62796</v>
      </c>
      <c r="F47">
        <f t="shared" si="9"/>
        <v>0.16722336929290621</v>
      </c>
      <c r="J47" t="s">
        <v>108</v>
      </c>
      <c r="K47">
        <f t="shared" si="20"/>
        <v>0</v>
      </c>
      <c r="L47">
        <f t="shared" ref="L47" si="118">$K46*$B$8*L$27/100</f>
        <v>6986666.666666666</v>
      </c>
      <c r="M47">
        <f t="shared" ref="M47" si="119">$K46*$B$8*M$27/100</f>
        <v>6469135.8024691353</v>
      </c>
      <c r="N47">
        <f t="shared" ref="N47" si="120">$K46*$B$8*N$27/100</f>
        <v>5989940.5578417918</v>
      </c>
      <c r="O47">
        <f t="shared" ref="O47" si="121">$K46*$B$8*O$27/100</f>
        <v>5546241.2572609177</v>
      </c>
      <c r="P47">
        <f t="shared" ref="P47" si="122">$K46*$B$8*P$27/100</f>
        <v>5135408.5715378867</v>
      </c>
      <c r="Q47">
        <f t="shared" ref="Q47" si="123">$K46*$B$8*Q$27/100</f>
        <v>4755007.9366091527</v>
      </c>
      <c r="R47">
        <f t="shared" ref="R47" si="124">$K46*$B$8*R$27/100</f>
        <v>4402785.1264899578</v>
      </c>
      <c r="S47">
        <f t="shared" ref="S47" si="125">$K46*$B$8*S$27/100</f>
        <v>4076652.8948981082</v>
      </c>
      <c r="T47">
        <f t="shared" ref="T47" si="126">$K46*$B$8*T$27/100</f>
        <v>3774678.606387137</v>
      </c>
      <c r="U47">
        <f t="shared" ref="U47" si="127">$K46*$B$8*U$27/100</f>
        <v>3495072.7836917937</v>
      </c>
      <c r="V47">
        <f t="shared" ref="V47" si="128">$K46*$B$8*V$27/100</f>
        <v>3236178.5034183278</v>
      </c>
      <c r="W47">
        <f t="shared" ref="W47" si="129">$K46*$B$8*W$27/100</f>
        <v>2996461.5772391916</v>
      </c>
      <c r="X47">
        <f t="shared" ref="X47" si="130">$K46*$B$8*X$27/100</f>
        <v>2774501.4604066587</v>
      </c>
      <c r="Y47">
        <f t="shared" ref="Y47" si="131">$K46*$B$8*Y$27/100</f>
        <v>2568982.8337098691</v>
      </c>
      <c r="Z47">
        <f t="shared" ref="Z47" si="132">$K46*$B$8*Z$27/100</f>
        <v>2378687.8089906191</v>
      </c>
      <c r="AA47">
        <f t="shared" ref="AA47" si="133">$K46*$B$8*AA$27/100</f>
        <v>2202488.7120283511</v>
      </c>
      <c r="AB47">
        <f t="shared" ref="AB47" si="134">$K46*$B$8*AB$27/100</f>
        <v>2039341.4000262513</v>
      </c>
      <c r="AC47">
        <f t="shared" ref="AC47" si="135">$K46*$B$8*AC$27/100</f>
        <v>1888279.0740983803</v>
      </c>
      <c r="AD47">
        <f t="shared" ref="AD47" si="136">$K46*$B$8*AD$27/100</f>
        <v>1748406.5500910929</v>
      </c>
      <c r="AE47">
        <f t="shared" ref="AE47" si="137">$K46*$B$8*AE$27/100</f>
        <v>1618894.9537880488</v>
      </c>
      <c r="AF47">
        <f t="shared" ref="AF47" si="138">$K46*$B$8*AF$27/100</f>
        <v>1498976.8090630081</v>
      </c>
      <c r="AG47">
        <f t="shared" ref="AG47" si="139">$K46*$B$8*AG$27/100</f>
        <v>1387941.4898731557</v>
      </c>
      <c r="AH47">
        <f t="shared" ref="AH47" si="140">$K46*$B$8*AH$27/100</f>
        <v>1285131.0091418109</v>
      </c>
      <c r="AI47">
        <f t="shared" ref="AI47" si="141">$K46*$B$8*AI$27/100</f>
        <v>1189936.1195757508</v>
      </c>
      <c r="AJ47">
        <f t="shared" ref="AJ47" si="142">$K46*$B$8*AJ$27/100</f>
        <v>1101792.7033108801</v>
      </c>
      <c r="AK47">
        <f t="shared" ref="AK47" si="143">$K46*$B$8*AK$27/100</f>
        <v>1020178.4289915557</v>
      </c>
      <c r="AL47">
        <f t="shared" ref="AL47" si="144">$K46*$B$8*AL$27/100</f>
        <v>944609.6564736627</v>
      </c>
      <c r="AM47">
        <f t="shared" ref="AM47" si="145">$K46*$B$8*AM$27/100</f>
        <v>874638.57080894697</v>
      </c>
      <c r="AN47">
        <f t="shared" ref="AN47" si="146">$K46*$B$8*AN$27/100</f>
        <v>809850.52852680266</v>
      </c>
      <c r="AO47">
        <f t="shared" ref="AO47" si="147">$K46*$B$8*AO$27/100</f>
        <v>749861.60048778018</v>
      </c>
      <c r="AP47">
        <f t="shared" si="82"/>
        <v>84946729.993902683</v>
      </c>
    </row>
    <row r="48" spans="1:42" x14ac:dyDescent="0.25">
      <c r="A48">
        <v>1000</v>
      </c>
      <c r="B48">
        <f t="shared" si="7"/>
        <v>1570.8</v>
      </c>
      <c r="C48">
        <f t="shared" si="8"/>
        <v>8</v>
      </c>
      <c r="D48" cm="1">
        <f t="array" ref="D48">INDEX($AP$26:$AP$135,MATCH(A48,$I$26:$I$135,0)+1)</f>
        <v>353674521.50769275</v>
      </c>
      <c r="E48" cm="1">
        <f t="array" ref="E48">INDEX($AP$26:$AP$135,MATCH(A48,$I$26:$I$135,0)+2)</f>
        <v>11056510389.62796</v>
      </c>
      <c r="F48">
        <f t="shared" si="9"/>
        <v>0.17405803944371362</v>
      </c>
      <c r="J48" t="s">
        <v>110</v>
      </c>
      <c r="K48">
        <f t="shared" si="20"/>
        <v>0</v>
      </c>
      <c r="L48">
        <f t="shared" ref="L48:AA48" si="148">$D$16*L$27</f>
        <v>909371703.82440913</v>
      </c>
      <c r="M48">
        <f t="shared" si="148"/>
        <v>842010836.87445295</v>
      </c>
      <c r="N48">
        <f t="shared" si="148"/>
        <v>779639663.77264166</v>
      </c>
      <c r="O48">
        <f t="shared" si="148"/>
        <v>721888577.56726074</v>
      </c>
      <c r="P48">
        <f t="shared" si="148"/>
        <v>668415349.5993154</v>
      </c>
      <c r="Q48">
        <f t="shared" si="148"/>
        <v>618903101.48084748</v>
      </c>
      <c r="R48">
        <f t="shared" si="148"/>
        <v>573058427.29708111</v>
      </c>
      <c r="S48">
        <f t="shared" si="148"/>
        <v>530609654.90470463</v>
      </c>
      <c r="T48">
        <f t="shared" si="148"/>
        <v>491305236.02287471</v>
      </c>
      <c r="U48">
        <f t="shared" si="148"/>
        <v>454912255.57673579</v>
      </c>
      <c r="V48">
        <f t="shared" si="148"/>
        <v>421215051.45994055</v>
      </c>
      <c r="W48">
        <f t="shared" si="148"/>
        <v>390013936.53698194</v>
      </c>
      <c r="X48">
        <f t="shared" si="148"/>
        <v>361124015.3120203</v>
      </c>
      <c r="Y48">
        <f t="shared" si="148"/>
        <v>334374088.25187063</v>
      </c>
      <c r="Z48">
        <f t="shared" si="148"/>
        <v>309605637.2702505</v>
      </c>
      <c r="AA48">
        <f t="shared" si="148"/>
        <v>286671886.36134309</v>
      </c>
      <c r="AB48">
        <f t="shared" ref="AB48:AO48" si="149">$D$16*AB$27</f>
        <v>265436931.81605846</v>
      </c>
      <c r="AC48">
        <f t="shared" si="149"/>
        <v>245774936.86672071</v>
      </c>
      <c r="AD48">
        <f t="shared" si="149"/>
        <v>227569385.98770437</v>
      </c>
      <c r="AE48">
        <f t="shared" si="149"/>
        <v>210712394.4330596</v>
      </c>
      <c r="AF48">
        <f t="shared" si="149"/>
        <v>195104068.91949964</v>
      </c>
      <c r="AG48">
        <f t="shared" si="149"/>
        <v>180651915.66620332</v>
      </c>
      <c r="AH48">
        <f t="shared" si="149"/>
        <v>167270292.28352162</v>
      </c>
      <c r="AI48">
        <f t="shared" si="149"/>
        <v>154879900.26251999</v>
      </c>
      <c r="AJ48">
        <f t="shared" si="149"/>
        <v>143407315.05788887</v>
      </c>
      <c r="AK48">
        <f t="shared" si="149"/>
        <v>132784550.97952674</v>
      </c>
      <c r="AL48">
        <f t="shared" si="149"/>
        <v>122948658.31437661</v>
      </c>
      <c r="AM48">
        <f t="shared" si="149"/>
        <v>113841350.29108945</v>
      </c>
      <c r="AN48">
        <f t="shared" si="149"/>
        <v>105408657.67693467</v>
      </c>
      <c r="AO48">
        <f t="shared" si="149"/>
        <v>97600608.960124686</v>
      </c>
      <c r="AP48">
        <f t="shared" si="82"/>
        <v>11056510389.62796</v>
      </c>
    </row>
    <row r="49" spans="1:42" x14ac:dyDescent="0.25">
      <c r="A49">
        <v>1040</v>
      </c>
      <c r="B49">
        <f t="shared" si="7"/>
        <v>1636.0800000000002</v>
      </c>
      <c r="C49">
        <f t="shared" si="8"/>
        <v>9</v>
      </c>
      <c r="D49" cm="1">
        <f t="array" ref="D49">INDEX($AP$26:$AP$135,MATCH(A49,$I$26:$I$135,0)+1)</f>
        <v>368372683.44048011</v>
      </c>
      <c r="E49" cm="1">
        <f t="array" ref="E49">INDEX($AP$26:$AP$135,MATCH(A49,$I$26:$I$135,0)+2)</f>
        <v>11056510389.62796</v>
      </c>
      <c r="F49">
        <f t="shared" si="9"/>
        <v>0.18129162030371213</v>
      </c>
      <c r="H49">
        <f t="shared" ref="H49" si="150">VLOOKUP(I49,$A$23:$B$58,2)</f>
        <v>442.56</v>
      </c>
      <c r="I49">
        <v>280</v>
      </c>
      <c r="J49" t="s">
        <v>105</v>
      </c>
      <c r="K49">
        <f t="shared" si="20"/>
        <v>442560000</v>
      </c>
      <c r="AP49">
        <f t="shared" si="82"/>
        <v>0</v>
      </c>
    </row>
    <row r="50" spans="1:42" x14ac:dyDescent="0.25">
      <c r="A50">
        <v>1080</v>
      </c>
      <c r="B50">
        <f t="shared" si="7"/>
        <v>1697.7600000000002</v>
      </c>
      <c r="C50">
        <f t="shared" si="8"/>
        <v>9</v>
      </c>
      <c r="D50" cm="1">
        <f t="array" ref="D50">INDEX($AP$26:$AP$135,MATCH(A50,$I$26:$I$135,0)+1)</f>
        <v>382260284.97256219</v>
      </c>
      <c r="E50" cm="1">
        <f t="array" ref="E50">INDEX($AP$26:$AP$135,MATCH(A50,$I$26:$I$135,0)+2)</f>
        <v>11056510389.62796</v>
      </c>
      <c r="F50">
        <f t="shared" si="9"/>
        <v>0.18812629045451951</v>
      </c>
      <c r="J50" t="s">
        <v>108</v>
      </c>
      <c r="K50">
        <f t="shared" ref="K50:K113" si="151">H50*1000000</f>
        <v>0</v>
      </c>
      <c r="L50">
        <f t="shared" ref="L50" si="152">$K49*$B$8*L$27/100</f>
        <v>8195555.555555555</v>
      </c>
      <c r="M50">
        <f t="shared" ref="M50" si="153">$K49*$B$8*M$27/100</f>
        <v>7588477.3662551437</v>
      </c>
      <c r="N50">
        <f t="shared" ref="N50" si="154">$K49*$B$8*N$27/100</f>
        <v>7026367.9317177245</v>
      </c>
      <c r="O50">
        <f t="shared" ref="O50" si="155">$K49*$B$8*O$27/100</f>
        <v>6505896.233071967</v>
      </c>
      <c r="P50">
        <f t="shared" ref="P50" si="156">$K49*$B$8*P$27/100</f>
        <v>6023977.9935851553</v>
      </c>
      <c r="Q50">
        <f t="shared" ref="Q50" si="157">$K49*$B$8*Q$27/100</f>
        <v>5577757.4014677349</v>
      </c>
      <c r="R50">
        <f t="shared" ref="R50" si="158">$K49*$B$8*R$27/100</f>
        <v>5164590.1865441985</v>
      </c>
      <c r="S50">
        <f t="shared" ref="S50" si="159">$K49*$B$8*S$27/100</f>
        <v>4782027.9505038876</v>
      </c>
      <c r="T50">
        <f t="shared" ref="T50" si="160">$K49*$B$8*T$27/100</f>
        <v>4427803.6578739705</v>
      </c>
      <c r="U50">
        <f t="shared" ref="U50" si="161">$K49*$B$8*U$27/100</f>
        <v>4099818.2017351575</v>
      </c>
      <c r="V50">
        <f t="shared" ref="V50" si="162">$K49*$B$8*V$27/100</f>
        <v>3796127.9645695901</v>
      </c>
      <c r="W50">
        <f t="shared" ref="W50" si="163">$K49*$B$8*W$27/100</f>
        <v>3514933.300527398</v>
      </c>
      <c r="X50">
        <f t="shared" ref="X50" si="164">$K49*$B$8*X$27/100</f>
        <v>3254567.8708587014</v>
      </c>
      <c r="Y50">
        <f t="shared" ref="Y50" si="165">$K49*$B$8*Y$27/100</f>
        <v>3013488.7693136125</v>
      </c>
      <c r="Z50">
        <f t="shared" ref="Z50" si="166">$K49*$B$8*Z$27/100</f>
        <v>2790267.3789940854</v>
      </c>
      <c r="AA50">
        <f t="shared" ref="AA50" si="167">$K49*$B$8*AA$27/100</f>
        <v>2583580.9064760045</v>
      </c>
      <c r="AB50">
        <f t="shared" ref="AB50" si="168">$K49*$B$8*AB$27/100</f>
        <v>2392204.5430333377</v>
      </c>
      <c r="AC50">
        <f t="shared" ref="AC50" si="169">$K49*$B$8*AC$27/100</f>
        <v>2215004.2065123497</v>
      </c>
      <c r="AD50">
        <f t="shared" ref="AD50" si="170">$K49*$B$8*AD$27/100</f>
        <v>2050929.8208447681</v>
      </c>
      <c r="AE50">
        <f t="shared" ref="AE50" si="171">$K49*$B$8*AE$27/100</f>
        <v>1899009.0933747853</v>
      </c>
      <c r="AF50">
        <f t="shared" ref="AF50" si="172">$K49*$B$8*AF$27/100</f>
        <v>1758341.753124801</v>
      </c>
      <c r="AG50">
        <f t="shared" ref="AG50" si="173">$K49*$B$8*AG$27/100</f>
        <v>1628094.2158562969</v>
      </c>
      <c r="AH50">
        <f t="shared" ref="AH50" si="174">$K49*$B$8*AH$27/100</f>
        <v>1507494.6443113862</v>
      </c>
      <c r="AI50">
        <f t="shared" ref="AI50" si="175">$K49*$B$8*AI$27/100</f>
        <v>1395828.3743623944</v>
      </c>
      <c r="AJ50">
        <f t="shared" ref="AJ50" si="176">$K49*$B$8*AJ$27/100</f>
        <v>1292433.6799651801</v>
      </c>
      <c r="AK50">
        <f t="shared" ref="AK50" si="177">$K49*$B$8*AK$27/100</f>
        <v>1196697.8518196112</v>
      </c>
      <c r="AL50">
        <f t="shared" ref="AL50" si="178">$K49*$B$8*AL$27/100</f>
        <v>1108053.56649964</v>
      </c>
      <c r="AM50">
        <f t="shared" ref="AM50" si="179">$K49*$B$8*AM$27/100</f>
        <v>1025975.5245367037</v>
      </c>
      <c r="AN50">
        <f t="shared" ref="AN50" si="180">$K49*$B$8*AN$27/100</f>
        <v>949977.3375339848</v>
      </c>
      <c r="AO50">
        <f t="shared" ref="AO50" si="181">$K49*$B$8*AO$27/100</f>
        <v>879608.64586480067</v>
      </c>
      <c r="AP50">
        <f t="shared" si="82"/>
        <v>99644891.926689923</v>
      </c>
    </row>
    <row r="51" spans="1:42" x14ac:dyDescent="0.25">
      <c r="A51">
        <v>1120</v>
      </c>
      <c r="B51">
        <f t="shared" si="7"/>
        <v>1759.44</v>
      </c>
      <c r="C51">
        <f t="shared" si="8"/>
        <v>9</v>
      </c>
      <c r="D51" cm="1">
        <f t="array" ref="D51">INDEX($AP$26:$AP$135,MATCH(A51,$I$26:$I$135,0)+1)</f>
        <v>396147886.50464427</v>
      </c>
      <c r="E51" cm="1">
        <f t="array" ref="E51">INDEX($AP$26:$AP$135,MATCH(A51,$I$26:$I$135,0)+2)</f>
        <v>11056510389.62796</v>
      </c>
      <c r="F51">
        <f t="shared" si="9"/>
        <v>0.19496096060532692</v>
      </c>
      <c r="J51" t="s">
        <v>110</v>
      </c>
      <c r="K51">
        <f t="shared" si="151"/>
        <v>0</v>
      </c>
      <c r="L51">
        <f t="shared" ref="L51:AA51" si="182">$D$16*L$27</f>
        <v>909371703.82440913</v>
      </c>
      <c r="M51">
        <f t="shared" si="182"/>
        <v>842010836.87445295</v>
      </c>
      <c r="N51">
        <f t="shared" si="182"/>
        <v>779639663.77264166</v>
      </c>
      <c r="O51">
        <f t="shared" si="182"/>
        <v>721888577.56726074</v>
      </c>
      <c r="P51">
        <f t="shared" si="182"/>
        <v>668415349.5993154</v>
      </c>
      <c r="Q51">
        <f t="shared" si="182"/>
        <v>618903101.48084748</v>
      </c>
      <c r="R51">
        <f t="shared" si="182"/>
        <v>573058427.29708111</v>
      </c>
      <c r="S51">
        <f t="shared" si="182"/>
        <v>530609654.90470463</v>
      </c>
      <c r="T51">
        <f t="shared" si="182"/>
        <v>491305236.02287471</v>
      </c>
      <c r="U51">
        <f t="shared" si="182"/>
        <v>454912255.57673579</v>
      </c>
      <c r="V51">
        <f t="shared" si="182"/>
        <v>421215051.45994055</v>
      </c>
      <c r="W51">
        <f t="shared" si="182"/>
        <v>390013936.53698194</v>
      </c>
      <c r="X51">
        <f t="shared" si="182"/>
        <v>361124015.3120203</v>
      </c>
      <c r="Y51">
        <f t="shared" si="182"/>
        <v>334374088.25187063</v>
      </c>
      <c r="Z51">
        <f t="shared" si="182"/>
        <v>309605637.2702505</v>
      </c>
      <c r="AA51">
        <f t="shared" si="182"/>
        <v>286671886.36134309</v>
      </c>
      <c r="AB51">
        <f t="shared" ref="AB51:AO51" si="183">$D$16*AB$27</f>
        <v>265436931.81605846</v>
      </c>
      <c r="AC51">
        <f t="shared" si="183"/>
        <v>245774936.86672071</v>
      </c>
      <c r="AD51">
        <f t="shared" si="183"/>
        <v>227569385.98770437</v>
      </c>
      <c r="AE51">
        <f t="shared" si="183"/>
        <v>210712394.4330596</v>
      </c>
      <c r="AF51">
        <f t="shared" si="183"/>
        <v>195104068.91949964</v>
      </c>
      <c r="AG51">
        <f t="shared" si="183"/>
        <v>180651915.66620332</v>
      </c>
      <c r="AH51">
        <f t="shared" si="183"/>
        <v>167270292.28352162</v>
      </c>
      <c r="AI51">
        <f t="shared" si="183"/>
        <v>154879900.26251999</v>
      </c>
      <c r="AJ51">
        <f t="shared" si="183"/>
        <v>143407315.05788887</v>
      </c>
      <c r="AK51">
        <f t="shared" si="183"/>
        <v>132784550.97952674</v>
      </c>
      <c r="AL51">
        <f t="shared" si="183"/>
        <v>122948658.31437661</v>
      </c>
      <c r="AM51">
        <f t="shared" si="183"/>
        <v>113841350.29108945</v>
      </c>
      <c r="AN51">
        <f t="shared" si="183"/>
        <v>105408657.67693467</v>
      </c>
      <c r="AO51">
        <f t="shared" si="183"/>
        <v>97600608.960124686</v>
      </c>
      <c r="AP51">
        <f t="shared" si="82"/>
        <v>11056510389.62796</v>
      </c>
    </row>
    <row r="52" spans="1:42" x14ac:dyDescent="0.25">
      <c r="A52">
        <v>1160</v>
      </c>
      <c r="B52">
        <f t="shared" si="7"/>
        <v>1824.72</v>
      </c>
      <c r="C52">
        <f t="shared" si="8"/>
        <v>10</v>
      </c>
      <c r="D52" cm="1">
        <f t="array" ref="D52">INDEX($AP$26:$AP$135,MATCH(A52,$I$26:$I$135,0)+1)</f>
        <v>410846048.43743145</v>
      </c>
      <c r="E52" cm="1">
        <f t="array" ref="E52">INDEX($AP$26:$AP$135,MATCH(A52,$I$26:$I$135,0)+2)</f>
        <v>11056510389.62796</v>
      </c>
      <c r="F52">
        <f t="shared" si="9"/>
        <v>0.20219454146532537</v>
      </c>
      <c r="H52">
        <f t="shared" ref="H52" si="184">VLOOKUP(I52,$A$23:$B$58,2)</f>
        <v>504.24</v>
      </c>
      <c r="I52">
        <v>320</v>
      </c>
      <c r="J52" t="s">
        <v>105</v>
      </c>
      <c r="K52">
        <f t="shared" si="151"/>
        <v>504240000</v>
      </c>
    </row>
    <row r="53" spans="1:42" x14ac:dyDescent="0.25">
      <c r="A53">
        <v>1200</v>
      </c>
      <c r="B53">
        <f t="shared" si="7"/>
        <v>1886.4</v>
      </c>
      <c r="C53">
        <f t="shared" si="8"/>
        <v>10</v>
      </c>
      <c r="D53" cm="1">
        <f t="array" ref="D53">INDEX($AP$26:$AP$135,MATCH(A53,$I$26:$I$135,0)+1)</f>
        <v>424733649.9695136</v>
      </c>
      <c r="E53" cm="1">
        <f t="array" ref="E53">INDEX($AP$26:$AP$135,MATCH(A53,$I$26:$I$135,0)+2)</f>
        <v>11056510389.62796</v>
      </c>
      <c r="F53">
        <f t="shared" si="9"/>
        <v>0.20902921161613278</v>
      </c>
      <c r="J53" t="s">
        <v>108</v>
      </c>
      <c r="K53">
        <f t="shared" si="151"/>
        <v>0</v>
      </c>
      <c r="L53">
        <f t="shared" ref="L53" si="185">$K52*$B$8*L$27/100</f>
        <v>9337777.7777777761</v>
      </c>
      <c r="M53">
        <f t="shared" ref="M53" si="186">$K52*$B$8*M$27/100</f>
        <v>8646090.5349794235</v>
      </c>
      <c r="N53">
        <f t="shared" ref="N53" si="187">$K52*$B$8*N$27/100</f>
        <v>8005639.3842402063</v>
      </c>
      <c r="O53">
        <f t="shared" ref="O53" si="188">$K52*$B$8*O$27/100</f>
        <v>7412629.059481672</v>
      </c>
      <c r="P53">
        <f t="shared" ref="P53" si="189">$K52*$B$8*P$27/100</f>
        <v>6863545.4254459925</v>
      </c>
      <c r="Q53">
        <f t="shared" ref="Q53" si="190">$K52*$B$8*Q$27/100</f>
        <v>6355134.653190732</v>
      </c>
      <c r="R53">
        <f t="shared" ref="R53" si="191">$K52*$B$8*R$27/100</f>
        <v>5884383.9381395672</v>
      </c>
      <c r="S53">
        <f t="shared" ref="S53" si="192">$K52*$B$8*S$27/100</f>
        <v>5448503.6464255247</v>
      </c>
      <c r="T53">
        <f t="shared" ref="T53" si="193">$K52*$B$8*T$27/100</f>
        <v>5044910.7837273385</v>
      </c>
      <c r="U53">
        <f t="shared" ref="U53" si="194">$K52*$B$8*U$27/100</f>
        <v>4671213.688636424</v>
      </c>
      <c r="V53">
        <f t="shared" ref="V53" si="195">$K52*$B$8*V$27/100</f>
        <v>4325197.8598485403</v>
      </c>
      <c r="W53">
        <f t="shared" ref="W53" si="196">$K52*$B$8*W$27/100</f>
        <v>4004812.8331930921</v>
      </c>
      <c r="X53">
        <f t="shared" ref="X53" si="197">$K52*$B$8*X$27/100</f>
        <v>3708160.0307343453</v>
      </c>
      <c r="Y53">
        <f t="shared" ref="Y53" si="198">$K52*$B$8*Y$27/100</f>
        <v>3433481.5099392082</v>
      </c>
      <c r="Z53">
        <f t="shared" ref="Z53" si="199">$K52*$B$8*Z$27/100</f>
        <v>3179149.5462400066</v>
      </c>
      <c r="AA53">
        <f t="shared" ref="AA53" si="200">$K52*$B$8*AA$27/100</f>
        <v>2943656.987259266</v>
      </c>
      <c r="AB53">
        <f t="shared" ref="AB53" si="201">$K52*$B$8*AB$27/100</f>
        <v>2725608.3215363575</v>
      </c>
      <c r="AC53">
        <f t="shared" ref="AC53" si="202">$K52*$B$8*AC$27/100</f>
        <v>2523711.40882996</v>
      </c>
      <c r="AD53">
        <f t="shared" ref="AD53" si="203">$K52*$B$8*AD$27/100</f>
        <v>2336769.8229907034</v>
      </c>
      <c r="AE53">
        <f t="shared" ref="AE53" si="204">$K52*$B$8*AE$27/100</f>
        <v>2163675.7620284292</v>
      </c>
      <c r="AF53">
        <f t="shared" ref="AF53" si="205">$K52*$B$8*AF$27/100</f>
        <v>2003403.4833596565</v>
      </c>
      <c r="AG53">
        <f t="shared" ref="AG53" si="206">$K52*$B$8*AG$27/100</f>
        <v>1855003.225333015</v>
      </c>
      <c r="AH53">
        <f t="shared" ref="AH53" si="207">$K52*$B$8*AH$27/100</f>
        <v>1717595.5790120512</v>
      </c>
      <c r="AI53">
        <f t="shared" ref="AI53" si="208">$K52*$B$8*AI$27/100</f>
        <v>1590366.2768630101</v>
      </c>
      <c r="AJ53">
        <f t="shared" ref="AJ53" si="209">$K52*$B$8*AJ$27/100</f>
        <v>1472561.3674657501</v>
      </c>
      <c r="AK53">
        <f t="shared" ref="AK53" si="210">$K52*$B$8*AK$27/100</f>
        <v>1363482.7476534725</v>
      </c>
      <c r="AL53">
        <f t="shared" ref="AL53" si="211">$K52*$B$8*AL$27/100</f>
        <v>1262484.0256050669</v>
      </c>
      <c r="AM53">
        <f t="shared" ref="AM53" si="212">$K52*$B$8*AM$27/100</f>
        <v>1168966.6903750619</v>
      </c>
      <c r="AN53">
        <f t="shared" ref="AN53" si="213">$K52*$B$8*AN$27/100</f>
        <v>1082376.5651620943</v>
      </c>
      <c r="AO53">
        <f t="shared" ref="AO53" si="214">$K52*$B$8*AO$27/100</f>
        <v>1002200.5232982354</v>
      </c>
      <c r="AP53">
        <f t="shared" ref="AP53:AP63" si="215">SUM(L53:AO53)</f>
        <v>113532493.45877197</v>
      </c>
    </row>
    <row r="54" spans="1:42" x14ac:dyDescent="0.25">
      <c r="A54">
        <v>1240</v>
      </c>
      <c r="B54">
        <f t="shared" si="7"/>
        <v>1948.0800000000002</v>
      </c>
      <c r="C54">
        <f t="shared" si="8"/>
        <v>10</v>
      </c>
      <c r="D54" cm="1">
        <f t="array" ref="D54">INDEX($AP$26:$AP$135,MATCH(A54,$I$26:$I$135,0)+1)</f>
        <v>438621251.50159544</v>
      </c>
      <c r="E54" cm="1">
        <f t="array" ref="E54">INDEX($AP$26:$AP$135,MATCH(A54,$I$26:$I$135,0)+2)</f>
        <v>11056510389.62796</v>
      </c>
      <c r="F54">
        <f t="shared" si="9"/>
        <v>0.21586388176694016</v>
      </c>
      <c r="J54" t="s">
        <v>110</v>
      </c>
      <c r="K54">
        <f t="shared" si="151"/>
        <v>0</v>
      </c>
      <c r="L54">
        <f t="shared" ref="L54:AA54" si="216">$D$16*L$27</f>
        <v>909371703.82440913</v>
      </c>
      <c r="M54">
        <f t="shared" si="216"/>
        <v>842010836.87445295</v>
      </c>
      <c r="N54">
        <f t="shared" si="216"/>
        <v>779639663.77264166</v>
      </c>
      <c r="O54">
        <f t="shared" si="216"/>
        <v>721888577.56726074</v>
      </c>
      <c r="P54">
        <f t="shared" si="216"/>
        <v>668415349.5993154</v>
      </c>
      <c r="Q54">
        <f t="shared" si="216"/>
        <v>618903101.48084748</v>
      </c>
      <c r="R54">
        <f t="shared" si="216"/>
        <v>573058427.29708111</v>
      </c>
      <c r="S54">
        <f t="shared" si="216"/>
        <v>530609654.90470463</v>
      </c>
      <c r="T54">
        <f t="shared" si="216"/>
        <v>491305236.02287471</v>
      </c>
      <c r="U54">
        <f t="shared" si="216"/>
        <v>454912255.57673579</v>
      </c>
      <c r="V54">
        <f t="shared" si="216"/>
        <v>421215051.45994055</v>
      </c>
      <c r="W54">
        <f t="shared" si="216"/>
        <v>390013936.53698194</v>
      </c>
      <c r="X54">
        <f t="shared" si="216"/>
        <v>361124015.3120203</v>
      </c>
      <c r="Y54">
        <f t="shared" si="216"/>
        <v>334374088.25187063</v>
      </c>
      <c r="Z54">
        <f t="shared" si="216"/>
        <v>309605637.2702505</v>
      </c>
      <c r="AA54">
        <f t="shared" si="216"/>
        <v>286671886.36134309</v>
      </c>
      <c r="AB54">
        <f t="shared" ref="AB54:AO54" si="217">$D$16*AB$27</f>
        <v>265436931.81605846</v>
      </c>
      <c r="AC54">
        <f t="shared" si="217"/>
        <v>245774936.86672071</v>
      </c>
      <c r="AD54">
        <f t="shared" si="217"/>
        <v>227569385.98770437</v>
      </c>
      <c r="AE54">
        <f t="shared" si="217"/>
        <v>210712394.4330596</v>
      </c>
      <c r="AF54">
        <f t="shared" si="217"/>
        <v>195104068.91949964</v>
      </c>
      <c r="AG54">
        <f t="shared" si="217"/>
        <v>180651915.66620332</v>
      </c>
      <c r="AH54">
        <f t="shared" si="217"/>
        <v>167270292.28352162</v>
      </c>
      <c r="AI54">
        <f t="shared" si="217"/>
        <v>154879900.26251999</v>
      </c>
      <c r="AJ54">
        <f t="shared" si="217"/>
        <v>143407315.05788887</v>
      </c>
      <c r="AK54">
        <f t="shared" si="217"/>
        <v>132784550.97952674</v>
      </c>
      <c r="AL54">
        <f t="shared" si="217"/>
        <v>122948658.31437661</v>
      </c>
      <c r="AM54">
        <f t="shared" si="217"/>
        <v>113841350.29108945</v>
      </c>
      <c r="AN54">
        <f t="shared" si="217"/>
        <v>105408657.67693467</v>
      </c>
      <c r="AO54">
        <f t="shared" si="217"/>
        <v>97600608.960124686</v>
      </c>
      <c r="AP54">
        <f t="shared" si="215"/>
        <v>11056510389.62796</v>
      </c>
    </row>
    <row r="55" spans="1:42" x14ac:dyDescent="0.25">
      <c r="A55">
        <v>1280</v>
      </c>
      <c r="B55">
        <f t="shared" si="7"/>
        <v>2009.76</v>
      </c>
      <c r="C55">
        <f t="shared" si="8"/>
        <v>10</v>
      </c>
      <c r="D55" cm="1">
        <f t="array" ref="D55">INDEX($AP$26:$AP$135,MATCH(A55,$I$26:$I$135,0)+1)</f>
        <v>452508853.03367764</v>
      </c>
      <c r="E55" cm="1">
        <f t="array" ref="E55">INDEX($AP$26:$AP$135,MATCH(A55,$I$26:$I$135,0)+2)</f>
        <v>11056510389.62796</v>
      </c>
      <c r="F55">
        <f t="shared" si="9"/>
        <v>0.22269855191774757</v>
      </c>
      <c r="H55">
        <f t="shared" si="85"/>
        <v>565.91999999999996</v>
      </c>
      <c r="I55">
        <v>360</v>
      </c>
      <c r="J55" t="s">
        <v>105</v>
      </c>
      <c r="K55">
        <f t="shared" si="151"/>
        <v>565920000</v>
      </c>
      <c r="AP55">
        <f t="shared" si="215"/>
        <v>0</v>
      </c>
    </row>
    <row r="56" spans="1:42" x14ac:dyDescent="0.25">
      <c r="A56">
        <v>1320</v>
      </c>
      <c r="B56">
        <f t="shared" si="7"/>
        <v>2075.04</v>
      </c>
      <c r="C56">
        <f t="shared" si="8"/>
        <v>11</v>
      </c>
      <c r="D56" cm="1">
        <f t="array" ref="D56">INDEX($AP$26:$AP$135,MATCH(A56,$I$26:$I$135,0)+1)</f>
        <v>467207014.96646488</v>
      </c>
      <c r="E56" cm="1">
        <f t="array" ref="E56">INDEX($AP$26:$AP$135,MATCH(A56,$I$26:$I$135,0)+2)</f>
        <v>11056510389.62796</v>
      </c>
      <c r="F56">
        <f t="shared" si="9"/>
        <v>0.22993213277774607</v>
      </c>
      <c r="J56" t="s">
        <v>108</v>
      </c>
      <c r="K56">
        <f t="shared" si="151"/>
        <v>0</v>
      </c>
      <c r="L56">
        <f t="shared" ref="L56" si="218">$K55*$B$8*L$27/100</f>
        <v>10479999.999999998</v>
      </c>
      <c r="M56">
        <f t="shared" ref="M56" si="219">$K55*$B$8*M$27/100</f>
        <v>9703703.7037037034</v>
      </c>
      <c r="N56">
        <f t="shared" ref="N56" si="220">$K55*$B$8*N$27/100</f>
        <v>8984910.8367626872</v>
      </c>
      <c r="O56">
        <f t="shared" ref="O56" si="221">$K55*$B$8*O$27/100</f>
        <v>8319361.885891377</v>
      </c>
      <c r="P56">
        <f t="shared" ref="P56" si="222">$K55*$B$8*P$27/100</f>
        <v>7703112.8573068297</v>
      </c>
      <c r="Q56">
        <f t="shared" ref="Q56" si="223">$K55*$B$8*Q$27/100</f>
        <v>7132511.9049137309</v>
      </c>
      <c r="R56">
        <f t="shared" ref="R56" si="224">$K55*$B$8*R$27/100</f>
        <v>6604177.6897349358</v>
      </c>
      <c r="S56">
        <f t="shared" ref="S56" si="225">$K55*$B$8*S$27/100</f>
        <v>6114979.3423471618</v>
      </c>
      <c r="T56">
        <f t="shared" ref="T56" si="226">$K55*$B$8*T$27/100</f>
        <v>5662017.9095807066</v>
      </c>
      <c r="U56">
        <f t="shared" ref="U56" si="227">$K55*$B$8*U$27/100</f>
        <v>5242609.1755376896</v>
      </c>
      <c r="V56">
        <f t="shared" ref="V56" si="228">$K55*$B$8*V$27/100</f>
        <v>4854267.7551274914</v>
      </c>
      <c r="W56">
        <f t="shared" ref="W56" si="229">$K55*$B$8*W$27/100</f>
        <v>4494692.3658587877</v>
      </c>
      <c r="X56">
        <f t="shared" ref="X56" si="230">$K55*$B$8*X$27/100</f>
        <v>4161752.1906099888</v>
      </c>
      <c r="Y56">
        <f t="shared" ref="Y56" si="231">$K55*$B$8*Y$27/100</f>
        <v>3853474.2505648034</v>
      </c>
      <c r="Z56">
        <f t="shared" ref="Z56" si="232">$K55*$B$8*Z$27/100</f>
        <v>3568031.7134859287</v>
      </c>
      <c r="AA56">
        <f t="shared" ref="AA56" si="233">$K55*$B$8*AA$27/100</f>
        <v>3303733.068042527</v>
      </c>
      <c r="AB56">
        <f t="shared" ref="AB56" si="234">$K55*$B$8*AB$27/100</f>
        <v>3059012.1000393773</v>
      </c>
      <c r="AC56">
        <f t="shared" ref="AC56" si="235">$K55*$B$8*AC$27/100</f>
        <v>2832418.6111475704</v>
      </c>
      <c r="AD56">
        <f t="shared" ref="AD56" si="236">$K55*$B$8*AD$27/100</f>
        <v>2622609.8251366396</v>
      </c>
      <c r="AE56">
        <f t="shared" ref="AE56" si="237">$K55*$B$8*AE$27/100</f>
        <v>2428342.4306820733</v>
      </c>
      <c r="AF56">
        <f t="shared" ref="AF56" si="238">$K55*$B$8*AF$27/100</f>
        <v>2248465.2135945125</v>
      </c>
      <c r="AG56">
        <f t="shared" ref="AG56" si="239">$K55*$B$8*AG$27/100</f>
        <v>2081912.2348097332</v>
      </c>
      <c r="AH56">
        <f t="shared" ref="AH56" si="240">$K55*$B$8*AH$27/100</f>
        <v>1927696.5137127161</v>
      </c>
      <c r="AI56">
        <f t="shared" ref="AI56" si="241">$K55*$B$8*AI$27/100</f>
        <v>1784904.1793636261</v>
      </c>
      <c r="AJ56">
        <f t="shared" ref="AJ56" si="242">$K55*$B$8*AJ$27/100</f>
        <v>1652689.0549663201</v>
      </c>
      <c r="AK56">
        <f t="shared" ref="AK56" si="243">$K55*$B$8*AK$27/100</f>
        <v>1530267.6434873336</v>
      </c>
      <c r="AL56">
        <f t="shared" ref="AL56" si="244">$K55*$B$8*AL$27/100</f>
        <v>1416914.4847104941</v>
      </c>
      <c r="AM56">
        <f t="shared" ref="AM56" si="245">$K55*$B$8*AM$27/100</f>
        <v>1311957.8562134204</v>
      </c>
      <c r="AN56">
        <f t="shared" ref="AN56" si="246">$K55*$B$8*AN$27/100</f>
        <v>1214775.7927902041</v>
      </c>
      <c r="AO56">
        <f t="shared" ref="AO56" si="247">$K55*$B$8*AO$27/100</f>
        <v>1124792.4007316702</v>
      </c>
      <c r="AP56">
        <f t="shared" si="215"/>
        <v>127420094.99085404</v>
      </c>
    </row>
    <row r="57" spans="1:42" x14ac:dyDescent="0.25">
      <c r="A57">
        <v>1360</v>
      </c>
      <c r="B57">
        <f t="shared" si="7"/>
        <v>2136.7199999999998</v>
      </c>
      <c r="C57">
        <f t="shared" si="8"/>
        <v>11</v>
      </c>
      <c r="D57" cm="1">
        <f t="array" ref="D57">INDEX($AP$26:$AP$135,MATCH(A57,$I$26:$I$135,0)+1)</f>
        <v>481094616.4985469</v>
      </c>
      <c r="E57" cm="1">
        <f t="array" ref="E57">INDEX($AP$26:$AP$135,MATCH(A57,$I$26:$I$135,0)+2)</f>
        <v>11056510389.62796</v>
      </c>
      <c r="F57">
        <f t="shared" si="9"/>
        <v>0.23676680292855343</v>
      </c>
      <c r="J57" t="s">
        <v>110</v>
      </c>
      <c r="K57">
        <f t="shared" si="151"/>
        <v>0</v>
      </c>
      <c r="L57">
        <f t="shared" ref="L57:AA57" si="248">$D$16*L$27</f>
        <v>909371703.82440913</v>
      </c>
      <c r="M57">
        <f t="shared" si="248"/>
        <v>842010836.87445295</v>
      </c>
      <c r="N57">
        <f t="shared" si="248"/>
        <v>779639663.77264166</v>
      </c>
      <c r="O57">
        <f t="shared" si="248"/>
        <v>721888577.56726074</v>
      </c>
      <c r="P57">
        <f t="shared" si="248"/>
        <v>668415349.5993154</v>
      </c>
      <c r="Q57">
        <f t="shared" si="248"/>
        <v>618903101.48084748</v>
      </c>
      <c r="R57">
        <f t="shared" si="248"/>
        <v>573058427.29708111</v>
      </c>
      <c r="S57">
        <f t="shared" si="248"/>
        <v>530609654.90470463</v>
      </c>
      <c r="T57">
        <f t="shared" si="248"/>
        <v>491305236.02287471</v>
      </c>
      <c r="U57">
        <f t="shared" si="248"/>
        <v>454912255.57673579</v>
      </c>
      <c r="V57">
        <f t="shared" si="248"/>
        <v>421215051.45994055</v>
      </c>
      <c r="W57">
        <f t="shared" si="248"/>
        <v>390013936.53698194</v>
      </c>
      <c r="X57">
        <f t="shared" si="248"/>
        <v>361124015.3120203</v>
      </c>
      <c r="Y57">
        <f t="shared" si="248"/>
        <v>334374088.25187063</v>
      </c>
      <c r="Z57">
        <f t="shared" si="248"/>
        <v>309605637.2702505</v>
      </c>
      <c r="AA57">
        <f t="shared" si="248"/>
        <v>286671886.36134309</v>
      </c>
      <c r="AB57">
        <f t="shared" ref="AB57:AO57" si="249">$D$16*AB$27</f>
        <v>265436931.81605846</v>
      </c>
      <c r="AC57">
        <f t="shared" si="249"/>
        <v>245774936.86672071</v>
      </c>
      <c r="AD57">
        <f t="shared" si="249"/>
        <v>227569385.98770437</v>
      </c>
      <c r="AE57">
        <f t="shared" si="249"/>
        <v>210712394.4330596</v>
      </c>
      <c r="AF57">
        <f t="shared" si="249"/>
        <v>195104068.91949964</v>
      </c>
      <c r="AG57">
        <f t="shared" si="249"/>
        <v>180651915.66620332</v>
      </c>
      <c r="AH57">
        <f t="shared" si="249"/>
        <v>167270292.28352162</v>
      </c>
      <c r="AI57">
        <f t="shared" si="249"/>
        <v>154879900.26251999</v>
      </c>
      <c r="AJ57">
        <f t="shared" si="249"/>
        <v>143407315.05788887</v>
      </c>
      <c r="AK57">
        <f t="shared" si="249"/>
        <v>132784550.97952674</v>
      </c>
      <c r="AL57">
        <f t="shared" si="249"/>
        <v>122948658.31437661</v>
      </c>
      <c r="AM57">
        <f t="shared" si="249"/>
        <v>113841350.29108945</v>
      </c>
      <c r="AN57">
        <f t="shared" si="249"/>
        <v>105408657.67693467</v>
      </c>
      <c r="AO57">
        <f t="shared" si="249"/>
        <v>97600608.960124686</v>
      </c>
      <c r="AP57">
        <f t="shared" si="215"/>
        <v>11056510389.62796</v>
      </c>
    </row>
    <row r="58" spans="1:42" x14ac:dyDescent="0.25">
      <c r="A58">
        <v>1400</v>
      </c>
      <c r="B58">
        <f t="shared" si="7"/>
        <v>2198.4</v>
      </c>
      <c r="C58">
        <f t="shared" si="8"/>
        <v>11</v>
      </c>
      <c r="D58" cm="1">
        <f t="array" ref="D58">INDEX($AP$26:$AP$135,MATCH(A58,$I$26:$I$135,0)+1)</f>
        <v>494982218.0306288</v>
      </c>
      <c r="E58" cm="1">
        <f t="array" ref="E58">INDEX($AP$26:$AP$135,MATCH(A58,$I$26:$I$135,0)+2)</f>
        <v>11056510389.62796</v>
      </c>
      <c r="F58">
        <f t="shared" si="9"/>
        <v>0.24360147307936081</v>
      </c>
      <c r="H58">
        <f t="shared" si="85"/>
        <v>631.20000000000005</v>
      </c>
      <c r="I58">
        <v>400</v>
      </c>
      <c r="J58" t="s">
        <v>105</v>
      </c>
      <c r="K58">
        <f t="shared" si="151"/>
        <v>631200000</v>
      </c>
      <c r="AP58">
        <f t="shared" si="215"/>
        <v>0</v>
      </c>
    </row>
    <row r="59" spans="1:42" x14ac:dyDescent="0.25">
      <c r="J59" t="s">
        <v>108</v>
      </c>
      <c r="K59">
        <f t="shared" si="151"/>
        <v>0</v>
      </c>
      <c r="L59">
        <f t="shared" ref="L59" si="250">$K58*$B$8*L$27/100</f>
        <v>11688888.888888888</v>
      </c>
      <c r="M59">
        <f t="shared" ref="M59" si="251">$K58*$B$8*M$27/100</f>
        <v>10823045.267489713</v>
      </c>
      <c r="N59">
        <f t="shared" ref="N59" si="252">$K58*$B$8*N$27/100</f>
        <v>10021338.21063862</v>
      </c>
      <c r="O59">
        <f t="shared" ref="O59" si="253">$K58*$B$8*O$27/100</f>
        <v>9279016.8617024273</v>
      </c>
      <c r="P59">
        <f t="shared" ref="P59" si="254">$K58*$B$8*P$27/100</f>
        <v>8591682.2793540973</v>
      </c>
      <c r="Q59">
        <f t="shared" ref="Q59" si="255">$K58*$B$8*Q$27/100</f>
        <v>7955261.3697723113</v>
      </c>
      <c r="R59">
        <f t="shared" ref="R59" si="256">$K58*$B$8*R$27/100</f>
        <v>7365982.7497891784</v>
      </c>
      <c r="S59">
        <f t="shared" ref="S59" si="257">$K58*$B$8*S$27/100</f>
        <v>6820354.3979529412</v>
      </c>
      <c r="T59">
        <f t="shared" ref="T59" si="258">$K58*$B$8*T$27/100</f>
        <v>6315142.9610675396</v>
      </c>
      <c r="U59">
        <f t="shared" ref="U59" si="259">$K58*$B$8*U$27/100</f>
        <v>5847354.5935810544</v>
      </c>
      <c r="V59">
        <f t="shared" ref="V59" si="260">$K58*$B$8*V$27/100</f>
        <v>5414217.2162787542</v>
      </c>
      <c r="W59">
        <f t="shared" ref="W59" si="261">$K58*$B$8*W$27/100</f>
        <v>5013164.0891469941</v>
      </c>
      <c r="X59">
        <f t="shared" ref="X59" si="262">$K58*$B$8*X$27/100</f>
        <v>4641818.6010620315</v>
      </c>
      <c r="Y59">
        <f t="shared" ref="Y59" si="263">$K58*$B$8*Y$27/100</f>
        <v>4297980.1861685468</v>
      </c>
      <c r="Z59">
        <f t="shared" ref="Z59" si="264">$K58*$B$8*Z$27/100</f>
        <v>3979611.2834893949</v>
      </c>
      <c r="AA59">
        <f t="shared" ref="AA59" si="265">$K58*$B$8*AA$27/100</f>
        <v>3684825.2624901808</v>
      </c>
      <c r="AB59">
        <f t="shared" ref="AB59" si="266">$K58*$B$8*AB$27/100</f>
        <v>3411875.2430464639</v>
      </c>
      <c r="AC59">
        <f t="shared" ref="AC59" si="267">$K58*$B$8*AC$27/100</f>
        <v>3159143.7435615398</v>
      </c>
      <c r="AD59">
        <f t="shared" ref="AD59" si="268">$K58*$B$8*AD$27/100</f>
        <v>2925133.0958903148</v>
      </c>
      <c r="AE59">
        <f t="shared" ref="AE59" si="269">$K58*$B$8*AE$27/100</f>
        <v>2708456.5702688098</v>
      </c>
      <c r="AF59">
        <f t="shared" ref="AF59" si="270">$K58*$B$8*AF$27/100</f>
        <v>2507830.157656305</v>
      </c>
      <c r="AG59">
        <f t="shared" ref="AG59" si="271">$K58*$B$8*AG$27/100</f>
        <v>2322064.9607928749</v>
      </c>
      <c r="AH59">
        <f t="shared" ref="AH59" si="272">$K58*$B$8*AH$27/100</f>
        <v>2150060.1488822917</v>
      </c>
      <c r="AI59">
        <f t="shared" ref="AI59" si="273">$K58*$B$8*AI$27/100</f>
        <v>1990796.43415027</v>
      </c>
      <c r="AJ59">
        <f t="shared" ref="AJ59" si="274">$K58*$B$8*AJ$27/100</f>
        <v>1843330.0316206198</v>
      </c>
      <c r="AK59">
        <f t="shared" ref="AK59" si="275">$K58*$B$8*AK$27/100</f>
        <v>1706787.066315389</v>
      </c>
      <c r="AL59">
        <f t="shared" ref="AL59" si="276">$K58*$B$8*AL$27/100</f>
        <v>1580358.3947364711</v>
      </c>
      <c r="AM59">
        <f t="shared" ref="AM59" si="277">$K58*$B$8*AM$27/100</f>
        <v>1463294.809941177</v>
      </c>
      <c r="AN59">
        <f t="shared" ref="AN59" si="278">$K58*$B$8*AN$27/100</f>
        <v>1354902.6017973861</v>
      </c>
      <c r="AO59">
        <f t="shared" ref="AO59" si="279">$K58*$B$8*AO$27/100</f>
        <v>1254539.4461086907</v>
      </c>
      <c r="AP59">
        <f t="shared" si="215"/>
        <v>142118256.92364123</v>
      </c>
    </row>
    <row r="60" spans="1:42" x14ac:dyDescent="0.25">
      <c r="J60" t="s">
        <v>110</v>
      </c>
      <c r="K60">
        <f t="shared" si="151"/>
        <v>0</v>
      </c>
      <c r="L60">
        <f t="shared" ref="L60:AA60" si="280">$D$16*L$27</f>
        <v>909371703.82440913</v>
      </c>
      <c r="M60">
        <f t="shared" si="280"/>
        <v>842010836.87445295</v>
      </c>
      <c r="N60">
        <f t="shared" si="280"/>
        <v>779639663.77264166</v>
      </c>
      <c r="O60">
        <f t="shared" si="280"/>
        <v>721888577.56726074</v>
      </c>
      <c r="P60">
        <f t="shared" si="280"/>
        <v>668415349.5993154</v>
      </c>
      <c r="Q60">
        <f t="shared" si="280"/>
        <v>618903101.48084748</v>
      </c>
      <c r="R60">
        <f t="shared" si="280"/>
        <v>573058427.29708111</v>
      </c>
      <c r="S60">
        <f t="shared" si="280"/>
        <v>530609654.90470463</v>
      </c>
      <c r="T60">
        <f t="shared" si="280"/>
        <v>491305236.02287471</v>
      </c>
      <c r="U60">
        <f t="shared" si="280"/>
        <v>454912255.57673579</v>
      </c>
      <c r="V60">
        <f t="shared" si="280"/>
        <v>421215051.45994055</v>
      </c>
      <c r="W60">
        <f t="shared" si="280"/>
        <v>390013936.53698194</v>
      </c>
      <c r="X60">
        <f t="shared" si="280"/>
        <v>361124015.3120203</v>
      </c>
      <c r="Y60">
        <f t="shared" si="280"/>
        <v>334374088.25187063</v>
      </c>
      <c r="Z60">
        <f t="shared" si="280"/>
        <v>309605637.2702505</v>
      </c>
      <c r="AA60">
        <f t="shared" si="280"/>
        <v>286671886.36134309</v>
      </c>
      <c r="AB60">
        <f t="shared" ref="AB60:AO60" si="281">$D$16*AB$27</f>
        <v>265436931.81605846</v>
      </c>
      <c r="AC60">
        <f t="shared" si="281"/>
        <v>245774936.86672071</v>
      </c>
      <c r="AD60">
        <f t="shared" si="281"/>
        <v>227569385.98770437</v>
      </c>
      <c r="AE60">
        <f t="shared" si="281"/>
        <v>210712394.4330596</v>
      </c>
      <c r="AF60">
        <f t="shared" si="281"/>
        <v>195104068.91949964</v>
      </c>
      <c r="AG60">
        <f t="shared" si="281"/>
        <v>180651915.66620332</v>
      </c>
      <c r="AH60">
        <f t="shared" si="281"/>
        <v>167270292.28352162</v>
      </c>
      <c r="AI60">
        <f t="shared" si="281"/>
        <v>154879900.26251999</v>
      </c>
      <c r="AJ60">
        <f t="shared" si="281"/>
        <v>143407315.05788887</v>
      </c>
      <c r="AK60">
        <f t="shared" si="281"/>
        <v>132784550.97952674</v>
      </c>
      <c r="AL60">
        <f t="shared" si="281"/>
        <v>122948658.31437661</v>
      </c>
      <c r="AM60">
        <f t="shared" si="281"/>
        <v>113841350.29108945</v>
      </c>
      <c r="AN60">
        <f t="shared" si="281"/>
        <v>105408657.67693467</v>
      </c>
      <c r="AO60">
        <f t="shared" si="281"/>
        <v>97600608.960124686</v>
      </c>
      <c r="AP60">
        <f t="shared" si="215"/>
        <v>11056510389.62796</v>
      </c>
    </row>
    <row r="61" spans="1:42" x14ac:dyDescent="0.25">
      <c r="H61">
        <f t="shared" ref="H61" si="282">VLOOKUP(I61,$A$23:$B$58,2)</f>
        <v>692.88</v>
      </c>
      <c r="I61">
        <v>440</v>
      </c>
      <c r="J61" t="s">
        <v>105</v>
      </c>
      <c r="K61">
        <f t="shared" si="151"/>
        <v>692880000</v>
      </c>
      <c r="AP61">
        <f t="shared" si="215"/>
        <v>0</v>
      </c>
    </row>
    <row r="62" spans="1:42" x14ac:dyDescent="0.25">
      <c r="J62" t="s">
        <v>108</v>
      </c>
      <c r="K62">
        <f t="shared" si="151"/>
        <v>0</v>
      </c>
      <c r="L62">
        <f t="shared" ref="L62" si="283">$K61*$B$8*L$27/100</f>
        <v>12831111.11111111</v>
      </c>
      <c r="M62">
        <f t="shared" ref="M62" si="284">$K61*$B$8*M$27/100</f>
        <v>11880658.436213993</v>
      </c>
      <c r="N62">
        <f t="shared" ref="N62" si="285">$K61*$B$8*N$27/100</f>
        <v>11000609.663161101</v>
      </c>
      <c r="O62">
        <f t="shared" ref="O62" si="286">$K61*$B$8*O$27/100</f>
        <v>10185749.688112132</v>
      </c>
      <c r="P62">
        <f t="shared" ref="P62" si="287">$K61*$B$8*P$27/100</f>
        <v>9431249.7112149354</v>
      </c>
      <c r="Q62">
        <f t="shared" ref="Q62" si="288">$K61*$B$8*Q$27/100</f>
        <v>8732638.6214953084</v>
      </c>
      <c r="R62">
        <f t="shared" ref="R62" si="289">$K61*$B$8*R$27/100</f>
        <v>8085776.501384547</v>
      </c>
      <c r="S62">
        <f t="shared" ref="S62" si="290">$K61*$B$8*S$27/100</f>
        <v>7486830.0938745784</v>
      </c>
      <c r="T62">
        <f t="shared" ref="T62" si="291">$K61*$B$8*T$27/100</f>
        <v>6932250.0869209077</v>
      </c>
      <c r="U62">
        <f t="shared" ref="U62" si="292">$K61*$B$8*U$27/100</f>
        <v>6418750.0804823209</v>
      </c>
      <c r="V62">
        <f t="shared" ref="V62" si="293">$K61*$B$8*V$27/100</f>
        <v>5943287.1115577044</v>
      </c>
      <c r="W62">
        <f t="shared" ref="W62" si="294">$K61*$B$8*W$27/100</f>
        <v>5503043.6218126882</v>
      </c>
      <c r="X62">
        <f t="shared" ref="X62" si="295">$K61*$B$8*X$27/100</f>
        <v>5095410.7609376749</v>
      </c>
      <c r="Y62">
        <f t="shared" ref="Y62" si="296">$K61*$B$8*Y$27/100</f>
        <v>4717972.9267941425</v>
      </c>
      <c r="Z62">
        <f t="shared" ref="Z62" si="297">$K61*$B$8*Z$27/100</f>
        <v>4368493.4507353166</v>
      </c>
      <c r="AA62">
        <f t="shared" ref="AA62" si="298">$K61*$B$8*AA$27/100</f>
        <v>4044901.3432734413</v>
      </c>
      <c r="AB62">
        <f t="shared" ref="AB62" si="299">$K61*$B$8*AB$27/100</f>
        <v>3745279.0215494828</v>
      </c>
      <c r="AC62">
        <f t="shared" ref="AC62" si="300">$K61*$B$8*AC$27/100</f>
        <v>3467850.9458791502</v>
      </c>
      <c r="AD62">
        <f t="shared" ref="AD62" si="301">$K61*$B$8*AD$27/100</f>
        <v>3210973.0980362501</v>
      </c>
      <c r="AE62">
        <f t="shared" ref="AE62" si="302">$K61*$B$8*AE$27/100</f>
        <v>2973123.2389224535</v>
      </c>
      <c r="AF62">
        <f t="shared" ref="AF62" si="303">$K61*$B$8*AF$27/100</f>
        <v>2752891.8878911608</v>
      </c>
      <c r="AG62">
        <f t="shared" ref="AG62" si="304">$K61*$B$8*AG$27/100</f>
        <v>2548973.9702695929</v>
      </c>
      <c r="AH62">
        <f t="shared" ref="AH62" si="305">$K61*$B$8*AH$27/100</f>
        <v>2360161.0835829563</v>
      </c>
      <c r="AI62">
        <f t="shared" ref="AI62" si="306">$K61*$B$8*AI$27/100</f>
        <v>2185334.3366508856</v>
      </c>
      <c r="AJ62">
        <f t="shared" ref="AJ62" si="307">$K61*$B$8*AJ$27/100</f>
        <v>2023457.71912119</v>
      </c>
      <c r="AK62">
        <f t="shared" ref="AK62" si="308">$K61*$B$8*AK$27/100</f>
        <v>1873571.9621492503</v>
      </c>
      <c r="AL62">
        <f t="shared" ref="AL62" si="309">$K61*$B$8*AL$27/100</f>
        <v>1734788.853841898</v>
      </c>
      <c r="AM62">
        <f t="shared" ref="AM62" si="310">$K61*$B$8*AM$27/100</f>
        <v>1606285.9757795355</v>
      </c>
      <c r="AN62">
        <f t="shared" ref="AN62" si="311">$K61*$B$8*AN$27/100</f>
        <v>1487301.8294254958</v>
      </c>
      <c r="AO62">
        <f t="shared" ref="AO62" si="312">$K61*$B$8*AO$27/100</f>
        <v>1377131.3235421255</v>
      </c>
      <c r="AP62">
        <f t="shared" si="215"/>
        <v>156005858.45572332</v>
      </c>
    </row>
    <row r="63" spans="1:42" x14ac:dyDescent="0.25">
      <c r="J63" t="s">
        <v>110</v>
      </c>
      <c r="K63">
        <f t="shared" si="151"/>
        <v>0</v>
      </c>
      <c r="L63">
        <f t="shared" ref="L63:AA63" si="313">$D$16*L$27</f>
        <v>909371703.82440913</v>
      </c>
      <c r="M63">
        <f t="shared" si="313"/>
        <v>842010836.87445295</v>
      </c>
      <c r="N63">
        <f t="shared" si="313"/>
        <v>779639663.77264166</v>
      </c>
      <c r="O63">
        <f t="shared" si="313"/>
        <v>721888577.56726074</v>
      </c>
      <c r="P63">
        <f t="shared" si="313"/>
        <v>668415349.5993154</v>
      </c>
      <c r="Q63">
        <f t="shared" si="313"/>
        <v>618903101.48084748</v>
      </c>
      <c r="R63">
        <f t="shared" si="313"/>
        <v>573058427.29708111</v>
      </c>
      <c r="S63">
        <f t="shared" si="313"/>
        <v>530609654.90470463</v>
      </c>
      <c r="T63">
        <f t="shared" si="313"/>
        <v>491305236.02287471</v>
      </c>
      <c r="U63">
        <f t="shared" si="313"/>
        <v>454912255.57673579</v>
      </c>
      <c r="V63">
        <f t="shared" si="313"/>
        <v>421215051.45994055</v>
      </c>
      <c r="W63">
        <f t="shared" si="313"/>
        <v>390013936.53698194</v>
      </c>
      <c r="X63">
        <f t="shared" si="313"/>
        <v>361124015.3120203</v>
      </c>
      <c r="Y63">
        <f t="shared" si="313"/>
        <v>334374088.25187063</v>
      </c>
      <c r="Z63">
        <f t="shared" si="313"/>
        <v>309605637.2702505</v>
      </c>
      <c r="AA63">
        <f t="shared" si="313"/>
        <v>286671886.36134309</v>
      </c>
      <c r="AB63">
        <f t="shared" ref="AB63:AO63" si="314">$D$16*AB$27</f>
        <v>265436931.81605846</v>
      </c>
      <c r="AC63">
        <f t="shared" si="314"/>
        <v>245774936.86672071</v>
      </c>
      <c r="AD63">
        <f t="shared" si="314"/>
        <v>227569385.98770437</v>
      </c>
      <c r="AE63">
        <f t="shared" si="314"/>
        <v>210712394.4330596</v>
      </c>
      <c r="AF63">
        <f t="shared" si="314"/>
        <v>195104068.91949964</v>
      </c>
      <c r="AG63">
        <f t="shared" si="314"/>
        <v>180651915.66620332</v>
      </c>
      <c r="AH63">
        <f t="shared" si="314"/>
        <v>167270292.28352162</v>
      </c>
      <c r="AI63">
        <f t="shared" si="314"/>
        <v>154879900.26251999</v>
      </c>
      <c r="AJ63">
        <f t="shared" si="314"/>
        <v>143407315.05788887</v>
      </c>
      <c r="AK63">
        <f t="shared" si="314"/>
        <v>132784550.97952674</v>
      </c>
      <c r="AL63">
        <f t="shared" si="314"/>
        <v>122948658.31437661</v>
      </c>
      <c r="AM63">
        <f t="shared" si="314"/>
        <v>113841350.29108945</v>
      </c>
      <c r="AN63">
        <f t="shared" si="314"/>
        <v>105408657.67693467</v>
      </c>
      <c r="AO63">
        <f t="shared" si="314"/>
        <v>97600608.960124686</v>
      </c>
      <c r="AP63">
        <f t="shared" si="215"/>
        <v>11056510389.62796</v>
      </c>
    </row>
    <row r="64" spans="1:42" x14ac:dyDescent="0.25">
      <c r="H64">
        <f t="shared" ref="H64" si="315">VLOOKUP(I64,$A$23:$B$58,2)</f>
        <v>754.56</v>
      </c>
      <c r="I64">
        <v>480</v>
      </c>
      <c r="J64" t="s">
        <v>105</v>
      </c>
      <c r="K64">
        <f t="shared" si="151"/>
        <v>754560000</v>
      </c>
    </row>
    <row r="65" spans="8:42" x14ac:dyDescent="0.25">
      <c r="J65" t="s">
        <v>108</v>
      </c>
      <c r="K65">
        <f t="shared" si="151"/>
        <v>0</v>
      </c>
      <c r="L65">
        <f t="shared" ref="L65" si="316">$K64*$B$8*L$27/100</f>
        <v>13973333.333333332</v>
      </c>
      <c r="M65">
        <f t="shared" ref="M65" si="317">$K64*$B$8*M$27/100</f>
        <v>12938271.604938271</v>
      </c>
      <c r="N65">
        <f t="shared" ref="N65" si="318">$K64*$B$8*N$27/100</f>
        <v>11979881.115683584</v>
      </c>
      <c r="O65">
        <f t="shared" ref="O65" si="319">$K64*$B$8*O$27/100</f>
        <v>11092482.514521835</v>
      </c>
      <c r="P65">
        <f t="shared" ref="P65" si="320">$K64*$B$8*P$27/100</f>
        <v>10270817.143075773</v>
      </c>
      <c r="Q65">
        <f t="shared" ref="Q65" si="321">$K64*$B$8*Q$27/100</f>
        <v>9510015.8732183054</v>
      </c>
      <c r="R65">
        <f t="shared" ref="R65" si="322">$K64*$B$8*R$27/100</f>
        <v>8805570.2529799156</v>
      </c>
      <c r="S65">
        <f t="shared" ref="S65" si="323">$K64*$B$8*S$27/100</f>
        <v>8153305.7897962164</v>
      </c>
      <c r="T65">
        <f t="shared" ref="T65" si="324">$K64*$B$8*T$27/100</f>
        <v>7549357.2127742739</v>
      </c>
      <c r="U65">
        <f t="shared" ref="U65" si="325">$K64*$B$8*U$27/100</f>
        <v>6990145.5673835874</v>
      </c>
      <c r="V65">
        <f t="shared" ref="V65" si="326">$K64*$B$8*V$27/100</f>
        <v>6472357.0068366555</v>
      </c>
      <c r="W65">
        <f t="shared" ref="W65" si="327">$K64*$B$8*W$27/100</f>
        <v>5992923.1544783833</v>
      </c>
      <c r="X65">
        <f t="shared" ref="X65" si="328">$K64*$B$8*X$27/100</f>
        <v>5549002.9208133174</v>
      </c>
      <c r="Y65">
        <f t="shared" ref="Y65" si="329">$K64*$B$8*Y$27/100</f>
        <v>5137965.6674197381</v>
      </c>
      <c r="Z65">
        <f t="shared" ref="Z65" si="330">$K64*$B$8*Z$27/100</f>
        <v>4757375.6179812383</v>
      </c>
      <c r="AA65">
        <f t="shared" ref="AA65" si="331">$K64*$B$8*AA$27/100</f>
        <v>4404977.4240567023</v>
      </c>
      <c r="AB65">
        <f t="shared" ref="AB65" si="332">$K64*$B$8*AB$27/100</f>
        <v>4078682.8000525027</v>
      </c>
      <c r="AC65">
        <f t="shared" ref="AC65" si="333">$K64*$B$8*AC$27/100</f>
        <v>3776558.1481967606</v>
      </c>
      <c r="AD65">
        <f t="shared" ref="AD65" si="334">$K64*$B$8*AD$27/100</f>
        <v>3496813.1001821859</v>
      </c>
      <c r="AE65">
        <f t="shared" ref="AE65" si="335">$K64*$B$8*AE$27/100</f>
        <v>3237789.9075760976</v>
      </c>
      <c r="AF65">
        <f t="shared" ref="AF65" si="336">$K64*$B$8*AF$27/100</f>
        <v>2997953.6181260161</v>
      </c>
      <c r="AG65">
        <f t="shared" ref="AG65" si="337">$K64*$B$8*AG$27/100</f>
        <v>2775882.9797463114</v>
      </c>
      <c r="AH65">
        <f t="shared" ref="AH65" si="338">$K64*$B$8*AH$27/100</f>
        <v>2570262.0182836219</v>
      </c>
      <c r="AI65">
        <f t="shared" ref="AI65" si="339">$K64*$B$8*AI$27/100</f>
        <v>2379872.2391515016</v>
      </c>
      <c r="AJ65">
        <f t="shared" ref="AJ65" si="340">$K64*$B$8*AJ$27/100</f>
        <v>2203585.4066217602</v>
      </c>
      <c r="AK65">
        <f t="shared" ref="AK65" si="341">$K64*$B$8*AK$27/100</f>
        <v>2040356.8579831114</v>
      </c>
      <c r="AL65">
        <f t="shared" ref="AL65" si="342">$K64*$B$8*AL$27/100</f>
        <v>1889219.3129473254</v>
      </c>
      <c r="AM65">
        <f t="shared" ref="AM65" si="343">$K64*$B$8*AM$27/100</f>
        <v>1749277.1416178939</v>
      </c>
      <c r="AN65">
        <f t="shared" ref="AN65" si="344">$K64*$B$8*AN$27/100</f>
        <v>1619701.0570536053</v>
      </c>
      <c r="AO65">
        <f t="shared" ref="AO65" si="345">$K64*$B$8*AO$27/100</f>
        <v>1499723.2009755604</v>
      </c>
      <c r="AP65">
        <f t="shared" ref="AP65:AP75" si="346">SUM(L65:AO65)</f>
        <v>169893459.98780537</v>
      </c>
    </row>
    <row r="66" spans="8:42" x14ac:dyDescent="0.25">
      <c r="J66" t="s">
        <v>110</v>
      </c>
      <c r="K66">
        <f t="shared" si="151"/>
        <v>0</v>
      </c>
      <c r="L66">
        <f t="shared" ref="L66:AA66" si="347">$D$16*L$27</f>
        <v>909371703.82440913</v>
      </c>
      <c r="M66">
        <f t="shared" si="347"/>
        <v>842010836.87445295</v>
      </c>
      <c r="N66">
        <f t="shared" si="347"/>
        <v>779639663.77264166</v>
      </c>
      <c r="O66">
        <f t="shared" si="347"/>
        <v>721888577.56726074</v>
      </c>
      <c r="P66">
        <f t="shared" si="347"/>
        <v>668415349.5993154</v>
      </c>
      <c r="Q66">
        <f t="shared" si="347"/>
        <v>618903101.48084748</v>
      </c>
      <c r="R66">
        <f t="shared" si="347"/>
        <v>573058427.29708111</v>
      </c>
      <c r="S66">
        <f t="shared" si="347"/>
        <v>530609654.90470463</v>
      </c>
      <c r="T66">
        <f t="shared" si="347"/>
        <v>491305236.02287471</v>
      </c>
      <c r="U66">
        <f t="shared" si="347"/>
        <v>454912255.57673579</v>
      </c>
      <c r="V66">
        <f t="shared" si="347"/>
        <v>421215051.45994055</v>
      </c>
      <c r="W66">
        <f t="shared" si="347"/>
        <v>390013936.53698194</v>
      </c>
      <c r="X66">
        <f t="shared" si="347"/>
        <v>361124015.3120203</v>
      </c>
      <c r="Y66">
        <f t="shared" si="347"/>
        <v>334374088.25187063</v>
      </c>
      <c r="Z66">
        <f t="shared" si="347"/>
        <v>309605637.2702505</v>
      </c>
      <c r="AA66">
        <f t="shared" si="347"/>
        <v>286671886.36134309</v>
      </c>
      <c r="AB66">
        <f t="shared" ref="AB66:AO66" si="348">$D$16*AB$27</f>
        <v>265436931.81605846</v>
      </c>
      <c r="AC66">
        <f t="shared" si="348"/>
        <v>245774936.86672071</v>
      </c>
      <c r="AD66">
        <f t="shared" si="348"/>
        <v>227569385.98770437</v>
      </c>
      <c r="AE66">
        <f t="shared" si="348"/>
        <v>210712394.4330596</v>
      </c>
      <c r="AF66">
        <f t="shared" si="348"/>
        <v>195104068.91949964</v>
      </c>
      <c r="AG66">
        <f t="shared" si="348"/>
        <v>180651915.66620332</v>
      </c>
      <c r="AH66">
        <f t="shared" si="348"/>
        <v>167270292.28352162</v>
      </c>
      <c r="AI66">
        <f t="shared" si="348"/>
        <v>154879900.26251999</v>
      </c>
      <c r="AJ66">
        <f t="shared" si="348"/>
        <v>143407315.05788887</v>
      </c>
      <c r="AK66">
        <f t="shared" si="348"/>
        <v>132784550.97952674</v>
      </c>
      <c r="AL66">
        <f t="shared" si="348"/>
        <v>122948658.31437661</v>
      </c>
      <c r="AM66">
        <f t="shared" si="348"/>
        <v>113841350.29108945</v>
      </c>
      <c r="AN66">
        <f t="shared" si="348"/>
        <v>105408657.67693467</v>
      </c>
      <c r="AO66">
        <f t="shared" si="348"/>
        <v>97600608.960124686</v>
      </c>
      <c r="AP66">
        <f t="shared" si="346"/>
        <v>11056510389.62796</v>
      </c>
    </row>
    <row r="67" spans="8:42" x14ac:dyDescent="0.25">
      <c r="H67">
        <f t="shared" si="85"/>
        <v>819.84</v>
      </c>
      <c r="I67">
        <v>520</v>
      </c>
      <c r="J67" t="s">
        <v>105</v>
      </c>
      <c r="K67">
        <f t="shared" si="151"/>
        <v>819840000</v>
      </c>
      <c r="AP67">
        <f t="shared" si="346"/>
        <v>0</v>
      </c>
    </row>
    <row r="68" spans="8:42" x14ac:dyDescent="0.25">
      <c r="J68" t="s">
        <v>108</v>
      </c>
      <c r="K68">
        <f t="shared" si="151"/>
        <v>0</v>
      </c>
      <c r="L68">
        <f t="shared" ref="L68" si="349">$K67*$B$8*L$27/100</f>
        <v>15182222.22222222</v>
      </c>
      <c r="M68">
        <f t="shared" ref="M68" si="350">$K67*$B$8*M$27/100</f>
        <v>14057613.16872428</v>
      </c>
      <c r="N68">
        <f t="shared" ref="N68" si="351">$K67*$B$8*N$27/100</f>
        <v>13016308.489559516</v>
      </c>
      <c r="O68">
        <f t="shared" ref="O68" si="352">$K67*$B$8*O$27/100</f>
        <v>12052137.490332885</v>
      </c>
      <c r="P68">
        <f t="shared" ref="P68" si="353">$K67*$B$8*P$27/100</f>
        <v>11159386.56512304</v>
      </c>
      <c r="Q68">
        <f t="shared" ref="Q68" si="354">$K67*$B$8*Q$27/100</f>
        <v>10332765.338076888</v>
      </c>
      <c r="R68">
        <f t="shared" ref="R68" si="355">$K67*$B$8*R$27/100</f>
        <v>9567375.3130341563</v>
      </c>
      <c r="S68">
        <f t="shared" ref="S68" si="356">$K67*$B$8*S$27/100</f>
        <v>8858680.8454019967</v>
      </c>
      <c r="T68">
        <f t="shared" ref="T68" si="357">$K67*$B$8*T$27/100</f>
        <v>8202482.2642611079</v>
      </c>
      <c r="U68">
        <f t="shared" ref="U68" si="358">$K67*$B$8*U$27/100</f>
        <v>7594890.9854269503</v>
      </c>
      <c r="V68">
        <f t="shared" ref="V68" si="359">$K67*$B$8*V$27/100</f>
        <v>7032306.4679879174</v>
      </c>
      <c r="W68">
        <f t="shared" ref="W68" si="360">$K67*$B$8*W$27/100</f>
        <v>6511394.8777665887</v>
      </c>
      <c r="X68">
        <f t="shared" ref="X68" si="361">$K67*$B$8*X$27/100</f>
        <v>6029069.3312653601</v>
      </c>
      <c r="Y68">
        <f t="shared" ref="Y68" si="362">$K67*$B$8*Y$27/100</f>
        <v>5582471.6030234816</v>
      </c>
      <c r="Z68">
        <f t="shared" ref="Z68" si="363">$K67*$B$8*Z$27/100</f>
        <v>5168955.187984704</v>
      </c>
      <c r="AA68">
        <f t="shared" ref="AA68" si="364">$K67*$B$8*AA$27/100</f>
        <v>4786069.6185043566</v>
      </c>
      <c r="AB68">
        <f t="shared" ref="AB68" si="365">$K67*$B$8*AB$27/100</f>
        <v>4431545.9430595897</v>
      </c>
      <c r="AC68">
        <f t="shared" ref="AC68" si="366">$K67*$B$8*AC$27/100</f>
        <v>4103283.2806107295</v>
      </c>
      <c r="AD68">
        <f t="shared" ref="AD68" si="367">$K67*$B$8*AD$27/100</f>
        <v>3799336.370935861</v>
      </c>
      <c r="AE68">
        <f t="shared" ref="AE68" si="368">$K67*$B$8*AE$27/100</f>
        <v>3517904.0471628336</v>
      </c>
      <c r="AF68">
        <f t="shared" ref="AF68" si="369">$K67*$B$8*AF$27/100</f>
        <v>3257318.5621878095</v>
      </c>
      <c r="AG68">
        <f t="shared" ref="AG68" si="370">$K67*$B$8*AG$27/100</f>
        <v>3016035.7057294524</v>
      </c>
      <c r="AH68">
        <f t="shared" ref="AH68" si="371">$K67*$B$8*AH$27/100</f>
        <v>2792625.6534531969</v>
      </c>
      <c r="AI68">
        <f t="shared" ref="AI68" si="372">$K67*$B$8*AI$27/100</f>
        <v>2585764.4939381452</v>
      </c>
      <c r="AJ68">
        <f t="shared" ref="AJ68" si="373">$K67*$B$8*AJ$27/100</f>
        <v>2394226.3832760598</v>
      </c>
      <c r="AK68">
        <f t="shared" ref="AK68" si="374">$K67*$B$8*AK$27/100</f>
        <v>2216876.2808111669</v>
      </c>
      <c r="AL68">
        <f t="shared" ref="AL68" si="375">$K67*$B$8*AL$27/100</f>
        <v>2052663.2229733027</v>
      </c>
      <c r="AM68">
        <f t="shared" ref="AM68" si="376">$K67*$B$8*AM$27/100</f>
        <v>1900614.0953456506</v>
      </c>
      <c r="AN68">
        <f t="shared" ref="AN68" si="377">$K67*$B$8*AN$27/100</f>
        <v>1759827.8660607873</v>
      </c>
      <c r="AO68">
        <f t="shared" ref="AO68" si="378">$K67*$B$8*AO$27/100</f>
        <v>1629470.2463525808</v>
      </c>
      <c r="AP68">
        <f t="shared" si="346"/>
        <v>184591621.92059267</v>
      </c>
    </row>
    <row r="69" spans="8:42" x14ac:dyDescent="0.25">
      <c r="J69" t="s">
        <v>110</v>
      </c>
      <c r="K69">
        <f t="shared" si="151"/>
        <v>0</v>
      </c>
      <c r="L69">
        <f t="shared" ref="L69:AA69" si="379">$D$16*L$27</f>
        <v>909371703.82440913</v>
      </c>
      <c r="M69">
        <f t="shared" si="379"/>
        <v>842010836.87445295</v>
      </c>
      <c r="N69">
        <f t="shared" si="379"/>
        <v>779639663.77264166</v>
      </c>
      <c r="O69">
        <f t="shared" si="379"/>
        <v>721888577.56726074</v>
      </c>
      <c r="P69">
        <f t="shared" si="379"/>
        <v>668415349.5993154</v>
      </c>
      <c r="Q69">
        <f t="shared" si="379"/>
        <v>618903101.48084748</v>
      </c>
      <c r="R69">
        <f t="shared" si="379"/>
        <v>573058427.29708111</v>
      </c>
      <c r="S69">
        <f t="shared" si="379"/>
        <v>530609654.90470463</v>
      </c>
      <c r="T69">
        <f t="shared" si="379"/>
        <v>491305236.02287471</v>
      </c>
      <c r="U69">
        <f t="shared" si="379"/>
        <v>454912255.57673579</v>
      </c>
      <c r="V69">
        <f t="shared" si="379"/>
        <v>421215051.45994055</v>
      </c>
      <c r="W69">
        <f t="shared" si="379"/>
        <v>390013936.53698194</v>
      </c>
      <c r="X69">
        <f t="shared" si="379"/>
        <v>361124015.3120203</v>
      </c>
      <c r="Y69">
        <f t="shared" si="379"/>
        <v>334374088.25187063</v>
      </c>
      <c r="Z69">
        <f t="shared" si="379"/>
        <v>309605637.2702505</v>
      </c>
      <c r="AA69">
        <f t="shared" si="379"/>
        <v>286671886.36134309</v>
      </c>
      <c r="AB69">
        <f t="shared" ref="AB69:AO69" si="380">$D$16*AB$27</f>
        <v>265436931.81605846</v>
      </c>
      <c r="AC69">
        <f t="shared" si="380"/>
        <v>245774936.86672071</v>
      </c>
      <c r="AD69">
        <f t="shared" si="380"/>
        <v>227569385.98770437</v>
      </c>
      <c r="AE69">
        <f t="shared" si="380"/>
        <v>210712394.4330596</v>
      </c>
      <c r="AF69">
        <f t="shared" si="380"/>
        <v>195104068.91949964</v>
      </c>
      <c r="AG69">
        <f t="shared" si="380"/>
        <v>180651915.66620332</v>
      </c>
      <c r="AH69">
        <f t="shared" si="380"/>
        <v>167270292.28352162</v>
      </c>
      <c r="AI69">
        <f t="shared" si="380"/>
        <v>154879900.26251999</v>
      </c>
      <c r="AJ69">
        <f t="shared" si="380"/>
        <v>143407315.05788887</v>
      </c>
      <c r="AK69">
        <f t="shared" si="380"/>
        <v>132784550.97952674</v>
      </c>
      <c r="AL69">
        <f t="shared" si="380"/>
        <v>122948658.31437661</v>
      </c>
      <c r="AM69">
        <f t="shared" si="380"/>
        <v>113841350.29108945</v>
      </c>
      <c r="AN69">
        <f t="shared" si="380"/>
        <v>105408657.67693467</v>
      </c>
      <c r="AO69">
        <f t="shared" si="380"/>
        <v>97600608.960124686</v>
      </c>
      <c r="AP69">
        <f t="shared" si="346"/>
        <v>11056510389.62796</v>
      </c>
    </row>
    <row r="70" spans="8:42" x14ac:dyDescent="0.25">
      <c r="H70">
        <f t="shared" si="85"/>
        <v>881.52</v>
      </c>
      <c r="I70">
        <v>560</v>
      </c>
      <c r="J70" t="s">
        <v>105</v>
      </c>
      <c r="K70">
        <f t="shared" si="151"/>
        <v>881520000</v>
      </c>
      <c r="AP70">
        <f t="shared" si="346"/>
        <v>0</v>
      </c>
    </row>
    <row r="71" spans="8:42" x14ac:dyDescent="0.25">
      <c r="J71" t="s">
        <v>108</v>
      </c>
      <c r="K71">
        <f t="shared" si="151"/>
        <v>0</v>
      </c>
      <c r="L71">
        <f t="shared" ref="L71" si="381">$K70*$B$8*L$27/100</f>
        <v>16324444.444444442</v>
      </c>
      <c r="M71">
        <f t="shared" ref="M71" si="382">$K70*$B$8*M$27/100</f>
        <v>15115226.33744856</v>
      </c>
      <c r="N71">
        <f t="shared" ref="N71" si="383">$K70*$B$8*N$27/100</f>
        <v>13995579.942081997</v>
      </c>
      <c r="O71">
        <f t="shared" ref="O71" si="384">$K70*$B$8*O$27/100</f>
        <v>12958870.31674259</v>
      </c>
      <c r="P71">
        <f t="shared" ref="P71" si="385">$K70*$B$8*P$27/100</f>
        <v>11998953.996983878</v>
      </c>
      <c r="Q71">
        <f t="shared" ref="Q71" si="386">$K70*$B$8*Q$27/100</f>
        <v>11110142.589799887</v>
      </c>
      <c r="R71">
        <f t="shared" ref="R71" si="387">$K70*$B$8*R$27/100</f>
        <v>10287169.064629525</v>
      </c>
      <c r="S71">
        <f t="shared" ref="S71" si="388">$K70*$B$8*S$27/100</f>
        <v>9525156.5413236339</v>
      </c>
      <c r="T71">
        <f t="shared" ref="T71" si="389">$K70*$B$8*T$27/100</f>
        <v>8819589.390114475</v>
      </c>
      <c r="U71">
        <f t="shared" ref="U71" si="390">$K70*$B$8*U$27/100</f>
        <v>8166286.4723282168</v>
      </c>
      <c r="V71">
        <f t="shared" ref="V71" si="391">$K70*$B$8*V$27/100</f>
        <v>7561376.3632668685</v>
      </c>
      <c r="W71">
        <f t="shared" ref="W71" si="392">$K70*$B$8*W$27/100</f>
        <v>7001274.4104322838</v>
      </c>
      <c r="X71">
        <f t="shared" ref="X71" si="393">$K70*$B$8*X$27/100</f>
        <v>6482661.4911410036</v>
      </c>
      <c r="Y71">
        <f t="shared" ref="Y71" si="394">$K70*$B$8*Y$27/100</f>
        <v>6002464.3436490772</v>
      </c>
      <c r="Z71">
        <f t="shared" ref="Z71" si="395">$K70*$B$8*Z$27/100</f>
        <v>5557837.3552306257</v>
      </c>
      <c r="AA71">
        <f t="shared" ref="AA71" si="396">$K70*$B$8*AA$27/100</f>
        <v>5146145.6992876176</v>
      </c>
      <c r="AB71">
        <f t="shared" ref="AB71" si="397">$K70*$B$8*AB$27/100</f>
        <v>4764949.7215626091</v>
      </c>
      <c r="AC71">
        <f t="shared" ref="AC71" si="398">$K70*$B$8*AC$27/100</f>
        <v>4411990.4829283403</v>
      </c>
      <c r="AD71">
        <f t="shared" ref="AD71" si="399">$K70*$B$8*AD$27/100</f>
        <v>4085176.3730817968</v>
      </c>
      <c r="AE71">
        <f t="shared" ref="AE71" si="400">$K70*$B$8*AE$27/100</f>
        <v>3782570.7158164782</v>
      </c>
      <c r="AF71">
        <f t="shared" ref="AF71" si="401">$K70*$B$8*AF$27/100</f>
        <v>3502380.2924226648</v>
      </c>
      <c r="AG71">
        <f t="shared" ref="AG71" si="402">$K70*$B$8*AG$27/100</f>
        <v>3242944.7152061705</v>
      </c>
      <c r="AH71">
        <f t="shared" ref="AH71" si="403">$K70*$B$8*AH$27/100</f>
        <v>3002726.5881538619</v>
      </c>
      <c r="AI71">
        <f t="shared" ref="AI71" si="404">$K70*$B$8*AI$27/100</f>
        <v>2780302.3964387607</v>
      </c>
      <c r="AJ71">
        <f t="shared" ref="AJ71" si="405">$K70*$B$8*AJ$27/100</f>
        <v>2574354.0707766302</v>
      </c>
      <c r="AK71">
        <f t="shared" ref="AK71" si="406">$K70*$B$8*AK$27/100</f>
        <v>2383661.1766450279</v>
      </c>
      <c r="AL71">
        <f t="shared" ref="AL71" si="407">$K70*$B$8*AL$27/100</f>
        <v>2207093.6820787294</v>
      </c>
      <c r="AM71">
        <f t="shared" ref="AM71" si="408">$K70*$B$8*AM$27/100</f>
        <v>2043605.261184009</v>
      </c>
      <c r="AN71">
        <f t="shared" ref="AN71" si="409">$K70*$B$8*AN$27/100</f>
        <v>1892227.0936888971</v>
      </c>
      <c r="AO71">
        <f t="shared" ref="AO71" si="410">$K70*$B$8*AO$27/100</f>
        <v>1752062.1237860154</v>
      </c>
      <c r="AP71">
        <f t="shared" si="346"/>
        <v>198479223.45267463</v>
      </c>
    </row>
    <row r="72" spans="8:42" x14ac:dyDescent="0.25">
      <c r="J72" t="s">
        <v>110</v>
      </c>
      <c r="K72">
        <f t="shared" si="151"/>
        <v>0</v>
      </c>
      <c r="L72">
        <f t="shared" ref="L72:AA72" si="411">$D$16*L$27</f>
        <v>909371703.82440913</v>
      </c>
      <c r="M72">
        <f t="shared" si="411"/>
        <v>842010836.87445295</v>
      </c>
      <c r="N72">
        <f t="shared" si="411"/>
        <v>779639663.77264166</v>
      </c>
      <c r="O72">
        <f t="shared" si="411"/>
        <v>721888577.56726074</v>
      </c>
      <c r="P72">
        <f t="shared" si="411"/>
        <v>668415349.5993154</v>
      </c>
      <c r="Q72">
        <f t="shared" si="411"/>
        <v>618903101.48084748</v>
      </c>
      <c r="R72">
        <f t="shared" si="411"/>
        <v>573058427.29708111</v>
      </c>
      <c r="S72">
        <f t="shared" si="411"/>
        <v>530609654.90470463</v>
      </c>
      <c r="T72">
        <f t="shared" si="411"/>
        <v>491305236.02287471</v>
      </c>
      <c r="U72">
        <f t="shared" si="411"/>
        <v>454912255.57673579</v>
      </c>
      <c r="V72">
        <f t="shared" si="411"/>
        <v>421215051.45994055</v>
      </c>
      <c r="W72">
        <f t="shared" si="411"/>
        <v>390013936.53698194</v>
      </c>
      <c r="X72">
        <f t="shared" si="411"/>
        <v>361124015.3120203</v>
      </c>
      <c r="Y72">
        <f t="shared" si="411"/>
        <v>334374088.25187063</v>
      </c>
      <c r="Z72">
        <f t="shared" si="411"/>
        <v>309605637.2702505</v>
      </c>
      <c r="AA72">
        <f t="shared" si="411"/>
        <v>286671886.36134309</v>
      </c>
      <c r="AB72">
        <f t="shared" ref="AB72:AO72" si="412">$D$16*AB$27</f>
        <v>265436931.81605846</v>
      </c>
      <c r="AC72">
        <f t="shared" si="412"/>
        <v>245774936.86672071</v>
      </c>
      <c r="AD72">
        <f t="shared" si="412"/>
        <v>227569385.98770437</v>
      </c>
      <c r="AE72">
        <f t="shared" si="412"/>
        <v>210712394.4330596</v>
      </c>
      <c r="AF72">
        <f t="shared" si="412"/>
        <v>195104068.91949964</v>
      </c>
      <c r="AG72">
        <f t="shared" si="412"/>
        <v>180651915.66620332</v>
      </c>
      <c r="AH72">
        <f t="shared" si="412"/>
        <v>167270292.28352162</v>
      </c>
      <c r="AI72">
        <f t="shared" si="412"/>
        <v>154879900.26251999</v>
      </c>
      <c r="AJ72">
        <f t="shared" si="412"/>
        <v>143407315.05788887</v>
      </c>
      <c r="AK72">
        <f t="shared" si="412"/>
        <v>132784550.97952674</v>
      </c>
      <c r="AL72">
        <f t="shared" si="412"/>
        <v>122948658.31437661</v>
      </c>
      <c r="AM72">
        <f t="shared" si="412"/>
        <v>113841350.29108945</v>
      </c>
      <c r="AN72">
        <f t="shared" si="412"/>
        <v>105408657.67693467</v>
      </c>
      <c r="AO72">
        <f t="shared" si="412"/>
        <v>97600608.960124686</v>
      </c>
      <c r="AP72">
        <f t="shared" si="346"/>
        <v>11056510389.62796</v>
      </c>
    </row>
    <row r="73" spans="8:42" x14ac:dyDescent="0.25">
      <c r="H73">
        <f t="shared" ref="H73" si="413">VLOOKUP(I73,$A$23:$B$58,2)</f>
        <v>943.2</v>
      </c>
      <c r="I73">
        <v>600</v>
      </c>
      <c r="J73" t="s">
        <v>105</v>
      </c>
      <c r="K73">
        <f t="shared" si="151"/>
        <v>943200000</v>
      </c>
      <c r="AP73">
        <f t="shared" si="346"/>
        <v>0</v>
      </c>
    </row>
    <row r="74" spans="8:42" x14ac:dyDescent="0.25">
      <c r="J74" t="s">
        <v>108</v>
      </c>
      <c r="K74">
        <f t="shared" si="151"/>
        <v>0</v>
      </c>
      <c r="L74">
        <f t="shared" ref="L74" si="414">$K73*$B$8*L$27/100</f>
        <v>17466666.666666664</v>
      </c>
      <c r="M74">
        <f t="shared" ref="M74" si="415">$K73*$B$8*M$27/100</f>
        <v>16172839.506172838</v>
      </c>
      <c r="N74">
        <f t="shared" ref="N74" si="416">$K73*$B$8*N$27/100</f>
        <v>14974851.394604478</v>
      </c>
      <c r="O74">
        <f t="shared" ref="O74" si="417">$K73*$B$8*O$27/100</f>
        <v>13865603.143152295</v>
      </c>
      <c r="P74">
        <f t="shared" ref="P74" si="418">$K73*$B$8*P$27/100</f>
        <v>12838521.428844716</v>
      </c>
      <c r="Q74">
        <f t="shared" ref="Q74" si="419">$K73*$B$8*Q$27/100</f>
        <v>11887519.841522884</v>
      </c>
      <c r="R74">
        <f t="shared" ref="R74" si="420">$K73*$B$8*R$27/100</f>
        <v>11006962.816224892</v>
      </c>
      <c r="S74">
        <f t="shared" ref="S74" si="421">$K73*$B$8*S$27/100</f>
        <v>10191632.237245269</v>
      </c>
      <c r="T74">
        <f t="shared" ref="T74" si="422">$K73*$B$8*T$27/100</f>
        <v>9436696.5159678441</v>
      </c>
      <c r="U74">
        <f t="shared" ref="U74" si="423">$K73*$B$8*U$27/100</f>
        <v>8737681.9592294842</v>
      </c>
      <c r="V74">
        <f t="shared" ref="V74" si="424">$K73*$B$8*V$27/100</f>
        <v>8090446.2585458187</v>
      </c>
      <c r="W74">
        <f t="shared" ref="W74" si="425">$K73*$B$8*W$27/100</f>
        <v>7491153.9430979788</v>
      </c>
      <c r="X74">
        <f t="shared" ref="X74" si="426">$K73*$B$8*X$27/100</f>
        <v>6936253.6510166479</v>
      </c>
      <c r="Y74">
        <f t="shared" ref="Y74" si="427">$K73*$B$8*Y$27/100</f>
        <v>6422457.084274672</v>
      </c>
      <c r="Z74">
        <f t="shared" ref="Z74" si="428">$K73*$B$8*Z$27/100</f>
        <v>5946719.5224765483</v>
      </c>
      <c r="AA74">
        <f t="shared" ref="AA74" si="429">$K73*$B$8*AA$27/100</f>
        <v>5506221.7800708786</v>
      </c>
      <c r="AB74">
        <f t="shared" ref="AB74" si="430">$K73*$B$8*AB$27/100</f>
        <v>5098353.5000656284</v>
      </c>
      <c r="AC74">
        <f t="shared" ref="AC74" si="431">$K73*$B$8*AC$27/100</f>
        <v>4720697.6852459507</v>
      </c>
      <c r="AD74">
        <f t="shared" ref="AD74" si="432">$K73*$B$8*AD$27/100</f>
        <v>4371016.3752277317</v>
      </c>
      <c r="AE74">
        <f t="shared" ref="AE74" si="433">$K73*$B$8*AE$27/100</f>
        <v>4047237.3844701224</v>
      </c>
      <c r="AF74">
        <f t="shared" ref="AF74" si="434">$K73*$B$8*AF$27/100</f>
        <v>3747442.0226575206</v>
      </c>
      <c r="AG74">
        <f t="shared" ref="AG74" si="435">$K73*$B$8*AG$27/100</f>
        <v>3469853.7246828889</v>
      </c>
      <c r="AH74">
        <f t="shared" ref="AH74" si="436">$K73*$B$8*AH$27/100</f>
        <v>3212827.5228545275</v>
      </c>
      <c r="AI74">
        <f t="shared" ref="AI74" si="437">$K73*$B$8*AI$27/100</f>
        <v>2974840.2989393766</v>
      </c>
      <c r="AJ74">
        <f t="shared" ref="AJ74" si="438">$K73*$B$8*AJ$27/100</f>
        <v>2754481.7582772006</v>
      </c>
      <c r="AK74">
        <f t="shared" ref="AK74" si="439">$K73*$B$8*AK$27/100</f>
        <v>2550446.072478889</v>
      </c>
      <c r="AL74">
        <f t="shared" ref="AL74" si="440">$K73*$B$8*AL$27/100</f>
        <v>2361524.1411841568</v>
      </c>
      <c r="AM74">
        <f t="shared" ref="AM74" si="441">$K73*$B$8*AM$27/100</f>
        <v>2186596.4270223673</v>
      </c>
      <c r="AN74">
        <f t="shared" ref="AN74" si="442">$K73*$B$8*AN$27/100</f>
        <v>2024626.3213170066</v>
      </c>
      <c r="AO74">
        <f t="shared" ref="AO74" si="443">$K73*$B$8*AO$27/100</f>
        <v>1874654.0012194505</v>
      </c>
      <c r="AP74">
        <f t="shared" si="346"/>
        <v>212366824.9847568</v>
      </c>
    </row>
    <row r="75" spans="8:42" x14ac:dyDescent="0.25">
      <c r="J75" t="s">
        <v>110</v>
      </c>
      <c r="K75">
        <f t="shared" si="151"/>
        <v>0</v>
      </c>
      <c r="L75">
        <f t="shared" ref="L75:AA75" si="444">$D$16*L$27</f>
        <v>909371703.82440913</v>
      </c>
      <c r="M75">
        <f t="shared" si="444"/>
        <v>842010836.87445295</v>
      </c>
      <c r="N75">
        <f t="shared" si="444"/>
        <v>779639663.77264166</v>
      </c>
      <c r="O75">
        <f t="shared" si="444"/>
        <v>721888577.56726074</v>
      </c>
      <c r="P75">
        <f t="shared" si="444"/>
        <v>668415349.5993154</v>
      </c>
      <c r="Q75">
        <f t="shared" si="444"/>
        <v>618903101.48084748</v>
      </c>
      <c r="R75">
        <f t="shared" si="444"/>
        <v>573058427.29708111</v>
      </c>
      <c r="S75">
        <f t="shared" si="444"/>
        <v>530609654.90470463</v>
      </c>
      <c r="T75">
        <f t="shared" si="444"/>
        <v>491305236.02287471</v>
      </c>
      <c r="U75">
        <f t="shared" si="444"/>
        <v>454912255.57673579</v>
      </c>
      <c r="V75">
        <f t="shared" si="444"/>
        <v>421215051.45994055</v>
      </c>
      <c r="W75">
        <f t="shared" si="444"/>
        <v>390013936.53698194</v>
      </c>
      <c r="X75">
        <f t="shared" si="444"/>
        <v>361124015.3120203</v>
      </c>
      <c r="Y75">
        <f t="shared" si="444"/>
        <v>334374088.25187063</v>
      </c>
      <c r="Z75">
        <f t="shared" si="444"/>
        <v>309605637.2702505</v>
      </c>
      <c r="AA75">
        <f t="shared" si="444"/>
        <v>286671886.36134309</v>
      </c>
      <c r="AB75">
        <f t="shared" ref="AB75:AO75" si="445">$D$16*AB$27</f>
        <v>265436931.81605846</v>
      </c>
      <c r="AC75">
        <f t="shared" si="445"/>
        <v>245774936.86672071</v>
      </c>
      <c r="AD75">
        <f t="shared" si="445"/>
        <v>227569385.98770437</v>
      </c>
      <c r="AE75">
        <f t="shared" si="445"/>
        <v>210712394.4330596</v>
      </c>
      <c r="AF75">
        <f t="shared" si="445"/>
        <v>195104068.91949964</v>
      </c>
      <c r="AG75">
        <f t="shared" si="445"/>
        <v>180651915.66620332</v>
      </c>
      <c r="AH75">
        <f t="shared" si="445"/>
        <v>167270292.28352162</v>
      </c>
      <c r="AI75">
        <f t="shared" si="445"/>
        <v>154879900.26251999</v>
      </c>
      <c r="AJ75">
        <f t="shared" si="445"/>
        <v>143407315.05788887</v>
      </c>
      <c r="AK75">
        <f t="shared" si="445"/>
        <v>132784550.97952674</v>
      </c>
      <c r="AL75">
        <f t="shared" si="445"/>
        <v>122948658.31437661</v>
      </c>
      <c r="AM75">
        <f t="shared" si="445"/>
        <v>113841350.29108945</v>
      </c>
      <c r="AN75">
        <f t="shared" si="445"/>
        <v>105408657.67693467</v>
      </c>
      <c r="AO75">
        <f t="shared" si="445"/>
        <v>97600608.960124686</v>
      </c>
      <c r="AP75">
        <f t="shared" si="346"/>
        <v>11056510389.62796</v>
      </c>
    </row>
    <row r="76" spans="8:42" x14ac:dyDescent="0.25">
      <c r="H76">
        <f t="shared" ref="H76" si="446">VLOOKUP(I76,$A$23:$B$58,2)</f>
        <v>1004.88</v>
      </c>
      <c r="I76">
        <v>640</v>
      </c>
      <c r="J76" t="s">
        <v>105</v>
      </c>
      <c r="K76">
        <f t="shared" si="151"/>
        <v>1004880000</v>
      </c>
    </row>
    <row r="77" spans="8:42" x14ac:dyDescent="0.25">
      <c r="J77" t="s">
        <v>108</v>
      </c>
      <c r="K77">
        <f t="shared" si="151"/>
        <v>0</v>
      </c>
      <c r="L77">
        <f t="shared" ref="L77" si="447">$K76*$B$8*L$27/100</f>
        <v>18608888.888888884</v>
      </c>
      <c r="M77">
        <f t="shared" ref="M77" si="448">$K76*$B$8*M$27/100</f>
        <v>17230452.674897119</v>
      </c>
      <c r="N77">
        <f t="shared" ref="N77" si="449">$K76*$B$8*N$27/100</f>
        <v>15954122.847126961</v>
      </c>
      <c r="O77">
        <f t="shared" ref="O77" si="450">$K76*$B$8*O$27/100</f>
        <v>14772335.969562</v>
      </c>
      <c r="P77">
        <f t="shared" ref="P77" si="451">$K76*$B$8*P$27/100</f>
        <v>13678088.860705554</v>
      </c>
      <c r="Q77">
        <f t="shared" ref="Q77" si="452">$K76*$B$8*Q$27/100</f>
        <v>12664897.093245881</v>
      </c>
      <c r="R77">
        <f t="shared" ref="R77" si="453">$K76*$B$8*R$27/100</f>
        <v>11726756.56782026</v>
      </c>
      <c r="S77">
        <f t="shared" ref="S77" si="454">$K76*$B$8*S$27/100</f>
        <v>10858107.933166906</v>
      </c>
      <c r="T77">
        <f t="shared" ref="T77" si="455">$K76*$B$8*T$27/100</f>
        <v>10053803.641821211</v>
      </c>
      <c r="U77">
        <f t="shared" ref="U77" si="456">$K76*$B$8*U$27/100</f>
        <v>9309077.4461307507</v>
      </c>
      <c r="V77">
        <f t="shared" ref="V77" si="457">$K76*$B$8*V$27/100</f>
        <v>8619516.153824769</v>
      </c>
      <c r="W77">
        <f t="shared" ref="W77" si="458">$K76*$B$8*W$27/100</f>
        <v>7981033.4757636739</v>
      </c>
      <c r="X77">
        <f t="shared" ref="X77" si="459">$K76*$B$8*X$27/100</f>
        <v>7389845.8108922914</v>
      </c>
      <c r="Y77">
        <f t="shared" ref="Y77" si="460">$K76*$B$8*Y$27/100</f>
        <v>6842449.8249002686</v>
      </c>
      <c r="Z77">
        <f t="shared" ref="Z77" si="461">$K76*$B$8*Z$27/100</f>
        <v>6335601.68972247</v>
      </c>
      <c r="AA77">
        <f t="shared" ref="AA77" si="462">$K76*$B$8*AA$27/100</f>
        <v>5866297.8608541396</v>
      </c>
      <c r="AB77">
        <f t="shared" ref="AB77" si="463">$K76*$B$8*AB$27/100</f>
        <v>5431757.2785686478</v>
      </c>
      <c r="AC77">
        <f t="shared" ref="AC77" si="464">$K76*$B$8*AC$27/100</f>
        <v>5029404.8875635611</v>
      </c>
      <c r="AD77">
        <f t="shared" ref="AD77" si="465">$K76*$B$8*AD$27/100</f>
        <v>4656856.3773736684</v>
      </c>
      <c r="AE77">
        <f t="shared" ref="AE77" si="466">$K76*$B$8*AE$27/100</f>
        <v>4311904.0531237666</v>
      </c>
      <c r="AF77">
        <f t="shared" ref="AF77" si="467">$K76*$B$8*AF$27/100</f>
        <v>3992503.7528923764</v>
      </c>
      <c r="AG77">
        <f t="shared" ref="AG77" si="468">$K76*$B$8*AG$27/100</f>
        <v>3696762.7341596074</v>
      </c>
      <c r="AH77">
        <f t="shared" ref="AH77" si="469">$K76*$B$8*AH$27/100</f>
        <v>3422928.4575551921</v>
      </c>
      <c r="AI77">
        <f t="shared" ref="AI77" si="470">$K76*$B$8*AI$27/100</f>
        <v>3169378.2014399921</v>
      </c>
      <c r="AJ77">
        <f t="shared" ref="AJ77" si="471">$K76*$B$8*AJ$27/100</f>
        <v>2934609.4457777701</v>
      </c>
      <c r="AK77">
        <f t="shared" ref="AK77" si="472">$K76*$B$8*AK$27/100</f>
        <v>2717230.9683127506</v>
      </c>
      <c r="AL77">
        <f t="shared" ref="AL77" si="473">$K76*$B$8*AL$27/100</f>
        <v>2515954.6002895837</v>
      </c>
      <c r="AM77">
        <f t="shared" ref="AM77" si="474">$K76*$B$8*AM$27/100</f>
        <v>2329587.5928607257</v>
      </c>
      <c r="AN77">
        <f t="shared" ref="AN77" si="475">$K76*$B$8*AN$27/100</f>
        <v>2157025.5489451163</v>
      </c>
      <c r="AO77">
        <f t="shared" ref="AO77" si="476">$K76*$B$8*AO$27/100</f>
        <v>1997245.8786528853</v>
      </c>
      <c r="AP77">
        <f t="shared" ref="AP77:AP87" si="477">SUM(L77:AO77)</f>
        <v>226254426.51683882</v>
      </c>
    </row>
    <row r="78" spans="8:42" x14ac:dyDescent="0.25">
      <c r="J78" t="s">
        <v>110</v>
      </c>
      <c r="K78">
        <f t="shared" si="151"/>
        <v>0</v>
      </c>
      <c r="L78">
        <f t="shared" ref="L78:AA78" si="478">$D$16*L$27</f>
        <v>909371703.82440913</v>
      </c>
      <c r="M78">
        <f t="shared" si="478"/>
        <v>842010836.87445295</v>
      </c>
      <c r="N78">
        <f t="shared" si="478"/>
        <v>779639663.77264166</v>
      </c>
      <c r="O78">
        <f t="shared" si="478"/>
        <v>721888577.56726074</v>
      </c>
      <c r="P78">
        <f t="shared" si="478"/>
        <v>668415349.5993154</v>
      </c>
      <c r="Q78">
        <f t="shared" si="478"/>
        <v>618903101.48084748</v>
      </c>
      <c r="R78">
        <f t="shared" si="478"/>
        <v>573058427.29708111</v>
      </c>
      <c r="S78">
        <f t="shared" si="478"/>
        <v>530609654.90470463</v>
      </c>
      <c r="T78">
        <f t="shared" si="478"/>
        <v>491305236.02287471</v>
      </c>
      <c r="U78">
        <f t="shared" si="478"/>
        <v>454912255.57673579</v>
      </c>
      <c r="V78">
        <f t="shared" si="478"/>
        <v>421215051.45994055</v>
      </c>
      <c r="W78">
        <f t="shared" si="478"/>
        <v>390013936.53698194</v>
      </c>
      <c r="X78">
        <f t="shared" si="478"/>
        <v>361124015.3120203</v>
      </c>
      <c r="Y78">
        <f t="shared" si="478"/>
        <v>334374088.25187063</v>
      </c>
      <c r="Z78">
        <f t="shared" si="478"/>
        <v>309605637.2702505</v>
      </c>
      <c r="AA78">
        <f t="shared" si="478"/>
        <v>286671886.36134309</v>
      </c>
      <c r="AB78">
        <f t="shared" ref="AB78:AO78" si="479">$D$16*AB$27</f>
        <v>265436931.81605846</v>
      </c>
      <c r="AC78">
        <f t="shared" si="479"/>
        <v>245774936.86672071</v>
      </c>
      <c r="AD78">
        <f t="shared" si="479"/>
        <v>227569385.98770437</v>
      </c>
      <c r="AE78">
        <f t="shared" si="479"/>
        <v>210712394.4330596</v>
      </c>
      <c r="AF78">
        <f t="shared" si="479"/>
        <v>195104068.91949964</v>
      </c>
      <c r="AG78">
        <f t="shared" si="479"/>
        <v>180651915.66620332</v>
      </c>
      <c r="AH78">
        <f t="shared" si="479"/>
        <v>167270292.28352162</v>
      </c>
      <c r="AI78">
        <f t="shared" si="479"/>
        <v>154879900.26251999</v>
      </c>
      <c r="AJ78">
        <f t="shared" si="479"/>
        <v>143407315.05788887</v>
      </c>
      <c r="AK78">
        <f t="shared" si="479"/>
        <v>132784550.97952674</v>
      </c>
      <c r="AL78">
        <f t="shared" si="479"/>
        <v>122948658.31437661</v>
      </c>
      <c r="AM78">
        <f t="shared" si="479"/>
        <v>113841350.29108945</v>
      </c>
      <c r="AN78">
        <f t="shared" si="479"/>
        <v>105408657.67693467</v>
      </c>
      <c r="AO78">
        <f t="shared" si="479"/>
        <v>97600608.960124686</v>
      </c>
      <c r="AP78">
        <f t="shared" si="477"/>
        <v>11056510389.62796</v>
      </c>
    </row>
    <row r="79" spans="8:42" x14ac:dyDescent="0.25">
      <c r="H79">
        <f t="shared" si="85"/>
        <v>1070.1599999999999</v>
      </c>
      <c r="I79">
        <v>680</v>
      </c>
      <c r="J79" t="s">
        <v>105</v>
      </c>
      <c r="K79">
        <f t="shared" si="151"/>
        <v>1070159999.9999999</v>
      </c>
      <c r="AP79">
        <f t="shared" si="477"/>
        <v>0</v>
      </c>
    </row>
    <row r="80" spans="8:42" x14ac:dyDescent="0.25">
      <c r="J80" t="s">
        <v>108</v>
      </c>
      <c r="K80">
        <f t="shared" si="151"/>
        <v>0</v>
      </c>
      <c r="L80">
        <f t="shared" ref="L80" si="480">$K79*$B$8*L$27/100</f>
        <v>19817777.777777776</v>
      </c>
      <c r="M80">
        <f t="shared" ref="M80" si="481">$K79*$B$8*M$27/100</f>
        <v>18349794.238683123</v>
      </c>
      <c r="N80">
        <f t="shared" ref="N80" si="482">$K79*$B$8*N$27/100</f>
        <v>16990550.221002892</v>
      </c>
      <c r="O80">
        <f t="shared" ref="O80" si="483">$K79*$B$8*O$27/100</f>
        <v>15731990.945373047</v>
      </c>
      <c r="P80">
        <f t="shared" ref="P80" si="484">$K79*$B$8*P$27/100</f>
        <v>14566658.282752821</v>
      </c>
      <c r="Q80">
        <f t="shared" ref="Q80" si="485">$K79*$B$8*Q$27/100</f>
        <v>13487646.558104461</v>
      </c>
      <c r="R80">
        <f t="shared" ref="R80" si="486">$K79*$B$8*R$27/100</f>
        <v>12488561.627874503</v>
      </c>
      <c r="S80">
        <f t="shared" ref="S80" si="487">$K79*$B$8*S$27/100</f>
        <v>11563482.988772685</v>
      </c>
      <c r="T80">
        <f t="shared" ref="T80" si="488">$K79*$B$8*T$27/100</f>
        <v>10706928.693308044</v>
      </c>
      <c r="U80">
        <f t="shared" ref="U80" si="489">$K79*$B$8*U$27/100</f>
        <v>9913822.8641741127</v>
      </c>
      <c r="V80">
        <f t="shared" ref="V80" si="490">$K79*$B$8*V$27/100</f>
        <v>9179465.6149760298</v>
      </c>
      <c r="W80">
        <f t="shared" ref="W80" si="491">$K79*$B$8*W$27/100</f>
        <v>8499505.1990518793</v>
      </c>
      <c r="X80">
        <f t="shared" ref="X80" si="492">$K79*$B$8*X$27/100</f>
        <v>7869912.2213443331</v>
      </c>
      <c r="Y80">
        <f t="shared" ref="Y80" si="493">$K79*$B$8*Y$27/100</f>
        <v>7286955.7605040111</v>
      </c>
      <c r="Z80">
        <f t="shared" ref="Z80" si="494">$K79*$B$8*Z$27/100</f>
        <v>6747181.2597259339</v>
      </c>
      <c r="AA80">
        <f t="shared" ref="AA80" si="495">$K79*$B$8*AA$27/100</f>
        <v>6247390.0553017911</v>
      </c>
      <c r="AB80">
        <f t="shared" ref="AB80" si="496">$K79*$B$8*AB$27/100</f>
        <v>5784620.4215757335</v>
      </c>
      <c r="AC80">
        <f t="shared" ref="AC80" si="497">$K79*$B$8*AC$27/100</f>
        <v>5356130.0199775295</v>
      </c>
      <c r="AD80">
        <f t="shared" ref="AD80" si="498">$K79*$B$8*AD$27/100</f>
        <v>4959379.6481273426</v>
      </c>
      <c r="AE80">
        <f t="shared" ref="AE80" si="499">$K79*$B$8*AE$27/100</f>
        <v>4592018.1927105021</v>
      </c>
      <c r="AF80">
        <f t="shared" ref="AF80" si="500">$K79*$B$8*AF$27/100</f>
        <v>4251868.6969541684</v>
      </c>
      <c r="AG80">
        <f t="shared" ref="AG80" si="501">$K79*$B$8*AG$27/100</f>
        <v>3936915.460142748</v>
      </c>
      <c r="AH80">
        <f t="shared" ref="AH80" si="502">$K79*$B$8*AH$27/100</f>
        <v>3645292.0927247666</v>
      </c>
      <c r="AI80">
        <f t="shared" ref="AI80" si="503">$K79*$B$8*AI$27/100</f>
        <v>3375270.4562266357</v>
      </c>
      <c r="AJ80">
        <f t="shared" ref="AJ80" si="504">$K79*$B$8*AJ$27/100</f>
        <v>3125250.4224320697</v>
      </c>
      <c r="AK80">
        <f t="shared" ref="AK80" si="505">$K79*$B$8*AK$27/100</f>
        <v>2893750.3911408056</v>
      </c>
      <c r="AL80">
        <f t="shared" ref="AL80" si="506">$K79*$B$8*AL$27/100</f>
        <v>2679398.5103155607</v>
      </c>
      <c r="AM80">
        <f t="shared" ref="AM80" si="507">$K79*$B$8*AM$27/100</f>
        <v>2480924.5465884819</v>
      </c>
      <c r="AN80">
        <f t="shared" ref="AN80" si="508">$K79*$B$8*AN$27/100</f>
        <v>2297152.3579522981</v>
      </c>
      <c r="AO80">
        <f t="shared" ref="AO80" si="509">$K79*$B$8*AO$27/100</f>
        <v>2126992.9240299053</v>
      </c>
      <c r="AP80">
        <f t="shared" si="477"/>
        <v>240952588.449626</v>
      </c>
    </row>
    <row r="81" spans="8:42" x14ac:dyDescent="0.25">
      <c r="J81" t="s">
        <v>110</v>
      </c>
      <c r="K81">
        <f t="shared" si="151"/>
        <v>0</v>
      </c>
      <c r="L81">
        <f t="shared" ref="L81:AA81" si="510">$D$16*L$27</f>
        <v>909371703.82440913</v>
      </c>
      <c r="M81">
        <f t="shared" si="510"/>
        <v>842010836.87445295</v>
      </c>
      <c r="N81">
        <f t="shared" si="510"/>
        <v>779639663.77264166</v>
      </c>
      <c r="O81">
        <f t="shared" si="510"/>
        <v>721888577.56726074</v>
      </c>
      <c r="P81">
        <f t="shared" si="510"/>
        <v>668415349.5993154</v>
      </c>
      <c r="Q81">
        <f t="shared" si="510"/>
        <v>618903101.48084748</v>
      </c>
      <c r="R81">
        <f t="shared" si="510"/>
        <v>573058427.29708111</v>
      </c>
      <c r="S81">
        <f t="shared" si="510"/>
        <v>530609654.90470463</v>
      </c>
      <c r="T81">
        <f t="shared" si="510"/>
        <v>491305236.02287471</v>
      </c>
      <c r="U81">
        <f t="shared" si="510"/>
        <v>454912255.57673579</v>
      </c>
      <c r="V81">
        <f t="shared" si="510"/>
        <v>421215051.45994055</v>
      </c>
      <c r="W81">
        <f t="shared" si="510"/>
        <v>390013936.53698194</v>
      </c>
      <c r="X81">
        <f t="shared" si="510"/>
        <v>361124015.3120203</v>
      </c>
      <c r="Y81">
        <f t="shared" si="510"/>
        <v>334374088.25187063</v>
      </c>
      <c r="Z81">
        <f t="shared" si="510"/>
        <v>309605637.2702505</v>
      </c>
      <c r="AA81">
        <f t="shared" si="510"/>
        <v>286671886.36134309</v>
      </c>
      <c r="AB81">
        <f t="shared" ref="AB81:AO81" si="511">$D$16*AB$27</f>
        <v>265436931.81605846</v>
      </c>
      <c r="AC81">
        <f t="shared" si="511"/>
        <v>245774936.86672071</v>
      </c>
      <c r="AD81">
        <f t="shared" si="511"/>
        <v>227569385.98770437</v>
      </c>
      <c r="AE81">
        <f t="shared" si="511"/>
        <v>210712394.4330596</v>
      </c>
      <c r="AF81">
        <f t="shared" si="511"/>
        <v>195104068.91949964</v>
      </c>
      <c r="AG81">
        <f t="shared" si="511"/>
        <v>180651915.66620332</v>
      </c>
      <c r="AH81">
        <f t="shared" si="511"/>
        <v>167270292.28352162</v>
      </c>
      <c r="AI81">
        <f t="shared" si="511"/>
        <v>154879900.26251999</v>
      </c>
      <c r="AJ81">
        <f t="shared" si="511"/>
        <v>143407315.05788887</v>
      </c>
      <c r="AK81">
        <f t="shared" si="511"/>
        <v>132784550.97952674</v>
      </c>
      <c r="AL81">
        <f t="shared" si="511"/>
        <v>122948658.31437661</v>
      </c>
      <c r="AM81">
        <f t="shared" si="511"/>
        <v>113841350.29108945</v>
      </c>
      <c r="AN81">
        <f t="shared" si="511"/>
        <v>105408657.67693467</v>
      </c>
      <c r="AO81">
        <f t="shared" si="511"/>
        <v>97600608.960124686</v>
      </c>
      <c r="AP81">
        <f t="shared" si="477"/>
        <v>11056510389.62796</v>
      </c>
    </row>
    <row r="82" spans="8:42" x14ac:dyDescent="0.25">
      <c r="H82">
        <f t="shared" si="85"/>
        <v>1131.8399999999999</v>
      </c>
      <c r="I82">
        <v>720</v>
      </c>
      <c r="J82" t="s">
        <v>105</v>
      </c>
      <c r="K82">
        <f t="shared" si="151"/>
        <v>1131840000</v>
      </c>
      <c r="AP82">
        <f t="shared" si="477"/>
        <v>0</v>
      </c>
    </row>
    <row r="83" spans="8:42" x14ac:dyDescent="0.25">
      <c r="J83" t="s">
        <v>108</v>
      </c>
      <c r="K83">
        <f t="shared" si="151"/>
        <v>0</v>
      </c>
      <c r="L83">
        <f t="shared" ref="L83" si="512">$K82*$B$8*L$27/100</f>
        <v>20959999.999999996</v>
      </c>
      <c r="M83">
        <f t="shared" ref="M83" si="513">$K82*$B$8*M$27/100</f>
        <v>19407407.407407407</v>
      </c>
      <c r="N83">
        <f t="shared" ref="N83" si="514">$K82*$B$8*N$27/100</f>
        <v>17969821.673525374</v>
      </c>
      <c r="O83">
        <f t="shared" ref="O83" si="515">$K82*$B$8*O$27/100</f>
        <v>16638723.771782754</v>
      </c>
      <c r="P83">
        <f t="shared" ref="P83" si="516">$K82*$B$8*P$27/100</f>
        <v>15406225.714613659</v>
      </c>
      <c r="Q83">
        <f t="shared" ref="Q83" si="517">$K82*$B$8*Q$27/100</f>
        <v>14265023.809827462</v>
      </c>
      <c r="R83">
        <f t="shared" ref="R83" si="518">$K82*$B$8*R$27/100</f>
        <v>13208355.379469872</v>
      </c>
      <c r="S83">
        <f t="shared" ref="S83" si="519">$K82*$B$8*S$27/100</f>
        <v>12229958.684694324</v>
      </c>
      <c r="T83">
        <f t="shared" ref="T83" si="520">$K82*$B$8*T$27/100</f>
        <v>11324035.819161413</v>
      </c>
      <c r="U83">
        <f t="shared" ref="U83" si="521">$K82*$B$8*U$27/100</f>
        <v>10485218.351075379</v>
      </c>
      <c r="V83">
        <f t="shared" ref="V83" si="522">$K82*$B$8*V$27/100</f>
        <v>9708535.5102549829</v>
      </c>
      <c r="W83">
        <f t="shared" ref="W83" si="523">$K82*$B$8*W$27/100</f>
        <v>8989384.7317175753</v>
      </c>
      <c r="X83">
        <f t="shared" ref="X83" si="524">$K82*$B$8*X$27/100</f>
        <v>8323504.3812199775</v>
      </c>
      <c r="Y83">
        <f t="shared" ref="Y83" si="525">$K82*$B$8*Y$27/100</f>
        <v>7706948.5011296067</v>
      </c>
      <c r="Z83">
        <f t="shared" ref="Z83" si="526">$K82*$B$8*Z$27/100</f>
        <v>7136063.4269718574</v>
      </c>
      <c r="AA83">
        <f t="shared" ref="AA83" si="527">$K82*$B$8*AA$27/100</f>
        <v>6607466.1360850539</v>
      </c>
      <c r="AB83">
        <f t="shared" ref="AB83" si="528">$K82*$B$8*AB$27/100</f>
        <v>6118024.2000787547</v>
      </c>
      <c r="AC83">
        <f t="shared" ref="AC83" si="529">$K82*$B$8*AC$27/100</f>
        <v>5664837.2222951408</v>
      </c>
      <c r="AD83">
        <f t="shared" ref="AD83" si="530">$K82*$B$8*AD$27/100</f>
        <v>5245219.6502732793</v>
      </c>
      <c r="AE83">
        <f t="shared" ref="AE83" si="531">$K82*$B$8*AE$27/100</f>
        <v>4856684.8613641467</v>
      </c>
      <c r="AF83">
        <f t="shared" ref="AF83" si="532">$K82*$B$8*AF$27/100</f>
        <v>4496930.4271890251</v>
      </c>
      <c r="AG83">
        <f t="shared" ref="AG83" si="533">$K82*$B$8*AG$27/100</f>
        <v>4163824.4696194665</v>
      </c>
      <c r="AH83">
        <f t="shared" ref="AH83" si="534">$K82*$B$8*AH$27/100</f>
        <v>3855393.0274254321</v>
      </c>
      <c r="AI83">
        <f t="shared" ref="AI83" si="535">$K82*$B$8*AI$27/100</f>
        <v>3569808.3587272521</v>
      </c>
      <c r="AJ83">
        <f t="shared" ref="AJ83" si="536">$K82*$B$8*AJ$27/100</f>
        <v>3305378.1099326401</v>
      </c>
      <c r="AK83">
        <f t="shared" ref="AK83" si="537">$K82*$B$8*AK$27/100</f>
        <v>3060535.2869746671</v>
      </c>
      <c r="AL83">
        <f t="shared" ref="AL83" si="538">$K82*$B$8*AL$27/100</f>
        <v>2833828.9694209881</v>
      </c>
      <c r="AM83">
        <f t="shared" ref="AM83" si="539">$K82*$B$8*AM$27/100</f>
        <v>2623915.7124268408</v>
      </c>
      <c r="AN83">
        <f t="shared" ref="AN83" si="540">$K82*$B$8*AN$27/100</f>
        <v>2429551.5855804081</v>
      </c>
      <c r="AO83">
        <f t="shared" ref="AO83" si="541">$K82*$B$8*AO$27/100</f>
        <v>2249584.8014633404</v>
      </c>
      <c r="AP83">
        <f t="shared" si="477"/>
        <v>254840189.98170808</v>
      </c>
    </row>
    <row r="84" spans="8:42" x14ac:dyDescent="0.25">
      <c r="J84" t="s">
        <v>110</v>
      </c>
      <c r="K84">
        <f t="shared" si="151"/>
        <v>0</v>
      </c>
      <c r="L84">
        <f t="shared" ref="L84:AA84" si="542">$D$16*L$27</f>
        <v>909371703.82440913</v>
      </c>
      <c r="M84">
        <f t="shared" si="542"/>
        <v>842010836.87445295</v>
      </c>
      <c r="N84">
        <f t="shared" si="542"/>
        <v>779639663.77264166</v>
      </c>
      <c r="O84">
        <f t="shared" si="542"/>
        <v>721888577.56726074</v>
      </c>
      <c r="P84">
        <f t="shared" si="542"/>
        <v>668415349.5993154</v>
      </c>
      <c r="Q84">
        <f t="shared" si="542"/>
        <v>618903101.48084748</v>
      </c>
      <c r="R84">
        <f t="shared" si="542"/>
        <v>573058427.29708111</v>
      </c>
      <c r="S84">
        <f t="shared" si="542"/>
        <v>530609654.90470463</v>
      </c>
      <c r="T84">
        <f t="shared" si="542"/>
        <v>491305236.02287471</v>
      </c>
      <c r="U84">
        <f t="shared" si="542"/>
        <v>454912255.57673579</v>
      </c>
      <c r="V84">
        <f t="shared" si="542"/>
        <v>421215051.45994055</v>
      </c>
      <c r="W84">
        <f t="shared" si="542"/>
        <v>390013936.53698194</v>
      </c>
      <c r="X84">
        <f t="shared" si="542"/>
        <v>361124015.3120203</v>
      </c>
      <c r="Y84">
        <f t="shared" si="542"/>
        <v>334374088.25187063</v>
      </c>
      <c r="Z84">
        <f t="shared" si="542"/>
        <v>309605637.2702505</v>
      </c>
      <c r="AA84">
        <f t="shared" si="542"/>
        <v>286671886.36134309</v>
      </c>
      <c r="AB84">
        <f t="shared" ref="AB84:AO84" si="543">$D$16*AB$27</f>
        <v>265436931.81605846</v>
      </c>
      <c r="AC84">
        <f t="shared" si="543"/>
        <v>245774936.86672071</v>
      </c>
      <c r="AD84">
        <f t="shared" si="543"/>
        <v>227569385.98770437</v>
      </c>
      <c r="AE84">
        <f t="shared" si="543"/>
        <v>210712394.4330596</v>
      </c>
      <c r="AF84">
        <f t="shared" si="543"/>
        <v>195104068.91949964</v>
      </c>
      <c r="AG84">
        <f t="shared" si="543"/>
        <v>180651915.66620332</v>
      </c>
      <c r="AH84">
        <f t="shared" si="543"/>
        <v>167270292.28352162</v>
      </c>
      <c r="AI84">
        <f t="shared" si="543"/>
        <v>154879900.26251999</v>
      </c>
      <c r="AJ84">
        <f t="shared" si="543"/>
        <v>143407315.05788887</v>
      </c>
      <c r="AK84">
        <f t="shared" si="543"/>
        <v>132784550.97952674</v>
      </c>
      <c r="AL84">
        <f t="shared" si="543"/>
        <v>122948658.31437661</v>
      </c>
      <c r="AM84">
        <f t="shared" si="543"/>
        <v>113841350.29108945</v>
      </c>
      <c r="AN84">
        <f t="shared" si="543"/>
        <v>105408657.67693467</v>
      </c>
      <c r="AO84">
        <f t="shared" si="543"/>
        <v>97600608.960124686</v>
      </c>
      <c r="AP84">
        <f t="shared" si="477"/>
        <v>11056510389.62796</v>
      </c>
    </row>
    <row r="85" spans="8:42" x14ac:dyDescent="0.25">
      <c r="H85">
        <f t="shared" ref="H85" si="544">VLOOKUP(I85,$A$23:$B$58,2)</f>
        <v>1193.52</v>
      </c>
      <c r="I85">
        <v>760</v>
      </c>
      <c r="J85" t="s">
        <v>105</v>
      </c>
      <c r="K85">
        <f t="shared" si="151"/>
        <v>1193520000</v>
      </c>
      <c r="AP85">
        <f t="shared" si="477"/>
        <v>0</v>
      </c>
    </row>
    <row r="86" spans="8:42" x14ac:dyDescent="0.25">
      <c r="J86" t="s">
        <v>108</v>
      </c>
      <c r="K86">
        <f t="shared" si="151"/>
        <v>0</v>
      </c>
      <c r="L86">
        <f t="shared" ref="L86" si="545">$K85*$B$8*L$27/100</f>
        <v>22102222.22222222</v>
      </c>
      <c r="M86">
        <f t="shared" ref="M86" si="546">$K85*$B$8*M$27/100</f>
        <v>20465020.576131687</v>
      </c>
      <c r="N86">
        <f t="shared" ref="N86" si="547">$K85*$B$8*N$27/100</f>
        <v>18949093.126047857</v>
      </c>
      <c r="O86">
        <f t="shared" ref="O86" si="548">$K85*$B$8*O$27/100</f>
        <v>17545456.598192457</v>
      </c>
      <c r="P86">
        <f t="shared" ref="P86" si="549">$K85*$B$8*P$27/100</f>
        <v>16245793.146474497</v>
      </c>
      <c r="Q86">
        <f t="shared" ref="Q86" si="550">$K85*$B$8*Q$27/100</f>
        <v>15042401.061550457</v>
      </c>
      <c r="R86">
        <f t="shared" ref="R86" si="551">$K85*$B$8*R$27/100</f>
        <v>13928149.13106524</v>
      </c>
      <c r="S86">
        <f t="shared" ref="S86" si="552">$K85*$B$8*S$27/100</f>
        <v>12896434.380615961</v>
      </c>
      <c r="T86">
        <f t="shared" ref="T86" si="553">$K85*$B$8*T$27/100</f>
        <v>11941142.94501478</v>
      </c>
      <c r="U86">
        <f t="shared" ref="U86" si="554">$K85*$B$8*U$27/100</f>
        <v>11056613.837976646</v>
      </c>
      <c r="V86">
        <f t="shared" ref="V86" si="555">$K85*$B$8*V$27/100</f>
        <v>10237605.405533932</v>
      </c>
      <c r="W86">
        <f t="shared" ref="W86" si="556">$K85*$B$8*W$27/100</f>
        <v>9479264.2643832695</v>
      </c>
      <c r="X86">
        <f t="shared" ref="X86" si="557">$K85*$B$8*X$27/100</f>
        <v>8777096.54109562</v>
      </c>
      <c r="Y86">
        <f t="shared" ref="Y86" si="558">$K85*$B$8*Y$27/100</f>
        <v>8126941.2417552033</v>
      </c>
      <c r="Z86">
        <f t="shared" ref="Z86" si="559">$K85*$B$8*Z$27/100</f>
        <v>7524945.59421778</v>
      </c>
      <c r="AA86">
        <f t="shared" ref="AA86" si="560">$K85*$B$8*AA$27/100</f>
        <v>6967542.2168683149</v>
      </c>
      <c r="AB86">
        <f t="shared" ref="AB86" si="561">$K85*$B$8*AB$27/100</f>
        <v>6451427.9785817731</v>
      </c>
      <c r="AC86">
        <f t="shared" ref="AC86" si="562">$K85*$B$8*AC$27/100</f>
        <v>5973544.4246127512</v>
      </c>
      <c r="AD86">
        <f t="shared" ref="AD86" si="563">$K85*$B$8*AD$27/100</f>
        <v>5531059.6524192141</v>
      </c>
      <c r="AE86">
        <f t="shared" ref="AE86" si="564">$K85*$B$8*AE$27/100</f>
        <v>5121351.5300177904</v>
      </c>
      <c r="AF86">
        <f t="shared" ref="AF86" si="565">$K85*$B$8*AF$27/100</f>
        <v>4741992.15742388</v>
      </c>
      <c r="AG86">
        <f t="shared" ref="AG86" si="566">$K85*$B$8*AG$27/100</f>
        <v>4390733.4790961854</v>
      </c>
      <c r="AH86">
        <f t="shared" ref="AH86" si="567">$K85*$B$8*AH$27/100</f>
        <v>4065493.9621260972</v>
      </c>
      <c r="AI86">
        <f t="shared" ref="AI86" si="568">$K85*$B$8*AI$27/100</f>
        <v>3764346.2612278676</v>
      </c>
      <c r="AJ86">
        <f t="shared" ref="AJ86" si="569">$K85*$B$8*AJ$27/100</f>
        <v>3485505.7974332105</v>
      </c>
      <c r="AK86">
        <f t="shared" ref="AK86" si="570">$K85*$B$8*AK$27/100</f>
        <v>3227320.1828085287</v>
      </c>
      <c r="AL86">
        <f t="shared" ref="AL86" si="571">$K85*$B$8*AL$27/100</f>
        <v>2988259.428526415</v>
      </c>
      <c r="AM86">
        <f t="shared" ref="AM86" si="572">$K85*$B$8*AM$27/100</f>
        <v>2766906.8782651993</v>
      </c>
      <c r="AN86">
        <f t="shared" ref="AN86" si="573">$K85*$B$8*AN$27/100</f>
        <v>2561950.8132085176</v>
      </c>
      <c r="AO86">
        <f t="shared" ref="AO86" si="574">$K85*$B$8*AO$27/100</f>
        <v>2372176.6788967755</v>
      </c>
      <c r="AP86">
        <f t="shared" si="477"/>
        <v>268727791.51379007</v>
      </c>
    </row>
    <row r="87" spans="8:42" x14ac:dyDescent="0.25">
      <c r="J87" t="s">
        <v>110</v>
      </c>
      <c r="K87">
        <f t="shared" si="151"/>
        <v>0</v>
      </c>
      <c r="L87">
        <f t="shared" ref="L87:AA87" si="575">$D$16*L$27</f>
        <v>909371703.82440913</v>
      </c>
      <c r="M87">
        <f t="shared" si="575"/>
        <v>842010836.87445295</v>
      </c>
      <c r="N87">
        <f t="shared" si="575"/>
        <v>779639663.77264166</v>
      </c>
      <c r="O87">
        <f t="shared" si="575"/>
        <v>721888577.56726074</v>
      </c>
      <c r="P87">
        <f t="shared" si="575"/>
        <v>668415349.5993154</v>
      </c>
      <c r="Q87">
        <f t="shared" si="575"/>
        <v>618903101.48084748</v>
      </c>
      <c r="R87">
        <f t="shared" si="575"/>
        <v>573058427.29708111</v>
      </c>
      <c r="S87">
        <f t="shared" si="575"/>
        <v>530609654.90470463</v>
      </c>
      <c r="T87">
        <f t="shared" si="575"/>
        <v>491305236.02287471</v>
      </c>
      <c r="U87">
        <f t="shared" si="575"/>
        <v>454912255.57673579</v>
      </c>
      <c r="V87">
        <f t="shared" si="575"/>
        <v>421215051.45994055</v>
      </c>
      <c r="W87">
        <f t="shared" si="575"/>
        <v>390013936.53698194</v>
      </c>
      <c r="X87">
        <f t="shared" si="575"/>
        <v>361124015.3120203</v>
      </c>
      <c r="Y87">
        <f t="shared" si="575"/>
        <v>334374088.25187063</v>
      </c>
      <c r="Z87">
        <f t="shared" si="575"/>
        <v>309605637.2702505</v>
      </c>
      <c r="AA87">
        <f t="shared" si="575"/>
        <v>286671886.36134309</v>
      </c>
      <c r="AB87">
        <f t="shared" ref="AB87:AO87" si="576">$D$16*AB$27</f>
        <v>265436931.81605846</v>
      </c>
      <c r="AC87">
        <f t="shared" si="576"/>
        <v>245774936.86672071</v>
      </c>
      <c r="AD87">
        <f t="shared" si="576"/>
        <v>227569385.98770437</v>
      </c>
      <c r="AE87">
        <f t="shared" si="576"/>
        <v>210712394.4330596</v>
      </c>
      <c r="AF87">
        <f t="shared" si="576"/>
        <v>195104068.91949964</v>
      </c>
      <c r="AG87">
        <f t="shared" si="576"/>
        <v>180651915.66620332</v>
      </c>
      <c r="AH87">
        <f t="shared" si="576"/>
        <v>167270292.28352162</v>
      </c>
      <c r="AI87">
        <f t="shared" si="576"/>
        <v>154879900.26251999</v>
      </c>
      <c r="AJ87">
        <f t="shared" si="576"/>
        <v>143407315.05788887</v>
      </c>
      <c r="AK87">
        <f t="shared" si="576"/>
        <v>132784550.97952674</v>
      </c>
      <c r="AL87">
        <f t="shared" si="576"/>
        <v>122948658.31437661</v>
      </c>
      <c r="AM87">
        <f t="shared" si="576"/>
        <v>113841350.29108945</v>
      </c>
      <c r="AN87">
        <f t="shared" si="576"/>
        <v>105408657.67693467</v>
      </c>
      <c r="AO87">
        <f t="shared" si="576"/>
        <v>97600608.960124686</v>
      </c>
      <c r="AP87">
        <f t="shared" si="477"/>
        <v>11056510389.62796</v>
      </c>
    </row>
    <row r="88" spans="8:42" x14ac:dyDescent="0.25">
      <c r="H88">
        <f t="shared" ref="H88" si="577">VLOOKUP(I88,$A$23:$B$58,2)</f>
        <v>1258.8000000000002</v>
      </c>
      <c r="I88">
        <v>800</v>
      </c>
      <c r="J88" t="s">
        <v>105</v>
      </c>
      <c r="K88">
        <f t="shared" si="151"/>
        <v>1258800000.0000002</v>
      </c>
    </row>
    <row r="89" spans="8:42" x14ac:dyDescent="0.25">
      <c r="J89" t="s">
        <v>108</v>
      </c>
      <c r="K89">
        <f t="shared" si="151"/>
        <v>0</v>
      </c>
      <c r="L89">
        <f t="shared" ref="L89" si="578">$K88*$B$8*L$27/100</f>
        <v>23311111.111111112</v>
      </c>
      <c r="M89">
        <f t="shared" ref="M89" si="579">$K88*$B$8*M$27/100</f>
        <v>21584362.139917698</v>
      </c>
      <c r="N89">
        <f t="shared" ref="N89" si="580">$K88*$B$8*N$27/100</f>
        <v>19985520.499923795</v>
      </c>
      <c r="O89">
        <f t="shared" ref="O89" si="581">$K88*$B$8*O$27/100</f>
        <v>18505111.57400351</v>
      </c>
      <c r="P89">
        <f t="shared" ref="P89" si="582">$K88*$B$8*P$27/100</f>
        <v>17134362.568521768</v>
      </c>
      <c r="Q89">
        <f t="shared" ref="Q89" si="583">$K88*$B$8*Q$27/100</f>
        <v>15865150.526409041</v>
      </c>
      <c r="R89">
        <f t="shared" ref="R89" si="584">$K88*$B$8*R$27/100</f>
        <v>14689954.191119485</v>
      </c>
      <c r="S89">
        <f t="shared" ref="S89" si="585">$K88*$B$8*S$27/100</f>
        <v>13601809.436221745</v>
      </c>
      <c r="T89">
        <f t="shared" ref="T89" si="586">$K88*$B$8*T$27/100</f>
        <v>12594267.996501615</v>
      </c>
      <c r="U89">
        <f t="shared" ref="U89" si="587">$K88*$B$8*U$27/100</f>
        <v>11661359.256020011</v>
      </c>
      <c r="V89">
        <f t="shared" ref="V89" si="588">$K88*$B$8*V$27/100</f>
        <v>10797554.866685197</v>
      </c>
      <c r="W89">
        <f t="shared" ref="W89" si="589">$K88*$B$8*W$27/100</f>
        <v>9997735.9876714777</v>
      </c>
      <c r="X89">
        <f t="shared" ref="X89" si="590">$K88*$B$8*X$27/100</f>
        <v>9257162.9515476637</v>
      </c>
      <c r="Y89">
        <f t="shared" ref="Y89" si="591">$K88*$B$8*Y$27/100</f>
        <v>8571447.1773589477</v>
      </c>
      <c r="Z89">
        <f t="shared" ref="Z89" si="592">$K88*$B$8*Z$27/100</f>
        <v>7936525.1642212458</v>
      </c>
      <c r="AA89">
        <f t="shared" ref="AA89" si="593">$K88*$B$8*AA$27/100</f>
        <v>7348634.4113159692</v>
      </c>
      <c r="AB89">
        <f t="shared" ref="AB89" si="594">$K88*$B$8*AB$27/100</f>
        <v>6804291.1215888616</v>
      </c>
      <c r="AC89">
        <f t="shared" ref="AC89" si="595">$K88*$B$8*AC$27/100</f>
        <v>6300269.5570267215</v>
      </c>
      <c r="AD89">
        <f t="shared" ref="AD89" si="596">$K88*$B$8*AD$27/100</f>
        <v>5833582.9231728911</v>
      </c>
      <c r="AE89">
        <f t="shared" ref="AE89" si="597">$K88*$B$8*AE$27/100</f>
        <v>5401465.6696045278</v>
      </c>
      <c r="AF89">
        <f t="shared" ref="AF89" si="598">$K88*$B$8*AF$27/100</f>
        <v>5001357.1014856733</v>
      </c>
      <c r="AG89">
        <f t="shared" ref="AG89" si="599">$K88*$B$8*AG$27/100</f>
        <v>4630886.2050793273</v>
      </c>
      <c r="AH89">
        <f t="shared" ref="AH89" si="600">$K88*$B$8*AH$27/100</f>
        <v>4287857.5972956736</v>
      </c>
      <c r="AI89">
        <f t="shared" ref="AI89" si="601">$K88*$B$8*AI$27/100</f>
        <v>3970238.5160145122</v>
      </c>
      <c r="AJ89">
        <f t="shared" ref="AJ89" si="602">$K88*$B$8*AJ$27/100</f>
        <v>3676146.7740875105</v>
      </c>
      <c r="AK89">
        <f t="shared" ref="AK89" si="603">$K88*$B$8*AK$27/100</f>
        <v>3403839.6056365841</v>
      </c>
      <c r="AL89">
        <f t="shared" ref="AL89" si="604">$K88*$B$8*AL$27/100</f>
        <v>3151703.3385523926</v>
      </c>
      <c r="AM89">
        <f t="shared" ref="AM89" si="605">$K88*$B$8*AM$27/100</f>
        <v>2918243.8319929563</v>
      </c>
      <c r="AN89">
        <f t="shared" ref="AN89" si="606">$K88*$B$8*AN$27/100</f>
        <v>2702077.6222157003</v>
      </c>
      <c r="AO89">
        <f t="shared" ref="AO89" si="607">$K88*$B$8*AO$27/100</f>
        <v>2501923.7242737962</v>
      </c>
      <c r="AP89">
        <f t="shared" ref="AP89:AP99" si="608">SUM(L89:AO89)</f>
        <v>283425953.44657749</v>
      </c>
    </row>
    <row r="90" spans="8:42" x14ac:dyDescent="0.25">
      <c r="J90" t="s">
        <v>110</v>
      </c>
      <c r="K90">
        <f t="shared" si="151"/>
        <v>0</v>
      </c>
      <c r="L90">
        <f t="shared" ref="L90:AA90" si="609">$D$16*L$27</f>
        <v>909371703.82440913</v>
      </c>
      <c r="M90">
        <f t="shared" si="609"/>
        <v>842010836.87445295</v>
      </c>
      <c r="N90">
        <f t="shared" si="609"/>
        <v>779639663.77264166</v>
      </c>
      <c r="O90">
        <f t="shared" si="609"/>
        <v>721888577.56726074</v>
      </c>
      <c r="P90">
        <f t="shared" si="609"/>
        <v>668415349.5993154</v>
      </c>
      <c r="Q90">
        <f t="shared" si="609"/>
        <v>618903101.48084748</v>
      </c>
      <c r="R90">
        <f t="shared" si="609"/>
        <v>573058427.29708111</v>
      </c>
      <c r="S90">
        <f t="shared" si="609"/>
        <v>530609654.90470463</v>
      </c>
      <c r="T90">
        <f t="shared" si="609"/>
        <v>491305236.02287471</v>
      </c>
      <c r="U90">
        <f t="shared" si="609"/>
        <v>454912255.57673579</v>
      </c>
      <c r="V90">
        <f t="shared" si="609"/>
        <v>421215051.45994055</v>
      </c>
      <c r="W90">
        <f t="shared" si="609"/>
        <v>390013936.53698194</v>
      </c>
      <c r="X90">
        <f t="shared" si="609"/>
        <v>361124015.3120203</v>
      </c>
      <c r="Y90">
        <f t="shared" si="609"/>
        <v>334374088.25187063</v>
      </c>
      <c r="Z90">
        <f t="shared" si="609"/>
        <v>309605637.2702505</v>
      </c>
      <c r="AA90">
        <f t="shared" si="609"/>
        <v>286671886.36134309</v>
      </c>
      <c r="AB90">
        <f t="shared" ref="AB90:AO90" si="610">$D$16*AB$27</f>
        <v>265436931.81605846</v>
      </c>
      <c r="AC90">
        <f t="shared" si="610"/>
        <v>245774936.86672071</v>
      </c>
      <c r="AD90">
        <f t="shared" si="610"/>
        <v>227569385.98770437</v>
      </c>
      <c r="AE90">
        <f t="shared" si="610"/>
        <v>210712394.4330596</v>
      </c>
      <c r="AF90">
        <f t="shared" si="610"/>
        <v>195104068.91949964</v>
      </c>
      <c r="AG90">
        <f t="shared" si="610"/>
        <v>180651915.66620332</v>
      </c>
      <c r="AH90">
        <f t="shared" si="610"/>
        <v>167270292.28352162</v>
      </c>
      <c r="AI90">
        <f t="shared" si="610"/>
        <v>154879900.26251999</v>
      </c>
      <c r="AJ90">
        <f t="shared" si="610"/>
        <v>143407315.05788887</v>
      </c>
      <c r="AK90">
        <f t="shared" si="610"/>
        <v>132784550.97952674</v>
      </c>
      <c r="AL90">
        <f t="shared" si="610"/>
        <v>122948658.31437661</v>
      </c>
      <c r="AM90">
        <f t="shared" si="610"/>
        <v>113841350.29108945</v>
      </c>
      <c r="AN90">
        <f t="shared" si="610"/>
        <v>105408657.67693467</v>
      </c>
      <c r="AO90">
        <f t="shared" si="610"/>
        <v>97600608.960124686</v>
      </c>
      <c r="AP90">
        <f t="shared" si="608"/>
        <v>11056510389.62796</v>
      </c>
    </row>
    <row r="91" spans="8:42" x14ac:dyDescent="0.25">
      <c r="H91">
        <f t="shared" si="85"/>
        <v>1320.48</v>
      </c>
      <c r="I91">
        <v>840</v>
      </c>
      <c r="J91" t="s">
        <v>105</v>
      </c>
      <c r="K91">
        <f t="shared" si="151"/>
        <v>1320480000</v>
      </c>
      <c r="AP91">
        <f t="shared" si="608"/>
        <v>0</v>
      </c>
    </row>
    <row r="92" spans="8:42" x14ac:dyDescent="0.25">
      <c r="J92" t="s">
        <v>108</v>
      </c>
      <c r="K92">
        <f t="shared" si="151"/>
        <v>0</v>
      </c>
      <c r="L92">
        <f t="shared" ref="L92" si="611">$K91*$B$8*L$27/100</f>
        <v>24453333.333333328</v>
      </c>
      <c r="M92">
        <f t="shared" ref="M92" si="612">$K91*$B$8*M$27/100</f>
        <v>22641975.308641974</v>
      </c>
      <c r="N92">
        <f t="shared" ref="N92" si="613">$K91*$B$8*N$27/100</f>
        <v>20964791.952446271</v>
      </c>
      <c r="O92">
        <f t="shared" ref="O92" si="614">$K91*$B$8*O$27/100</f>
        <v>19411844.400413211</v>
      </c>
      <c r="P92">
        <f t="shared" ref="P92" si="615">$K91*$B$8*P$27/100</f>
        <v>17973930.000382606</v>
      </c>
      <c r="Q92">
        <f t="shared" ref="Q92" si="616">$K91*$B$8*Q$27/100</f>
        <v>16642527.778132038</v>
      </c>
      <c r="R92">
        <f t="shared" ref="R92" si="617">$K91*$B$8*R$27/100</f>
        <v>15409747.942714851</v>
      </c>
      <c r="S92">
        <f t="shared" ref="S92" si="618">$K91*$B$8*S$27/100</f>
        <v>14268285.132143378</v>
      </c>
      <c r="T92">
        <f t="shared" ref="T92" si="619">$K91*$B$8*T$27/100</f>
        <v>13211375.122354982</v>
      </c>
      <c r="U92">
        <f t="shared" ref="U92" si="620">$K91*$B$8*U$27/100</f>
        <v>12232754.742921276</v>
      </c>
      <c r="V92">
        <f t="shared" ref="V92" si="621">$K91*$B$8*V$27/100</f>
        <v>11326624.761964148</v>
      </c>
      <c r="W92">
        <f t="shared" ref="W92" si="622">$K91*$B$8*W$27/100</f>
        <v>10487615.52033717</v>
      </c>
      <c r="X92">
        <f t="shared" ref="X92" si="623">$K91*$B$8*X$27/100</f>
        <v>9710755.1114233062</v>
      </c>
      <c r="Y92">
        <f t="shared" ref="Y92" si="624">$K91*$B$8*Y$27/100</f>
        <v>8991439.9179845415</v>
      </c>
      <c r="Z92">
        <f t="shared" ref="Z92" si="625">$K91*$B$8*Z$27/100</f>
        <v>8325407.3314671675</v>
      </c>
      <c r="AA92">
        <f t="shared" ref="AA92" si="626">$K91*$B$8*AA$27/100</f>
        <v>7708710.4920992292</v>
      </c>
      <c r="AB92">
        <f t="shared" ref="AB92" si="627">$K91*$B$8*AB$27/100</f>
        <v>7137694.9000918791</v>
      </c>
      <c r="AC92">
        <f t="shared" ref="AC92" si="628">$K91*$B$8*AC$27/100</f>
        <v>6608976.759344331</v>
      </c>
      <c r="AD92">
        <f t="shared" ref="AD92" si="629">$K91*$B$8*AD$27/100</f>
        <v>6119422.9253188251</v>
      </c>
      <c r="AE92">
        <f t="shared" ref="AE92" si="630">$K91*$B$8*AE$27/100</f>
        <v>5666132.3382581715</v>
      </c>
      <c r="AF92">
        <f t="shared" ref="AF92" si="631">$K91*$B$8*AF$27/100</f>
        <v>5246418.8317205282</v>
      </c>
      <c r="AG92">
        <f t="shared" ref="AG92" si="632">$K91*$B$8*AG$27/100</f>
        <v>4857795.214556044</v>
      </c>
      <c r="AH92">
        <f t="shared" ref="AH92" si="633">$K91*$B$8*AH$27/100</f>
        <v>4497958.5319963377</v>
      </c>
      <c r="AI92">
        <f t="shared" ref="AI92" si="634">$K91*$B$8*AI$27/100</f>
        <v>4164776.4185151272</v>
      </c>
      <c r="AJ92">
        <f t="shared" ref="AJ92" si="635">$K91*$B$8*AJ$27/100</f>
        <v>3856274.4615880805</v>
      </c>
      <c r="AK92">
        <f t="shared" ref="AK92" si="636">$K91*$B$8*AK$27/100</f>
        <v>3570624.5014704447</v>
      </c>
      <c r="AL92">
        <f t="shared" ref="AL92" si="637">$K91*$B$8*AL$27/100</f>
        <v>3306133.7976578195</v>
      </c>
      <c r="AM92">
        <f t="shared" ref="AM92" si="638">$K91*$B$8*AM$27/100</f>
        <v>3061234.9978313143</v>
      </c>
      <c r="AN92">
        <f t="shared" ref="AN92" si="639">$K91*$B$8*AN$27/100</f>
        <v>2834476.8498438094</v>
      </c>
      <c r="AO92">
        <f t="shared" ref="AO92" si="640">$K91*$B$8*AO$27/100</f>
        <v>2624515.6017072303</v>
      </c>
      <c r="AP92">
        <f t="shared" si="608"/>
        <v>297313554.97865945</v>
      </c>
    </row>
    <row r="93" spans="8:42" x14ac:dyDescent="0.25">
      <c r="J93" t="s">
        <v>110</v>
      </c>
      <c r="K93">
        <f t="shared" si="151"/>
        <v>0</v>
      </c>
      <c r="L93">
        <f t="shared" ref="L93:AA93" si="641">$D$16*L$27</f>
        <v>909371703.82440913</v>
      </c>
      <c r="M93">
        <f t="shared" si="641"/>
        <v>842010836.87445295</v>
      </c>
      <c r="N93">
        <f t="shared" si="641"/>
        <v>779639663.77264166</v>
      </c>
      <c r="O93">
        <f t="shared" si="641"/>
        <v>721888577.56726074</v>
      </c>
      <c r="P93">
        <f t="shared" si="641"/>
        <v>668415349.5993154</v>
      </c>
      <c r="Q93">
        <f t="shared" si="641"/>
        <v>618903101.48084748</v>
      </c>
      <c r="R93">
        <f t="shared" si="641"/>
        <v>573058427.29708111</v>
      </c>
      <c r="S93">
        <f t="shared" si="641"/>
        <v>530609654.90470463</v>
      </c>
      <c r="T93">
        <f t="shared" si="641"/>
        <v>491305236.02287471</v>
      </c>
      <c r="U93">
        <f t="shared" si="641"/>
        <v>454912255.57673579</v>
      </c>
      <c r="V93">
        <f t="shared" si="641"/>
        <v>421215051.45994055</v>
      </c>
      <c r="W93">
        <f t="shared" si="641"/>
        <v>390013936.53698194</v>
      </c>
      <c r="X93">
        <f t="shared" si="641"/>
        <v>361124015.3120203</v>
      </c>
      <c r="Y93">
        <f t="shared" si="641"/>
        <v>334374088.25187063</v>
      </c>
      <c r="Z93">
        <f t="shared" si="641"/>
        <v>309605637.2702505</v>
      </c>
      <c r="AA93">
        <f t="shared" si="641"/>
        <v>286671886.36134309</v>
      </c>
      <c r="AB93">
        <f t="shared" ref="AB93:AO93" si="642">$D$16*AB$27</f>
        <v>265436931.81605846</v>
      </c>
      <c r="AC93">
        <f t="shared" si="642"/>
        <v>245774936.86672071</v>
      </c>
      <c r="AD93">
        <f t="shared" si="642"/>
        <v>227569385.98770437</v>
      </c>
      <c r="AE93">
        <f t="shared" si="642"/>
        <v>210712394.4330596</v>
      </c>
      <c r="AF93">
        <f t="shared" si="642"/>
        <v>195104068.91949964</v>
      </c>
      <c r="AG93">
        <f t="shared" si="642"/>
        <v>180651915.66620332</v>
      </c>
      <c r="AH93">
        <f t="shared" si="642"/>
        <v>167270292.28352162</v>
      </c>
      <c r="AI93">
        <f t="shared" si="642"/>
        <v>154879900.26251999</v>
      </c>
      <c r="AJ93">
        <f t="shared" si="642"/>
        <v>143407315.05788887</v>
      </c>
      <c r="AK93">
        <f t="shared" si="642"/>
        <v>132784550.97952674</v>
      </c>
      <c r="AL93">
        <f t="shared" si="642"/>
        <v>122948658.31437661</v>
      </c>
      <c r="AM93">
        <f t="shared" si="642"/>
        <v>113841350.29108945</v>
      </c>
      <c r="AN93">
        <f t="shared" si="642"/>
        <v>105408657.67693467</v>
      </c>
      <c r="AO93">
        <f t="shared" si="642"/>
        <v>97600608.960124686</v>
      </c>
      <c r="AP93">
        <f t="shared" si="608"/>
        <v>11056510389.62796</v>
      </c>
    </row>
    <row r="94" spans="8:42" x14ac:dyDescent="0.25">
      <c r="H94">
        <f t="shared" si="85"/>
        <v>1382.16</v>
      </c>
      <c r="I94">
        <v>880</v>
      </c>
      <c r="J94" t="s">
        <v>105</v>
      </c>
      <c r="K94">
        <f t="shared" si="151"/>
        <v>1382160000</v>
      </c>
      <c r="AP94">
        <f t="shared" si="608"/>
        <v>0</v>
      </c>
    </row>
    <row r="95" spans="8:42" x14ac:dyDescent="0.25">
      <c r="J95" t="s">
        <v>108</v>
      </c>
      <c r="K95">
        <f t="shared" si="151"/>
        <v>0</v>
      </c>
      <c r="L95">
        <f t="shared" ref="L95" si="643">$K94*$B$8*L$27/100</f>
        <v>25595555.555555552</v>
      </c>
      <c r="M95">
        <f t="shared" ref="M95" si="644">$K94*$B$8*M$27/100</f>
        <v>23699588.477366254</v>
      </c>
      <c r="N95">
        <f t="shared" ref="N95" si="645">$K94*$B$8*N$27/100</f>
        <v>21944063.404968753</v>
      </c>
      <c r="O95">
        <f t="shared" ref="O95" si="646">$K94*$B$8*O$27/100</f>
        <v>20318577.226822916</v>
      </c>
      <c r="P95">
        <f t="shared" ref="P95" si="647">$K94*$B$8*P$27/100</f>
        <v>18813497.432243444</v>
      </c>
      <c r="Q95">
        <f t="shared" ref="Q95" si="648">$K94*$B$8*Q$27/100</f>
        <v>17419905.029855035</v>
      </c>
      <c r="R95">
        <f t="shared" ref="R95" si="649">$K94*$B$8*R$27/100</f>
        <v>16129541.69431022</v>
      </c>
      <c r="S95">
        <f t="shared" ref="S95" si="650">$K94*$B$8*S$27/100</f>
        <v>14934760.828065015</v>
      </c>
      <c r="T95">
        <f t="shared" ref="T95" si="651">$K94*$B$8*T$27/100</f>
        <v>13828482.24820835</v>
      </c>
      <c r="U95">
        <f t="shared" ref="U95" si="652">$K94*$B$8*U$27/100</f>
        <v>12804150.229822543</v>
      </c>
      <c r="V95">
        <f t="shared" ref="V95" si="653">$K94*$B$8*V$27/100</f>
        <v>11855694.657243097</v>
      </c>
      <c r="W95">
        <f t="shared" ref="W95" si="654">$K94*$B$8*W$27/100</f>
        <v>10977495.053002866</v>
      </c>
      <c r="X95">
        <f t="shared" ref="X95" si="655">$K94*$B$8*X$27/100</f>
        <v>10164347.271298951</v>
      </c>
      <c r="Y95">
        <f t="shared" ref="Y95" si="656">$K94*$B$8*Y$27/100</f>
        <v>9411432.6586101372</v>
      </c>
      <c r="Z95">
        <f t="shared" ref="Z95" si="657">$K94*$B$8*Z$27/100</f>
        <v>8714289.4987130892</v>
      </c>
      <c r="AA95">
        <f t="shared" ref="AA95" si="658">$K94*$B$8*AA$27/100</f>
        <v>8068786.5728824902</v>
      </c>
      <c r="AB95">
        <f t="shared" ref="AB95" si="659">$K94*$B$8*AB$27/100</f>
        <v>7471098.6785948994</v>
      </c>
      <c r="AC95">
        <f t="shared" ref="AC95" si="660">$K94*$B$8*AC$27/100</f>
        <v>6917683.9616619423</v>
      </c>
      <c r="AD95">
        <f t="shared" ref="AD95" si="661">$K94*$B$8*AD$27/100</f>
        <v>6405262.9274647608</v>
      </c>
      <c r="AE95">
        <f t="shared" ref="AE95" si="662">$K94*$B$8*AE$27/100</f>
        <v>5930799.0069118151</v>
      </c>
      <c r="AF95">
        <f t="shared" ref="AF95" si="663">$K94*$B$8*AF$27/100</f>
        <v>5491480.561955384</v>
      </c>
      <c r="AG95">
        <f t="shared" ref="AG95" si="664">$K94*$B$8*AG$27/100</f>
        <v>5084704.2240327625</v>
      </c>
      <c r="AH95">
        <f t="shared" ref="AH95" si="665">$K94*$B$8*AH$27/100</f>
        <v>4708059.4666970028</v>
      </c>
      <c r="AI95">
        <f t="shared" ref="AI95" si="666">$K94*$B$8*AI$27/100</f>
        <v>4359314.3210157426</v>
      </c>
      <c r="AJ95">
        <f t="shared" ref="AJ95" si="667">$K94*$B$8*AJ$27/100</f>
        <v>4036402.1490886505</v>
      </c>
      <c r="AK95">
        <f t="shared" ref="AK95" si="668">$K94*$B$8*AK$27/100</f>
        <v>3737409.3973043058</v>
      </c>
      <c r="AL95">
        <f t="shared" ref="AL95" si="669">$K94*$B$8*AL$27/100</f>
        <v>3460564.2567632459</v>
      </c>
      <c r="AM95">
        <f t="shared" ref="AM95" si="670">$K94*$B$8*AM$27/100</f>
        <v>3204226.1636696728</v>
      </c>
      <c r="AN95">
        <f t="shared" ref="AN95" si="671">$K94*$B$8*AN$27/100</f>
        <v>2966876.0774719189</v>
      </c>
      <c r="AO95">
        <f t="shared" ref="AO95" si="672">$K94*$B$8*AO$27/100</f>
        <v>2747107.4791406654</v>
      </c>
      <c r="AP95">
        <f t="shared" si="608"/>
        <v>311201156.51074129</v>
      </c>
    </row>
    <row r="96" spans="8:42" x14ac:dyDescent="0.25">
      <c r="J96" t="s">
        <v>110</v>
      </c>
      <c r="K96">
        <f t="shared" si="151"/>
        <v>0</v>
      </c>
      <c r="L96">
        <f t="shared" ref="L96:AA96" si="673">$D$16*L$27</f>
        <v>909371703.82440913</v>
      </c>
      <c r="M96">
        <f t="shared" si="673"/>
        <v>842010836.87445295</v>
      </c>
      <c r="N96">
        <f t="shared" si="673"/>
        <v>779639663.77264166</v>
      </c>
      <c r="O96">
        <f t="shared" si="673"/>
        <v>721888577.56726074</v>
      </c>
      <c r="P96">
        <f t="shared" si="673"/>
        <v>668415349.5993154</v>
      </c>
      <c r="Q96">
        <f t="shared" si="673"/>
        <v>618903101.48084748</v>
      </c>
      <c r="R96">
        <f t="shared" si="673"/>
        <v>573058427.29708111</v>
      </c>
      <c r="S96">
        <f t="shared" si="673"/>
        <v>530609654.90470463</v>
      </c>
      <c r="T96">
        <f t="shared" si="673"/>
        <v>491305236.02287471</v>
      </c>
      <c r="U96">
        <f t="shared" si="673"/>
        <v>454912255.57673579</v>
      </c>
      <c r="V96">
        <f t="shared" si="673"/>
        <v>421215051.45994055</v>
      </c>
      <c r="W96">
        <f t="shared" si="673"/>
        <v>390013936.53698194</v>
      </c>
      <c r="X96">
        <f t="shared" si="673"/>
        <v>361124015.3120203</v>
      </c>
      <c r="Y96">
        <f t="shared" si="673"/>
        <v>334374088.25187063</v>
      </c>
      <c r="Z96">
        <f t="shared" si="673"/>
        <v>309605637.2702505</v>
      </c>
      <c r="AA96">
        <f t="shared" si="673"/>
        <v>286671886.36134309</v>
      </c>
      <c r="AB96">
        <f t="shared" ref="AB96:AO96" si="674">$D$16*AB$27</f>
        <v>265436931.81605846</v>
      </c>
      <c r="AC96">
        <f t="shared" si="674"/>
        <v>245774936.86672071</v>
      </c>
      <c r="AD96">
        <f t="shared" si="674"/>
        <v>227569385.98770437</v>
      </c>
      <c r="AE96">
        <f t="shared" si="674"/>
        <v>210712394.4330596</v>
      </c>
      <c r="AF96">
        <f t="shared" si="674"/>
        <v>195104068.91949964</v>
      </c>
      <c r="AG96">
        <f t="shared" si="674"/>
        <v>180651915.66620332</v>
      </c>
      <c r="AH96">
        <f t="shared" si="674"/>
        <v>167270292.28352162</v>
      </c>
      <c r="AI96">
        <f t="shared" si="674"/>
        <v>154879900.26251999</v>
      </c>
      <c r="AJ96">
        <f t="shared" si="674"/>
        <v>143407315.05788887</v>
      </c>
      <c r="AK96">
        <f t="shared" si="674"/>
        <v>132784550.97952674</v>
      </c>
      <c r="AL96">
        <f t="shared" si="674"/>
        <v>122948658.31437661</v>
      </c>
      <c r="AM96">
        <f t="shared" si="674"/>
        <v>113841350.29108945</v>
      </c>
      <c r="AN96">
        <f t="shared" si="674"/>
        <v>105408657.67693467</v>
      </c>
      <c r="AO96">
        <f t="shared" si="674"/>
        <v>97600608.960124686</v>
      </c>
      <c r="AP96">
        <f t="shared" si="608"/>
        <v>11056510389.62796</v>
      </c>
    </row>
    <row r="97" spans="8:42" x14ac:dyDescent="0.25">
      <c r="H97">
        <f t="shared" ref="H97" si="675">VLOOKUP(I97,$A$23:$B$58,2)</f>
        <v>1447.44</v>
      </c>
      <c r="I97">
        <v>920</v>
      </c>
      <c r="J97" t="s">
        <v>105</v>
      </c>
      <c r="K97">
        <f t="shared" si="151"/>
        <v>1447440000</v>
      </c>
      <c r="AP97">
        <f t="shared" si="608"/>
        <v>0</v>
      </c>
    </row>
    <row r="98" spans="8:42" x14ac:dyDescent="0.25">
      <c r="J98" t="s">
        <v>108</v>
      </c>
      <c r="K98">
        <f t="shared" si="151"/>
        <v>0</v>
      </c>
      <c r="L98">
        <f t="shared" ref="L98" si="676">$K97*$B$8*L$27/100</f>
        <v>26804444.44444444</v>
      </c>
      <c r="M98">
        <f t="shared" ref="M98" si="677">$K97*$B$8*M$27/100</f>
        <v>24818930.041152261</v>
      </c>
      <c r="N98">
        <f t="shared" ref="N98" si="678">$K97*$B$8*N$27/100</f>
        <v>22980490.778844684</v>
      </c>
      <c r="O98">
        <f t="shared" ref="O98" si="679">$K97*$B$8*O$27/100</f>
        <v>21278232.202633966</v>
      </c>
      <c r="P98">
        <f t="shared" ref="P98" si="680">$K97*$B$8*P$27/100</f>
        <v>19702066.854290709</v>
      </c>
      <c r="Q98">
        <f t="shared" ref="Q98" si="681">$K97*$B$8*Q$27/100</f>
        <v>18242654.494713616</v>
      </c>
      <c r="R98">
        <f t="shared" ref="R98" si="682">$K97*$B$8*R$27/100</f>
        <v>16891346.754364461</v>
      </c>
      <c r="S98">
        <f t="shared" ref="S98" si="683">$K97*$B$8*S$27/100</f>
        <v>15640135.883670796</v>
      </c>
      <c r="T98">
        <f t="shared" ref="T98" si="684">$K97*$B$8*T$27/100</f>
        <v>14481607.299695183</v>
      </c>
      <c r="U98">
        <f t="shared" ref="U98" si="685">$K97*$B$8*U$27/100</f>
        <v>13408895.647865908</v>
      </c>
      <c r="V98">
        <f t="shared" ref="V98" si="686">$K97*$B$8*V$27/100</f>
        <v>12415644.118394358</v>
      </c>
      <c r="W98">
        <f t="shared" ref="W98" si="687">$K97*$B$8*W$27/100</f>
        <v>11495966.776291072</v>
      </c>
      <c r="X98">
        <f t="shared" ref="X98" si="688">$K97*$B$8*X$27/100</f>
        <v>10644413.681750992</v>
      </c>
      <c r="Y98">
        <f t="shared" ref="Y98" si="689">$K97*$B$8*Y$27/100</f>
        <v>9855938.5942138806</v>
      </c>
      <c r="Z98">
        <f t="shared" ref="Z98" si="690">$K97*$B$8*Z$27/100</f>
        <v>9125869.068716554</v>
      </c>
      <c r="AA98">
        <f t="shared" ref="AA98" si="691">$K97*$B$8*AA$27/100</f>
        <v>8449878.7673301436</v>
      </c>
      <c r="AB98">
        <f t="shared" ref="AB98" si="692">$K97*$B$8*AB$27/100</f>
        <v>7823961.821601986</v>
      </c>
      <c r="AC98">
        <f t="shared" ref="AC98" si="693">$K97*$B$8*AC$27/100</f>
        <v>7244409.0940759107</v>
      </c>
      <c r="AD98">
        <f t="shared" ref="AD98" si="694">$K97*$B$8*AD$27/100</f>
        <v>6707786.198218436</v>
      </c>
      <c r="AE98">
        <f t="shared" ref="AE98" si="695">$K97*$B$8*AE$27/100</f>
        <v>6210913.1464985516</v>
      </c>
      <c r="AF98">
        <f t="shared" ref="AF98" si="696">$K97*$B$8*AF$27/100</f>
        <v>5750845.5060171774</v>
      </c>
      <c r="AG98">
        <f t="shared" ref="AG98" si="697">$K97*$B$8*AG$27/100</f>
        <v>5324856.9500159035</v>
      </c>
      <c r="AH98">
        <f t="shared" ref="AH98" si="698">$K97*$B$8*AH$27/100</f>
        <v>4930423.1018665778</v>
      </c>
      <c r="AI98">
        <f t="shared" ref="AI98" si="699">$K97*$B$8*AI$27/100</f>
        <v>4565206.5758023867</v>
      </c>
      <c r="AJ98">
        <f t="shared" ref="AJ98" si="700">$K97*$B$8*AJ$27/100</f>
        <v>4227043.1257429505</v>
      </c>
      <c r="AK98">
        <f t="shared" ref="AK98" si="701">$K97*$B$8*AK$27/100</f>
        <v>3913928.8201323617</v>
      </c>
      <c r="AL98">
        <f t="shared" ref="AL98" si="702">$K97*$B$8*AL$27/100</f>
        <v>3624008.1667892234</v>
      </c>
      <c r="AM98">
        <f t="shared" ref="AM98" si="703">$K97*$B$8*AM$27/100</f>
        <v>3355563.1173974294</v>
      </c>
      <c r="AN98">
        <f t="shared" ref="AN98" si="704">$K97*$B$8*AN$27/100</f>
        <v>3107002.8864791011</v>
      </c>
      <c r="AO98">
        <f t="shared" ref="AO98" si="705">$K97*$B$8*AO$27/100</f>
        <v>2876854.5245176856</v>
      </c>
      <c r="AP98">
        <f t="shared" si="608"/>
        <v>325899318.44352877</v>
      </c>
    </row>
    <row r="99" spans="8:42" x14ac:dyDescent="0.25">
      <c r="J99" t="s">
        <v>110</v>
      </c>
      <c r="K99">
        <f t="shared" si="151"/>
        <v>0</v>
      </c>
      <c r="L99">
        <f t="shared" ref="L99:AA99" si="706">$D$16*L$27</f>
        <v>909371703.82440913</v>
      </c>
      <c r="M99">
        <f t="shared" si="706"/>
        <v>842010836.87445295</v>
      </c>
      <c r="N99">
        <f t="shared" si="706"/>
        <v>779639663.77264166</v>
      </c>
      <c r="O99">
        <f t="shared" si="706"/>
        <v>721888577.56726074</v>
      </c>
      <c r="P99">
        <f t="shared" si="706"/>
        <v>668415349.5993154</v>
      </c>
      <c r="Q99">
        <f t="shared" si="706"/>
        <v>618903101.48084748</v>
      </c>
      <c r="R99">
        <f t="shared" si="706"/>
        <v>573058427.29708111</v>
      </c>
      <c r="S99">
        <f t="shared" si="706"/>
        <v>530609654.90470463</v>
      </c>
      <c r="T99">
        <f t="shared" si="706"/>
        <v>491305236.02287471</v>
      </c>
      <c r="U99">
        <f t="shared" si="706"/>
        <v>454912255.57673579</v>
      </c>
      <c r="V99">
        <f t="shared" si="706"/>
        <v>421215051.45994055</v>
      </c>
      <c r="W99">
        <f t="shared" si="706"/>
        <v>390013936.53698194</v>
      </c>
      <c r="X99">
        <f t="shared" si="706"/>
        <v>361124015.3120203</v>
      </c>
      <c r="Y99">
        <f t="shared" si="706"/>
        <v>334374088.25187063</v>
      </c>
      <c r="Z99">
        <f t="shared" si="706"/>
        <v>309605637.2702505</v>
      </c>
      <c r="AA99">
        <f t="shared" si="706"/>
        <v>286671886.36134309</v>
      </c>
      <c r="AB99">
        <f t="shared" ref="AB99:AO99" si="707">$D$16*AB$27</f>
        <v>265436931.81605846</v>
      </c>
      <c r="AC99">
        <f t="shared" si="707"/>
        <v>245774936.86672071</v>
      </c>
      <c r="AD99">
        <f t="shared" si="707"/>
        <v>227569385.98770437</v>
      </c>
      <c r="AE99">
        <f t="shared" si="707"/>
        <v>210712394.4330596</v>
      </c>
      <c r="AF99">
        <f t="shared" si="707"/>
        <v>195104068.91949964</v>
      </c>
      <c r="AG99">
        <f t="shared" si="707"/>
        <v>180651915.66620332</v>
      </c>
      <c r="AH99">
        <f t="shared" si="707"/>
        <v>167270292.28352162</v>
      </c>
      <c r="AI99">
        <f t="shared" si="707"/>
        <v>154879900.26251999</v>
      </c>
      <c r="AJ99">
        <f t="shared" si="707"/>
        <v>143407315.05788887</v>
      </c>
      <c r="AK99">
        <f t="shared" si="707"/>
        <v>132784550.97952674</v>
      </c>
      <c r="AL99">
        <f t="shared" si="707"/>
        <v>122948658.31437661</v>
      </c>
      <c r="AM99">
        <f t="shared" si="707"/>
        <v>113841350.29108945</v>
      </c>
      <c r="AN99">
        <f t="shared" si="707"/>
        <v>105408657.67693467</v>
      </c>
      <c r="AO99">
        <f t="shared" si="707"/>
        <v>97600608.960124686</v>
      </c>
      <c r="AP99">
        <f t="shared" si="608"/>
        <v>11056510389.62796</v>
      </c>
    </row>
    <row r="100" spans="8:42" x14ac:dyDescent="0.25">
      <c r="H100">
        <f t="shared" ref="H100" si="708">VLOOKUP(I100,$A$23:$B$58,2)</f>
        <v>1509.12</v>
      </c>
      <c r="I100">
        <v>960</v>
      </c>
      <c r="J100" t="s">
        <v>105</v>
      </c>
      <c r="K100">
        <f t="shared" si="151"/>
        <v>1509120000</v>
      </c>
    </row>
    <row r="101" spans="8:42" x14ac:dyDescent="0.25">
      <c r="J101" t="s">
        <v>108</v>
      </c>
      <c r="K101">
        <f t="shared" si="151"/>
        <v>0</v>
      </c>
      <c r="L101">
        <f t="shared" ref="L101" si="709">$K100*$B$8*L$27/100</f>
        <v>27946666.666666664</v>
      </c>
      <c r="M101">
        <f t="shared" ref="M101" si="710">$K100*$B$8*M$27/100</f>
        <v>25876543.209876541</v>
      </c>
      <c r="N101">
        <f t="shared" ref="N101" si="711">$K100*$B$8*N$27/100</f>
        <v>23959762.231367167</v>
      </c>
      <c r="O101">
        <f t="shared" ref="O101" si="712">$K100*$B$8*O$27/100</f>
        <v>22184965.029043671</v>
      </c>
      <c r="P101">
        <f t="shared" ref="P101" si="713">$K100*$B$8*P$27/100</f>
        <v>20541634.286151547</v>
      </c>
      <c r="Q101">
        <f t="shared" ref="Q101" si="714">$K100*$B$8*Q$27/100</f>
        <v>19020031.746436611</v>
      </c>
      <c r="R101">
        <f t="shared" ref="R101" si="715">$K100*$B$8*R$27/100</f>
        <v>17611140.505959831</v>
      </c>
      <c r="S101">
        <f t="shared" ref="S101" si="716">$K100*$B$8*S$27/100</f>
        <v>16306611.579592433</v>
      </c>
      <c r="T101">
        <f t="shared" ref="T101" si="717">$K100*$B$8*T$27/100</f>
        <v>15098714.425548548</v>
      </c>
      <c r="U101">
        <f t="shared" ref="U101" si="718">$K100*$B$8*U$27/100</f>
        <v>13980291.134767175</v>
      </c>
      <c r="V101">
        <f t="shared" ref="V101" si="719">$K100*$B$8*V$27/100</f>
        <v>12944714.013673311</v>
      </c>
      <c r="W101">
        <f t="shared" ref="W101" si="720">$K100*$B$8*W$27/100</f>
        <v>11985846.308956767</v>
      </c>
      <c r="X101">
        <f t="shared" ref="X101" si="721">$K100*$B$8*X$27/100</f>
        <v>11098005.841626635</v>
      </c>
      <c r="Y101">
        <f t="shared" ref="Y101" si="722">$K100*$B$8*Y$27/100</f>
        <v>10275931.334839476</v>
      </c>
      <c r="Z101">
        <f t="shared" ref="Z101" si="723">$K100*$B$8*Z$27/100</f>
        <v>9514751.2359624766</v>
      </c>
      <c r="AA101">
        <f t="shared" ref="AA101" si="724">$K100*$B$8*AA$27/100</f>
        <v>8809954.8481134046</v>
      </c>
      <c r="AB101">
        <f t="shared" ref="AB101" si="725">$K100*$B$8*AB$27/100</f>
        <v>8157365.6001050053</v>
      </c>
      <c r="AC101">
        <f t="shared" ref="AC101" si="726">$K100*$B$8*AC$27/100</f>
        <v>7553116.2963935211</v>
      </c>
      <c r="AD101">
        <f t="shared" ref="AD101" si="727">$K100*$B$8*AD$27/100</f>
        <v>6993626.2003643718</v>
      </c>
      <c r="AE101">
        <f t="shared" ref="AE101" si="728">$K100*$B$8*AE$27/100</f>
        <v>6475579.8151521953</v>
      </c>
      <c r="AF101">
        <f t="shared" ref="AF101" si="729">$K100*$B$8*AF$27/100</f>
        <v>5995907.2362520322</v>
      </c>
      <c r="AG101">
        <f t="shared" ref="AG101" si="730">$K100*$B$8*AG$27/100</f>
        <v>5551765.9594926229</v>
      </c>
      <c r="AH101">
        <f t="shared" ref="AH101" si="731">$K100*$B$8*AH$27/100</f>
        <v>5140524.0365672437</v>
      </c>
      <c r="AI101">
        <f t="shared" ref="AI101" si="732">$K100*$B$8*AI$27/100</f>
        <v>4759744.4783030031</v>
      </c>
      <c r="AJ101">
        <f t="shared" ref="AJ101" si="733">$K100*$B$8*AJ$27/100</f>
        <v>4407170.8132435204</v>
      </c>
      <c r="AK101">
        <f t="shared" ref="AK101" si="734">$K100*$B$8*AK$27/100</f>
        <v>4080713.7159662228</v>
      </c>
      <c r="AL101">
        <f t="shared" ref="AL101" si="735">$K100*$B$8*AL$27/100</f>
        <v>3778438.6258946508</v>
      </c>
      <c r="AM101">
        <f t="shared" ref="AM101" si="736">$K100*$B$8*AM$27/100</f>
        <v>3498554.2832357879</v>
      </c>
      <c r="AN101">
        <f t="shared" ref="AN101" si="737">$K100*$B$8*AN$27/100</f>
        <v>3239402.1141072107</v>
      </c>
      <c r="AO101">
        <f t="shared" ref="AO101" si="738">$K100*$B$8*AO$27/100</f>
        <v>2999446.4019511207</v>
      </c>
      <c r="AP101">
        <f t="shared" ref="AP101:AP111" si="739">SUM(L101:AO101)</f>
        <v>339786919.97561073</v>
      </c>
    </row>
    <row r="102" spans="8:42" x14ac:dyDescent="0.25">
      <c r="J102" t="s">
        <v>110</v>
      </c>
      <c r="K102">
        <f t="shared" si="151"/>
        <v>0</v>
      </c>
      <c r="L102">
        <f t="shared" ref="L102:AA102" si="740">$D$16*L$27</f>
        <v>909371703.82440913</v>
      </c>
      <c r="M102">
        <f t="shared" si="740"/>
        <v>842010836.87445295</v>
      </c>
      <c r="N102">
        <f t="shared" si="740"/>
        <v>779639663.77264166</v>
      </c>
      <c r="O102">
        <f t="shared" si="740"/>
        <v>721888577.56726074</v>
      </c>
      <c r="P102">
        <f t="shared" si="740"/>
        <v>668415349.5993154</v>
      </c>
      <c r="Q102">
        <f t="shared" si="740"/>
        <v>618903101.48084748</v>
      </c>
      <c r="R102">
        <f t="shared" si="740"/>
        <v>573058427.29708111</v>
      </c>
      <c r="S102">
        <f t="shared" si="740"/>
        <v>530609654.90470463</v>
      </c>
      <c r="T102">
        <f t="shared" si="740"/>
        <v>491305236.02287471</v>
      </c>
      <c r="U102">
        <f t="shared" si="740"/>
        <v>454912255.57673579</v>
      </c>
      <c r="V102">
        <f t="shared" si="740"/>
        <v>421215051.45994055</v>
      </c>
      <c r="W102">
        <f t="shared" si="740"/>
        <v>390013936.53698194</v>
      </c>
      <c r="X102">
        <f t="shared" si="740"/>
        <v>361124015.3120203</v>
      </c>
      <c r="Y102">
        <f t="shared" si="740"/>
        <v>334374088.25187063</v>
      </c>
      <c r="Z102">
        <f t="shared" si="740"/>
        <v>309605637.2702505</v>
      </c>
      <c r="AA102">
        <f t="shared" si="740"/>
        <v>286671886.36134309</v>
      </c>
      <c r="AB102">
        <f t="shared" ref="AB102:AO102" si="741">$D$16*AB$27</f>
        <v>265436931.81605846</v>
      </c>
      <c r="AC102">
        <f t="shared" si="741"/>
        <v>245774936.86672071</v>
      </c>
      <c r="AD102">
        <f t="shared" si="741"/>
        <v>227569385.98770437</v>
      </c>
      <c r="AE102">
        <f t="shared" si="741"/>
        <v>210712394.4330596</v>
      </c>
      <c r="AF102">
        <f t="shared" si="741"/>
        <v>195104068.91949964</v>
      </c>
      <c r="AG102">
        <f t="shared" si="741"/>
        <v>180651915.66620332</v>
      </c>
      <c r="AH102">
        <f t="shared" si="741"/>
        <v>167270292.28352162</v>
      </c>
      <c r="AI102">
        <f t="shared" si="741"/>
        <v>154879900.26251999</v>
      </c>
      <c r="AJ102">
        <f t="shared" si="741"/>
        <v>143407315.05788887</v>
      </c>
      <c r="AK102">
        <f t="shared" si="741"/>
        <v>132784550.97952674</v>
      </c>
      <c r="AL102">
        <f t="shared" si="741"/>
        <v>122948658.31437661</v>
      </c>
      <c r="AM102">
        <f t="shared" si="741"/>
        <v>113841350.29108945</v>
      </c>
      <c r="AN102">
        <f t="shared" si="741"/>
        <v>105408657.67693467</v>
      </c>
      <c r="AO102">
        <f t="shared" si="741"/>
        <v>97600608.960124686</v>
      </c>
      <c r="AP102">
        <f t="shared" si="739"/>
        <v>11056510389.62796</v>
      </c>
    </row>
    <row r="103" spans="8:42" x14ac:dyDescent="0.25">
      <c r="H103">
        <f t="shared" si="85"/>
        <v>1570.8</v>
      </c>
      <c r="I103">
        <v>1000</v>
      </c>
      <c r="J103" t="s">
        <v>105</v>
      </c>
      <c r="K103">
        <f t="shared" si="151"/>
        <v>1570800000</v>
      </c>
      <c r="AP103">
        <f t="shared" si="739"/>
        <v>0</v>
      </c>
    </row>
    <row r="104" spans="8:42" x14ac:dyDescent="0.25">
      <c r="J104" t="s">
        <v>108</v>
      </c>
      <c r="K104">
        <f t="shared" si="151"/>
        <v>0</v>
      </c>
      <c r="L104">
        <f t="shared" ref="L104" si="742">$K103*$B$8*L$27/100</f>
        <v>29088888.888888884</v>
      </c>
      <c r="M104">
        <f t="shared" ref="M104" si="743">$K103*$B$8*M$27/100</f>
        <v>26934156.378600821</v>
      </c>
      <c r="N104">
        <f t="shared" ref="N104" si="744">$K103*$B$8*N$27/100</f>
        <v>24939033.683889646</v>
      </c>
      <c r="O104">
        <f t="shared" ref="O104" si="745">$K103*$B$8*O$27/100</f>
        <v>23091697.855453376</v>
      </c>
      <c r="P104">
        <f t="shared" ref="P104" si="746">$K103*$B$8*P$27/100</f>
        <v>21381201.718012385</v>
      </c>
      <c r="Q104">
        <f t="shared" ref="Q104" si="747">$K103*$B$8*Q$27/100</f>
        <v>19797408.99815961</v>
      </c>
      <c r="R104">
        <f t="shared" ref="R104" si="748">$K103*$B$8*R$27/100</f>
        <v>18330934.257555198</v>
      </c>
      <c r="S104">
        <f t="shared" ref="S104" si="749">$K103*$B$8*S$27/100</f>
        <v>16973087.27551407</v>
      </c>
      <c r="T104">
        <f t="shared" ref="T104" si="750">$K103*$B$8*T$27/100</f>
        <v>15715821.551401919</v>
      </c>
      <c r="U104">
        <f t="shared" ref="U104" si="751">$K103*$B$8*U$27/100</f>
        <v>14551686.621668441</v>
      </c>
      <c r="V104">
        <f t="shared" ref="V104" si="752">$K103*$B$8*V$27/100</f>
        <v>13473783.90895226</v>
      </c>
      <c r="W104">
        <f t="shared" ref="W104" si="753">$K103*$B$8*W$27/100</f>
        <v>12475725.841622461</v>
      </c>
      <c r="X104">
        <f t="shared" ref="X104" si="754">$K103*$B$8*X$27/100</f>
        <v>11551598.001502277</v>
      </c>
      <c r="Y104">
        <f t="shared" ref="Y104" si="755">$K103*$B$8*Y$27/100</f>
        <v>10695924.075465072</v>
      </c>
      <c r="Z104">
        <f t="shared" ref="Z104" si="756">$K103*$B$8*Z$27/100</f>
        <v>9903633.4032083973</v>
      </c>
      <c r="AA104">
        <f t="shared" ref="AA104" si="757">$K103*$B$8*AA$27/100</f>
        <v>9170030.9288966656</v>
      </c>
      <c r="AB104">
        <f t="shared" ref="AB104" si="758">$K103*$B$8*AB$27/100</f>
        <v>8490769.3786080237</v>
      </c>
      <c r="AC104">
        <f t="shared" ref="AC104" si="759">$K103*$B$8*AC$27/100</f>
        <v>7861823.4987111315</v>
      </c>
      <c r="AD104">
        <f t="shared" ref="AD104" si="760">$K103*$B$8*AD$27/100</f>
        <v>7279466.2025103066</v>
      </c>
      <c r="AE104">
        <f t="shared" ref="AE104" si="761">$K103*$B$8*AE$27/100</f>
        <v>6740246.4838058399</v>
      </c>
      <c r="AF104">
        <f t="shared" ref="AF104" si="762">$K103*$B$8*AF$27/100</f>
        <v>6240968.9664868889</v>
      </c>
      <c r="AG104">
        <f t="shared" ref="AG104" si="763">$K103*$B$8*AG$27/100</f>
        <v>5778674.9689693404</v>
      </c>
      <c r="AH104">
        <f t="shared" ref="AH104" si="764">$K103*$B$8*AH$27/100</f>
        <v>5350624.9712679079</v>
      </c>
      <c r="AI104">
        <f t="shared" ref="AI104" si="765">$K103*$B$8*AI$27/100</f>
        <v>4954282.3808036186</v>
      </c>
      <c r="AJ104">
        <f t="shared" ref="AJ104" si="766">$K103*$B$8*AJ$27/100</f>
        <v>4587298.5007440904</v>
      </c>
      <c r="AK104">
        <f t="shared" ref="AK104" si="767">$K103*$B$8*AK$27/100</f>
        <v>4247498.6118000839</v>
      </c>
      <c r="AL104">
        <f t="shared" ref="AL104" si="768">$K103*$B$8*AL$27/100</f>
        <v>3932869.0850000773</v>
      </c>
      <c r="AM104">
        <f t="shared" ref="AM104" si="769">$K103*$B$8*AM$27/100</f>
        <v>3641545.4490741463</v>
      </c>
      <c r="AN104">
        <f t="shared" ref="AN104" si="770">$K103*$B$8*AN$27/100</f>
        <v>3371801.3417353202</v>
      </c>
      <c r="AO104">
        <f t="shared" ref="AO104" si="771">$K103*$B$8*AO$27/100</f>
        <v>3122038.2793845553</v>
      </c>
      <c r="AP104">
        <f t="shared" si="739"/>
        <v>353674521.50769275</v>
      </c>
    </row>
    <row r="105" spans="8:42" x14ac:dyDescent="0.25">
      <c r="J105" t="s">
        <v>110</v>
      </c>
      <c r="K105">
        <f t="shared" si="151"/>
        <v>0</v>
      </c>
      <c r="L105">
        <f t="shared" ref="L105:AA105" si="772">$D$16*L$27</f>
        <v>909371703.82440913</v>
      </c>
      <c r="M105">
        <f t="shared" si="772"/>
        <v>842010836.87445295</v>
      </c>
      <c r="N105">
        <f t="shared" si="772"/>
        <v>779639663.77264166</v>
      </c>
      <c r="O105">
        <f t="shared" si="772"/>
        <v>721888577.56726074</v>
      </c>
      <c r="P105">
        <f t="shared" si="772"/>
        <v>668415349.5993154</v>
      </c>
      <c r="Q105">
        <f t="shared" si="772"/>
        <v>618903101.48084748</v>
      </c>
      <c r="R105">
        <f t="shared" si="772"/>
        <v>573058427.29708111</v>
      </c>
      <c r="S105">
        <f t="shared" si="772"/>
        <v>530609654.90470463</v>
      </c>
      <c r="T105">
        <f t="shared" si="772"/>
        <v>491305236.02287471</v>
      </c>
      <c r="U105">
        <f t="shared" si="772"/>
        <v>454912255.57673579</v>
      </c>
      <c r="V105">
        <f t="shared" si="772"/>
        <v>421215051.45994055</v>
      </c>
      <c r="W105">
        <f t="shared" si="772"/>
        <v>390013936.53698194</v>
      </c>
      <c r="X105">
        <f t="shared" si="772"/>
        <v>361124015.3120203</v>
      </c>
      <c r="Y105">
        <f t="shared" si="772"/>
        <v>334374088.25187063</v>
      </c>
      <c r="Z105">
        <f t="shared" si="772"/>
        <v>309605637.2702505</v>
      </c>
      <c r="AA105">
        <f t="shared" si="772"/>
        <v>286671886.36134309</v>
      </c>
      <c r="AB105">
        <f t="shared" ref="AB105:AO105" si="773">$D$16*AB$27</f>
        <v>265436931.81605846</v>
      </c>
      <c r="AC105">
        <f t="shared" si="773"/>
        <v>245774936.86672071</v>
      </c>
      <c r="AD105">
        <f t="shared" si="773"/>
        <v>227569385.98770437</v>
      </c>
      <c r="AE105">
        <f t="shared" si="773"/>
        <v>210712394.4330596</v>
      </c>
      <c r="AF105">
        <f t="shared" si="773"/>
        <v>195104068.91949964</v>
      </c>
      <c r="AG105">
        <f t="shared" si="773"/>
        <v>180651915.66620332</v>
      </c>
      <c r="AH105">
        <f t="shared" si="773"/>
        <v>167270292.28352162</v>
      </c>
      <c r="AI105">
        <f t="shared" si="773"/>
        <v>154879900.26251999</v>
      </c>
      <c r="AJ105">
        <f t="shared" si="773"/>
        <v>143407315.05788887</v>
      </c>
      <c r="AK105">
        <f t="shared" si="773"/>
        <v>132784550.97952674</v>
      </c>
      <c r="AL105">
        <f t="shared" si="773"/>
        <v>122948658.31437661</v>
      </c>
      <c r="AM105">
        <f t="shared" si="773"/>
        <v>113841350.29108945</v>
      </c>
      <c r="AN105">
        <f t="shared" si="773"/>
        <v>105408657.67693467</v>
      </c>
      <c r="AO105">
        <f t="shared" si="773"/>
        <v>97600608.960124686</v>
      </c>
      <c r="AP105">
        <f t="shared" si="739"/>
        <v>11056510389.62796</v>
      </c>
    </row>
    <row r="106" spans="8:42" x14ac:dyDescent="0.25">
      <c r="H106">
        <f t="shared" si="85"/>
        <v>1636.0800000000002</v>
      </c>
      <c r="I106">
        <v>1040</v>
      </c>
      <c r="J106" t="s">
        <v>105</v>
      </c>
      <c r="K106">
        <f t="shared" si="151"/>
        <v>1636080000.0000002</v>
      </c>
      <c r="AP106">
        <f t="shared" si="739"/>
        <v>0</v>
      </c>
    </row>
    <row r="107" spans="8:42" x14ac:dyDescent="0.25">
      <c r="J107" t="s">
        <v>108</v>
      </c>
      <c r="K107">
        <f t="shared" si="151"/>
        <v>0</v>
      </c>
      <c r="L107">
        <f t="shared" ref="L107" si="774">$K106*$B$8*L$27/100</f>
        <v>30297777.777777776</v>
      </c>
      <c r="M107">
        <f t="shared" ref="M107" si="775">$K106*$B$8*M$27/100</f>
        <v>28053497.942386832</v>
      </c>
      <c r="N107">
        <f t="shared" ref="N107" si="776">$K106*$B$8*N$27/100</f>
        <v>25975461.057765584</v>
      </c>
      <c r="O107">
        <f t="shared" ref="O107" si="777">$K106*$B$8*O$27/100</f>
        <v>24051352.831264429</v>
      </c>
      <c r="P107">
        <f t="shared" ref="P107" si="778">$K106*$B$8*P$27/100</f>
        <v>22269771.140059657</v>
      </c>
      <c r="Q107">
        <f t="shared" ref="Q107" si="779">$K106*$B$8*Q$27/100</f>
        <v>20620158.463018194</v>
      </c>
      <c r="R107">
        <f t="shared" ref="R107" si="780">$K106*$B$8*R$27/100</f>
        <v>19092739.317609441</v>
      </c>
      <c r="S107">
        <f t="shared" ref="S107" si="781">$K106*$B$8*S$27/100</f>
        <v>17678462.33111985</v>
      </c>
      <c r="T107">
        <f t="shared" ref="T107" si="782">$K106*$B$8*T$27/100</f>
        <v>16368946.602888754</v>
      </c>
      <c r="U107">
        <f t="shared" ref="U107" si="783">$K106*$B$8*U$27/100</f>
        <v>15156432.039711807</v>
      </c>
      <c r="V107">
        <f t="shared" ref="V107" si="784">$K106*$B$8*V$27/100</f>
        <v>14033733.370103527</v>
      </c>
      <c r="W107">
        <f t="shared" ref="W107" si="785">$K106*$B$8*W$27/100</f>
        <v>12994197.564910669</v>
      </c>
      <c r="X107">
        <f t="shared" ref="X107" si="786">$K106*$B$8*X$27/100</f>
        <v>12031664.411954325</v>
      </c>
      <c r="Y107">
        <f t="shared" ref="Y107" si="787">$K106*$B$8*Y$27/100</f>
        <v>11140430.011068815</v>
      </c>
      <c r="Z107">
        <f t="shared" ref="Z107" si="788">$K106*$B$8*Z$27/100</f>
        <v>10315212.973211866</v>
      </c>
      <c r="AA107">
        <f t="shared" ref="AA107" si="789">$K106*$B$8*AA$27/100</f>
        <v>9551123.1233443208</v>
      </c>
      <c r="AB107">
        <f t="shared" ref="AB107" si="790">$K106*$B$8*AB$27/100</f>
        <v>8843632.5216151122</v>
      </c>
      <c r="AC107">
        <f t="shared" ref="AC107" si="791">$K106*$B$8*AC$27/100</f>
        <v>8188548.6311251018</v>
      </c>
      <c r="AD107">
        <f t="shared" ref="AD107" si="792">$K106*$B$8*AD$27/100</f>
        <v>7581989.4732639836</v>
      </c>
      <c r="AE107">
        <f t="shared" ref="AE107" si="793">$K106*$B$8*AE$27/100</f>
        <v>7020360.6233925773</v>
      </c>
      <c r="AF107">
        <f t="shared" ref="AF107" si="794">$K106*$B$8*AF$27/100</f>
        <v>6500333.9105486823</v>
      </c>
      <c r="AG107">
        <f t="shared" ref="AG107" si="795">$K106*$B$8*AG$27/100</f>
        <v>6018827.6949524833</v>
      </c>
      <c r="AH107">
        <f t="shared" ref="AH107" si="796">$K106*$B$8*AH$27/100</f>
        <v>5572988.6064374838</v>
      </c>
      <c r="AI107">
        <f t="shared" ref="AI107" si="797">$K106*$B$8*AI$27/100</f>
        <v>5160174.6355902627</v>
      </c>
      <c r="AJ107">
        <f t="shared" ref="AJ107" si="798">$K106*$B$8*AJ$27/100</f>
        <v>4777939.4773983909</v>
      </c>
      <c r="AK107">
        <f t="shared" ref="AK107" si="799">$K106*$B$8*AK$27/100</f>
        <v>4424018.0346281398</v>
      </c>
      <c r="AL107">
        <f t="shared" ref="AL107" si="800">$K106*$B$8*AL$27/100</f>
        <v>4096312.9950260557</v>
      </c>
      <c r="AM107">
        <f t="shared" ref="AM107" si="801">$K106*$B$8*AM$27/100</f>
        <v>3792882.4028019034</v>
      </c>
      <c r="AN107">
        <f t="shared" ref="AN107" si="802">$K106*$B$8*AN$27/100</f>
        <v>3511928.1507425029</v>
      </c>
      <c r="AO107">
        <f t="shared" ref="AO107" si="803">$K106*$B$8*AO$27/100</f>
        <v>3251785.3247615765</v>
      </c>
      <c r="AP107">
        <f t="shared" si="739"/>
        <v>368372683.44048011</v>
      </c>
    </row>
    <row r="108" spans="8:42" x14ac:dyDescent="0.25">
      <c r="J108" t="s">
        <v>110</v>
      </c>
      <c r="K108">
        <f t="shared" si="151"/>
        <v>0</v>
      </c>
      <c r="L108">
        <f t="shared" ref="L108:AA108" si="804">$D$16*L$27</f>
        <v>909371703.82440913</v>
      </c>
      <c r="M108">
        <f t="shared" si="804"/>
        <v>842010836.87445295</v>
      </c>
      <c r="N108">
        <f t="shared" si="804"/>
        <v>779639663.77264166</v>
      </c>
      <c r="O108">
        <f t="shared" si="804"/>
        <v>721888577.56726074</v>
      </c>
      <c r="P108">
        <f t="shared" si="804"/>
        <v>668415349.5993154</v>
      </c>
      <c r="Q108">
        <f t="shared" si="804"/>
        <v>618903101.48084748</v>
      </c>
      <c r="R108">
        <f t="shared" si="804"/>
        <v>573058427.29708111</v>
      </c>
      <c r="S108">
        <f t="shared" si="804"/>
        <v>530609654.90470463</v>
      </c>
      <c r="T108">
        <f t="shared" si="804"/>
        <v>491305236.02287471</v>
      </c>
      <c r="U108">
        <f t="shared" si="804"/>
        <v>454912255.57673579</v>
      </c>
      <c r="V108">
        <f t="shared" si="804"/>
        <v>421215051.45994055</v>
      </c>
      <c r="W108">
        <f t="shared" si="804"/>
        <v>390013936.53698194</v>
      </c>
      <c r="X108">
        <f t="shared" si="804"/>
        <v>361124015.3120203</v>
      </c>
      <c r="Y108">
        <f t="shared" si="804"/>
        <v>334374088.25187063</v>
      </c>
      <c r="Z108">
        <f t="shared" si="804"/>
        <v>309605637.2702505</v>
      </c>
      <c r="AA108">
        <f t="shared" si="804"/>
        <v>286671886.36134309</v>
      </c>
      <c r="AB108">
        <f t="shared" ref="AB108:AO108" si="805">$D$16*AB$27</f>
        <v>265436931.81605846</v>
      </c>
      <c r="AC108">
        <f t="shared" si="805"/>
        <v>245774936.86672071</v>
      </c>
      <c r="AD108">
        <f t="shared" si="805"/>
        <v>227569385.98770437</v>
      </c>
      <c r="AE108">
        <f t="shared" si="805"/>
        <v>210712394.4330596</v>
      </c>
      <c r="AF108">
        <f t="shared" si="805"/>
        <v>195104068.91949964</v>
      </c>
      <c r="AG108">
        <f t="shared" si="805"/>
        <v>180651915.66620332</v>
      </c>
      <c r="AH108">
        <f t="shared" si="805"/>
        <v>167270292.28352162</v>
      </c>
      <c r="AI108">
        <f t="shared" si="805"/>
        <v>154879900.26251999</v>
      </c>
      <c r="AJ108">
        <f t="shared" si="805"/>
        <v>143407315.05788887</v>
      </c>
      <c r="AK108">
        <f t="shared" si="805"/>
        <v>132784550.97952674</v>
      </c>
      <c r="AL108">
        <f t="shared" si="805"/>
        <v>122948658.31437661</v>
      </c>
      <c r="AM108">
        <f t="shared" si="805"/>
        <v>113841350.29108945</v>
      </c>
      <c r="AN108">
        <f t="shared" si="805"/>
        <v>105408657.67693467</v>
      </c>
      <c r="AO108">
        <f t="shared" si="805"/>
        <v>97600608.960124686</v>
      </c>
      <c r="AP108">
        <f t="shared" si="739"/>
        <v>11056510389.62796</v>
      </c>
    </row>
    <row r="109" spans="8:42" x14ac:dyDescent="0.25">
      <c r="H109">
        <f t="shared" ref="H109" si="806">VLOOKUP(I109,$A$23:$B$58,2)</f>
        <v>1697.7600000000002</v>
      </c>
      <c r="I109">
        <v>1080</v>
      </c>
      <c r="J109" t="s">
        <v>105</v>
      </c>
      <c r="K109">
        <f t="shared" si="151"/>
        <v>1697760000.0000002</v>
      </c>
      <c r="AP109">
        <f t="shared" si="739"/>
        <v>0</v>
      </c>
    </row>
    <row r="110" spans="8:42" x14ac:dyDescent="0.25">
      <c r="J110" t="s">
        <v>108</v>
      </c>
      <c r="K110">
        <f t="shared" si="151"/>
        <v>0</v>
      </c>
      <c r="L110">
        <f t="shared" ref="L110" si="807">$K109*$B$8*L$27/100</f>
        <v>31440000</v>
      </c>
      <c r="M110">
        <f t="shared" ref="M110" si="808">$K109*$B$8*M$27/100</f>
        <v>29111111.111111112</v>
      </c>
      <c r="N110">
        <f t="shared" ref="N110" si="809">$K109*$B$8*N$27/100</f>
        <v>26954732.510288067</v>
      </c>
      <c r="O110">
        <f t="shared" ref="O110" si="810">$K109*$B$8*O$27/100</f>
        <v>24958085.65767413</v>
      </c>
      <c r="P110">
        <f t="shared" ref="P110" si="811">$K109*$B$8*P$27/100</f>
        <v>23109338.571920495</v>
      </c>
      <c r="Q110">
        <f t="shared" ref="Q110" si="812">$K109*$B$8*Q$27/100</f>
        <v>21397535.714741193</v>
      </c>
      <c r="R110">
        <f t="shared" ref="R110" si="813">$K109*$B$8*R$27/100</f>
        <v>19812533.069204811</v>
      </c>
      <c r="S110">
        <f t="shared" ref="S110" si="814">$K109*$B$8*S$27/100</f>
        <v>18344938.027041491</v>
      </c>
      <c r="T110">
        <f t="shared" ref="T110" si="815">$K109*$B$8*T$27/100</f>
        <v>16986053.728742119</v>
      </c>
      <c r="U110">
        <f t="shared" ref="U110" si="816">$K109*$B$8*U$27/100</f>
        <v>15727827.526613073</v>
      </c>
      <c r="V110">
        <f t="shared" ref="V110" si="817">$K109*$B$8*V$27/100</f>
        <v>14562803.265382476</v>
      </c>
      <c r="W110">
        <f t="shared" ref="W110" si="818">$K109*$B$8*W$27/100</f>
        <v>13484077.097576363</v>
      </c>
      <c r="X110">
        <f t="shared" ref="X110" si="819">$K109*$B$8*X$27/100</f>
        <v>12485256.571829967</v>
      </c>
      <c r="Y110">
        <f t="shared" ref="Y110" si="820">$K109*$B$8*Y$27/100</f>
        <v>11560422.751694413</v>
      </c>
      <c r="Z110">
        <f t="shared" ref="Z110" si="821">$K109*$B$8*Z$27/100</f>
        <v>10704095.140457787</v>
      </c>
      <c r="AA110">
        <f t="shared" ref="AA110" si="822">$K109*$B$8*AA$27/100</f>
        <v>9911199.2041275818</v>
      </c>
      <c r="AB110">
        <f t="shared" ref="AB110" si="823">$K109*$B$8*AB$27/100</f>
        <v>9177036.3001181316</v>
      </c>
      <c r="AC110">
        <f t="shared" ref="AC110" si="824">$K109*$B$8*AC$27/100</f>
        <v>8497255.8334427122</v>
      </c>
      <c r="AD110">
        <f t="shared" ref="AD110" si="825">$K109*$B$8*AD$27/100</f>
        <v>7867829.4754099194</v>
      </c>
      <c r="AE110">
        <f t="shared" ref="AE110" si="826">$K109*$B$8*AE$27/100</f>
        <v>7285027.2920462219</v>
      </c>
      <c r="AF110">
        <f t="shared" ref="AF110" si="827">$K109*$B$8*AF$27/100</f>
        <v>6745395.6407835372</v>
      </c>
      <c r="AG110">
        <f t="shared" ref="AG110" si="828">$K109*$B$8*AG$27/100</f>
        <v>6245736.7044292009</v>
      </c>
      <c r="AH110">
        <f t="shared" ref="AH110" si="829">$K109*$B$8*AH$27/100</f>
        <v>5783089.5411381498</v>
      </c>
      <c r="AI110">
        <f t="shared" ref="AI110" si="830">$K109*$B$8*AI$27/100</f>
        <v>5354712.5380908791</v>
      </c>
      <c r="AJ110">
        <f t="shared" ref="AJ110" si="831">$K109*$B$8*AJ$27/100</f>
        <v>4958067.1648989609</v>
      </c>
      <c r="AK110">
        <f t="shared" ref="AK110" si="832">$K109*$B$8*AK$27/100</f>
        <v>4590802.9304620009</v>
      </c>
      <c r="AL110">
        <f t="shared" ref="AL110" si="833">$K109*$B$8*AL$27/100</f>
        <v>4250743.4541314831</v>
      </c>
      <c r="AM110">
        <f t="shared" ref="AM110" si="834">$K109*$B$8*AM$27/100</f>
        <v>3935873.5686402619</v>
      </c>
      <c r="AN110">
        <f t="shared" ref="AN110" si="835">$K109*$B$8*AN$27/100</f>
        <v>3644327.3783706124</v>
      </c>
      <c r="AO110">
        <f t="shared" ref="AO110" si="836">$K109*$B$8*AO$27/100</f>
        <v>3374377.2021950115</v>
      </c>
      <c r="AP110">
        <f t="shared" si="739"/>
        <v>382260284.97256219</v>
      </c>
    </row>
    <row r="111" spans="8:42" x14ac:dyDescent="0.25">
      <c r="J111" t="s">
        <v>110</v>
      </c>
      <c r="K111">
        <f t="shared" si="151"/>
        <v>0</v>
      </c>
      <c r="L111">
        <f t="shared" ref="L111:AA111" si="837">$D$16*L$27</f>
        <v>909371703.82440913</v>
      </c>
      <c r="M111">
        <f t="shared" si="837"/>
        <v>842010836.87445295</v>
      </c>
      <c r="N111">
        <f t="shared" si="837"/>
        <v>779639663.77264166</v>
      </c>
      <c r="O111">
        <f t="shared" si="837"/>
        <v>721888577.56726074</v>
      </c>
      <c r="P111">
        <f t="shared" si="837"/>
        <v>668415349.5993154</v>
      </c>
      <c r="Q111">
        <f t="shared" si="837"/>
        <v>618903101.48084748</v>
      </c>
      <c r="R111">
        <f t="shared" si="837"/>
        <v>573058427.29708111</v>
      </c>
      <c r="S111">
        <f t="shared" si="837"/>
        <v>530609654.90470463</v>
      </c>
      <c r="T111">
        <f t="shared" si="837"/>
        <v>491305236.02287471</v>
      </c>
      <c r="U111">
        <f t="shared" si="837"/>
        <v>454912255.57673579</v>
      </c>
      <c r="V111">
        <f t="shared" si="837"/>
        <v>421215051.45994055</v>
      </c>
      <c r="W111">
        <f t="shared" si="837"/>
        <v>390013936.53698194</v>
      </c>
      <c r="X111">
        <f t="shared" si="837"/>
        <v>361124015.3120203</v>
      </c>
      <c r="Y111">
        <f t="shared" si="837"/>
        <v>334374088.25187063</v>
      </c>
      <c r="Z111">
        <f t="shared" si="837"/>
        <v>309605637.2702505</v>
      </c>
      <c r="AA111">
        <f t="shared" si="837"/>
        <v>286671886.36134309</v>
      </c>
      <c r="AB111">
        <f t="shared" ref="AB111:AO111" si="838">$D$16*AB$27</f>
        <v>265436931.81605846</v>
      </c>
      <c r="AC111">
        <f t="shared" si="838"/>
        <v>245774936.86672071</v>
      </c>
      <c r="AD111">
        <f t="shared" si="838"/>
        <v>227569385.98770437</v>
      </c>
      <c r="AE111">
        <f t="shared" si="838"/>
        <v>210712394.4330596</v>
      </c>
      <c r="AF111">
        <f t="shared" si="838"/>
        <v>195104068.91949964</v>
      </c>
      <c r="AG111">
        <f t="shared" si="838"/>
        <v>180651915.66620332</v>
      </c>
      <c r="AH111">
        <f t="shared" si="838"/>
        <v>167270292.28352162</v>
      </c>
      <c r="AI111">
        <f t="shared" si="838"/>
        <v>154879900.26251999</v>
      </c>
      <c r="AJ111">
        <f t="shared" si="838"/>
        <v>143407315.05788887</v>
      </c>
      <c r="AK111">
        <f t="shared" si="838"/>
        <v>132784550.97952674</v>
      </c>
      <c r="AL111">
        <f t="shared" si="838"/>
        <v>122948658.31437661</v>
      </c>
      <c r="AM111">
        <f t="shared" si="838"/>
        <v>113841350.29108945</v>
      </c>
      <c r="AN111">
        <f t="shared" si="838"/>
        <v>105408657.67693467</v>
      </c>
      <c r="AO111">
        <f t="shared" si="838"/>
        <v>97600608.960124686</v>
      </c>
      <c r="AP111">
        <f t="shared" si="739"/>
        <v>11056510389.62796</v>
      </c>
    </row>
    <row r="112" spans="8:42" x14ac:dyDescent="0.25">
      <c r="H112">
        <f t="shared" ref="H112" si="839">VLOOKUP(I112,$A$23:$B$58,2)</f>
        <v>1759.44</v>
      </c>
      <c r="I112">
        <v>1120</v>
      </c>
      <c r="J112" t="s">
        <v>105</v>
      </c>
      <c r="K112">
        <f t="shared" si="151"/>
        <v>1759440000</v>
      </c>
    </row>
    <row r="113" spans="8:42" x14ac:dyDescent="0.25">
      <c r="J113" t="s">
        <v>108</v>
      </c>
      <c r="K113">
        <f t="shared" si="151"/>
        <v>0</v>
      </c>
      <c r="L113">
        <f t="shared" ref="L113" si="840">$K112*$B$8*L$27/100</f>
        <v>32582222.22222222</v>
      </c>
      <c r="M113">
        <f t="shared" ref="M113" si="841">$K112*$B$8*M$27/100</f>
        <v>30168724.279835392</v>
      </c>
      <c r="N113">
        <f t="shared" ref="N113" si="842">$K112*$B$8*N$27/100</f>
        <v>27934003.962810546</v>
      </c>
      <c r="O113">
        <f t="shared" ref="O113" si="843">$K112*$B$8*O$27/100</f>
        <v>25864818.484083835</v>
      </c>
      <c r="P113">
        <f t="shared" ref="P113" si="844">$K112*$B$8*P$27/100</f>
        <v>23948906.00378133</v>
      </c>
      <c r="Q113">
        <f t="shared" ref="Q113" si="845">$K112*$B$8*Q$27/100</f>
        <v>22174912.966464192</v>
      </c>
      <c r="R113">
        <f t="shared" ref="R113" si="846">$K112*$B$8*R$27/100</f>
        <v>20532326.820800174</v>
      </c>
      <c r="S113">
        <f t="shared" ref="S113" si="847">$K112*$B$8*S$27/100</f>
        <v>19011413.722963125</v>
      </c>
      <c r="T113">
        <f t="shared" ref="T113" si="848">$K112*$B$8*T$27/100</f>
        <v>17603160.854595486</v>
      </c>
      <c r="U113">
        <f t="shared" ref="U113" si="849">$K112*$B$8*U$27/100</f>
        <v>16299223.013514338</v>
      </c>
      <c r="V113">
        <f t="shared" ref="V113" si="850">$K112*$B$8*V$27/100</f>
        <v>15091873.160661424</v>
      </c>
      <c r="W113">
        <f t="shared" ref="W113" si="851">$K112*$B$8*W$27/100</f>
        <v>13973956.630242057</v>
      </c>
      <c r="X113">
        <f t="shared" ref="X113" si="852">$K112*$B$8*X$27/100</f>
        <v>12938848.731705608</v>
      </c>
      <c r="Y113">
        <f t="shared" ref="Y113" si="853">$K112*$B$8*Y$27/100</f>
        <v>11980415.492320007</v>
      </c>
      <c r="Z113">
        <f t="shared" ref="Z113" si="854">$K112*$B$8*Z$27/100</f>
        <v>11092977.307703707</v>
      </c>
      <c r="AA113">
        <f t="shared" ref="AA113" si="855">$K112*$B$8*AA$27/100</f>
        <v>10271275.284910841</v>
      </c>
      <c r="AB113">
        <f t="shared" ref="AB113" si="856">$K112*$B$8*AB$27/100</f>
        <v>9510440.0786211509</v>
      </c>
      <c r="AC113">
        <f t="shared" ref="AC113" si="857">$K112*$B$8*AC$27/100</f>
        <v>8805963.0357603207</v>
      </c>
      <c r="AD113">
        <f t="shared" ref="AD113" si="858">$K112*$B$8*AD$27/100</f>
        <v>8153669.4775558542</v>
      </c>
      <c r="AE113">
        <f t="shared" ref="AE113" si="859">$K112*$B$8*AE$27/100</f>
        <v>7549693.9606998647</v>
      </c>
      <c r="AF113">
        <f t="shared" ref="AF113" si="860">$K112*$B$8*AF$27/100</f>
        <v>6990457.371018393</v>
      </c>
      <c r="AG113">
        <f t="shared" ref="AG113" si="861">$K112*$B$8*AG$27/100</f>
        <v>6472645.7139059184</v>
      </c>
      <c r="AH113">
        <f t="shared" ref="AH113" si="862">$K112*$B$8*AH$27/100</f>
        <v>5993190.4758388139</v>
      </c>
      <c r="AI113">
        <f t="shared" ref="AI113" si="863">$K112*$B$8*AI$27/100</f>
        <v>5549250.4405914936</v>
      </c>
      <c r="AJ113">
        <f t="shared" ref="AJ113" si="864">$K112*$B$8*AJ$27/100</f>
        <v>5138194.8523995308</v>
      </c>
      <c r="AK113">
        <f t="shared" ref="AK113" si="865">$K112*$B$8*AK$27/100</f>
        <v>4757587.826295862</v>
      </c>
      <c r="AL113">
        <f t="shared" ref="AL113" si="866">$K112*$B$8*AL$27/100</f>
        <v>4405173.9132369086</v>
      </c>
      <c r="AM113">
        <f t="shared" ref="AM113" si="867">$K112*$B$8*AM$27/100</f>
        <v>4078864.7344786199</v>
      </c>
      <c r="AN113">
        <f t="shared" ref="AN113" si="868">$K112*$B$8*AN$27/100</f>
        <v>3776726.6059987219</v>
      </c>
      <c r="AO113">
        <f t="shared" ref="AO113" si="869">$K112*$B$8*AO$27/100</f>
        <v>3496969.0796284457</v>
      </c>
      <c r="AP113">
        <f t="shared" ref="AP113:AP123" si="870">SUM(L113:AO113)</f>
        <v>396147886.50464427</v>
      </c>
    </row>
    <row r="114" spans="8:42" x14ac:dyDescent="0.25">
      <c r="J114" t="s">
        <v>110</v>
      </c>
      <c r="K114">
        <f t="shared" ref="K114:K135" si="871">H114*1000000</f>
        <v>0</v>
      </c>
      <c r="L114">
        <f t="shared" ref="L114:AA114" si="872">$D$16*L$27</f>
        <v>909371703.82440913</v>
      </c>
      <c r="M114">
        <f t="shared" si="872"/>
        <v>842010836.87445295</v>
      </c>
      <c r="N114">
        <f t="shared" si="872"/>
        <v>779639663.77264166</v>
      </c>
      <c r="O114">
        <f t="shared" si="872"/>
        <v>721888577.56726074</v>
      </c>
      <c r="P114">
        <f t="shared" si="872"/>
        <v>668415349.5993154</v>
      </c>
      <c r="Q114">
        <f t="shared" si="872"/>
        <v>618903101.48084748</v>
      </c>
      <c r="R114">
        <f t="shared" si="872"/>
        <v>573058427.29708111</v>
      </c>
      <c r="S114">
        <f t="shared" si="872"/>
        <v>530609654.90470463</v>
      </c>
      <c r="T114">
        <f t="shared" si="872"/>
        <v>491305236.02287471</v>
      </c>
      <c r="U114">
        <f t="shared" si="872"/>
        <v>454912255.57673579</v>
      </c>
      <c r="V114">
        <f t="shared" si="872"/>
        <v>421215051.45994055</v>
      </c>
      <c r="W114">
        <f t="shared" si="872"/>
        <v>390013936.53698194</v>
      </c>
      <c r="X114">
        <f t="shared" si="872"/>
        <v>361124015.3120203</v>
      </c>
      <c r="Y114">
        <f t="shared" si="872"/>
        <v>334374088.25187063</v>
      </c>
      <c r="Z114">
        <f t="shared" si="872"/>
        <v>309605637.2702505</v>
      </c>
      <c r="AA114">
        <f t="shared" si="872"/>
        <v>286671886.36134309</v>
      </c>
      <c r="AB114">
        <f t="shared" ref="AB114:AO114" si="873">$D$16*AB$27</f>
        <v>265436931.81605846</v>
      </c>
      <c r="AC114">
        <f t="shared" si="873"/>
        <v>245774936.86672071</v>
      </c>
      <c r="AD114">
        <f t="shared" si="873"/>
        <v>227569385.98770437</v>
      </c>
      <c r="AE114">
        <f t="shared" si="873"/>
        <v>210712394.4330596</v>
      </c>
      <c r="AF114">
        <f t="shared" si="873"/>
        <v>195104068.91949964</v>
      </c>
      <c r="AG114">
        <f t="shared" si="873"/>
        <v>180651915.66620332</v>
      </c>
      <c r="AH114">
        <f t="shared" si="873"/>
        <v>167270292.28352162</v>
      </c>
      <c r="AI114">
        <f t="shared" si="873"/>
        <v>154879900.26251999</v>
      </c>
      <c r="AJ114">
        <f t="shared" si="873"/>
        <v>143407315.05788887</v>
      </c>
      <c r="AK114">
        <f t="shared" si="873"/>
        <v>132784550.97952674</v>
      </c>
      <c r="AL114">
        <f t="shared" si="873"/>
        <v>122948658.31437661</v>
      </c>
      <c r="AM114">
        <f t="shared" si="873"/>
        <v>113841350.29108945</v>
      </c>
      <c r="AN114">
        <f t="shared" si="873"/>
        <v>105408657.67693467</v>
      </c>
      <c r="AO114">
        <f t="shared" si="873"/>
        <v>97600608.960124686</v>
      </c>
      <c r="AP114">
        <f t="shared" si="870"/>
        <v>11056510389.62796</v>
      </c>
    </row>
    <row r="115" spans="8:42" x14ac:dyDescent="0.25">
      <c r="H115">
        <f t="shared" ref="H115:H130" si="874">VLOOKUP(I115,$A$23:$B$58,2)</f>
        <v>1824.72</v>
      </c>
      <c r="I115">
        <v>1160</v>
      </c>
      <c r="J115" t="s">
        <v>105</v>
      </c>
      <c r="K115">
        <f t="shared" si="871"/>
        <v>1824720000</v>
      </c>
      <c r="AP115">
        <f t="shared" si="870"/>
        <v>0</v>
      </c>
    </row>
    <row r="116" spans="8:42" x14ac:dyDescent="0.25">
      <c r="J116" t="s">
        <v>108</v>
      </c>
      <c r="K116">
        <f t="shared" si="871"/>
        <v>0</v>
      </c>
      <c r="L116">
        <f t="shared" ref="L116" si="875">$K115*$B$8*L$27/100</f>
        <v>33791111.111111104</v>
      </c>
      <c r="M116">
        <f t="shared" ref="M116" si="876">$K115*$B$8*M$27/100</f>
        <v>31288065.843621396</v>
      </c>
      <c r="N116">
        <f t="shared" ref="N116" si="877">$K115*$B$8*N$27/100</f>
        <v>28970431.336686477</v>
      </c>
      <c r="O116">
        <f t="shared" ref="O116" si="878">$K115*$B$8*O$27/100</f>
        <v>26824473.459894884</v>
      </c>
      <c r="P116">
        <f t="shared" ref="P116" si="879">$K115*$B$8*P$27/100</f>
        <v>24837475.425828595</v>
      </c>
      <c r="Q116">
        <f t="shared" ref="Q116" si="880">$K115*$B$8*Q$27/100</f>
        <v>22997662.431322768</v>
      </c>
      <c r="R116">
        <f t="shared" ref="R116" si="881">$K115*$B$8*R$27/100</f>
        <v>21294131.880854417</v>
      </c>
      <c r="S116">
        <f t="shared" ref="S116" si="882">$K115*$B$8*S$27/100</f>
        <v>19716788.778568905</v>
      </c>
      <c r="T116">
        <f t="shared" ref="T116" si="883">$K115*$B$8*T$27/100</f>
        <v>18256285.906082321</v>
      </c>
      <c r="U116">
        <f t="shared" ref="U116" si="884">$K115*$B$8*U$27/100</f>
        <v>16903968.4315577</v>
      </c>
      <c r="V116">
        <f t="shared" ref="V116" si="885">$K115*$B$8*V$27/100</f>
        <v>15651822.621812686</v>
      </c>
      <c r="W116">
        <f t="shared" ref="W116" si="886">$K115*$B$8*W$27/100</f>
        <v>14492428.353530264</v>
      </c>
      <c r="X116">
        <f t="shared" ref="X116" si="887">$K115*$B$8*X$27/100</f>
        <v>13418915.142157651</v>
      </c>
      <c r="Y116">
        <f t="shared" ref="Y116" si="888">$K115*$B$8*Y$27/100</f>
        <v>12424921.427923748</v>
      </c>
      <c r="Z116">
        <f t="shared" ref="Z116" si="889">$K115*$B$8*Z$27/100</f>
        <v>11504556.877707174</v>
      </c>
      <c r="AA116">
        <f t="shared" ref="AA116" si="890">$K115*$B$8*AA$27/100</f>
        <v>10652367.479358496</v>
      </c>
      <c r="AB116">
        <f t="shared" ref="AB116" si="891">$K115*$B$8*AB$27/100</f>
        <v>9863303.2216282375</v>
      </c>
      <c r="AC116">
        <f t="shared" ref="AC116" si="892">$K115*$B$8*AC$27/100</f>
        <v>9132688.168174291</v>
      </c>
      <c r="AD116">
        <f t="shared" ref="AD116" si="893">$K115*$B$8*AD$27/100</f>
        <v>8456192.7483095285</v>
      </c>
      <c r="AE116">
        <f t="shared" ref="AE116" si="894">$K115*$B$8*AE$27/100</f>
        <v>7829808.1002866002</v>
      </c>
      <c r="AF116">
        <f t="shared" ref="AF116" si="895">$K115*$B$8*AF$27/100</f>
        <v>7249822.3150801845</v>
      </c>
      <c r="AG116">
        <f t="shared" ref="AG116" si="896">$K115*$B$8*AG$27/100</f>
        <v>6712798.4398890594</v>
      </c>
      <c r="AH116">
        <f t="shared" ref="AH116" si="897">$K115*$B$8*AH$27/100</f>
        <v>6215554.1110083889</v>
      </c>
      <c r="AI116">
        <f t="shared" ref="AI116" si="898">$K115*$B$8*AI$27/100</f>
        <v>5755142.6953781378</v>
      </c>
      <c r="AJ116">
        <f t="shared" ref="AJ116" si="899">$K115*$B$8*AJ$27/100</f>
        <v>5328835.8290538304</v>
      </c>
      <c r="AK116">
        <f t="shared" ref="AK116" si="900">$K115*$B$8*AK$27/100</f>
        <v>4934107.249123917</v>
      </c>
      <c r="AL116">
        <f t="shared" ref="AL116" si="901">$K115*$B$8*AL$27/100</f>
        <v>4568617.8232628861</v>
      </c>
      <c r="AM116">
        <f t="shared" ref="AM116" si="902">$K115*$B$8*AM$27/100</f>
        <v>4230201.6882063756</v>
      </c>
      <c r="AN116">
        <f t="shared" ref="AN116" si="903">$K115*$B$8*AN$27/100</f>
        <v>3916853.4150059037</v>
      </c>
      <c r="AO116">
        <f t="shared" ref="AO116" si="904">$K115*$B$8*AO$27/100</f>
        <v>3626716.1250054664</v>
      </c>
      <c r="AP116">
        <f t="shared" si="870"/>
        <v>410846048.43743145</v>
      </c>
    </row>
    <row r="117" spans="8:42" x14ac:dyDescent="0.25">
      <c r="J117" t="s">
        <v>110</v>
      </c>
      <c r="K117">
        <f t="shared" si="871"/>
        <v>0</v>
      </c>
      <c r="L117">
        <f t="shared" ref="L117:AA117" si="905">$D$16*L$27</f>
        <v>909371703.82440913</v>
      </c>
      <c r="M117">
        <f t="shared" si="905"/>
        <v>842010836.87445295</v>
      </c>
      <c r="N117">
        <f t="shared" si="905"/>
        <v>779639663.77264166</v>
      </c>
      <c r="O117">
        <f t="shared" si="905"/>
        <v>721888577.56726074</v>
      </c>
      <c r="P117">
        <f t="shared" si="905"/>
        <v>668415349.5993154</v>
      </c>
      <c r="Q117">
        <f t="shared" si="905"/>
        <v>618903101.48084748</v>
      </c>
      <c r="R117">
        <f t="shared" si="905"/>
        <v>573058427.29708111</v>
      </c>
      <c r="S117">
        <f t="shared" si="905"/>
        <v>530609654.90470463</v>
      </c>
      <c r="T117">
        <f t="shared" si="905"/>
        <v>491305236.02287471</v>
      </c>
      <c r="U117">
        <f t="shared" si="905"/>
        <v>454912255.57673579</v>
      </c>
      <c r="V117">
        <f t="shared" si="905"/>
        <v>421215051.45994055</v>
      </c>
      <c r="W117">
        <f t="shared" si="905"/>
        <v>390013936.53698194</v>
      </c>
      <c r="X117">
        <f t="shared" si="905"/>
        <v>361124015.3120203</v>
      </c>
      <c r="Y117">
        <f t="shared" si="905"/>
        <v>334374088.25187063</v>
      </c>
      <c r="Z117">
        <f t="shared" si="905"/>
        <v>309605637.2702505</v>
      </c>
      <c r="AA117">
        <f t="shared" si="905"/>
        <v>286671886.36134309</v>
      </c>
      <c r="AB117">
        <f t="shared" ref="AB117:AO117" si="906">$D$16*AB$27</f>
        <v>265436931.81605846</v>
      </c>
      <c r="AC117">
        <f t="shared" si="906"/>
        <v>245774936.86672071</v>
      </c>
      <c r="AD117">
        <f t="shared" si="906"/>
        <v>227569385.98770437</v>
      </c>
      <c r="AE117">
        <f t="shared" si="906"/>
        <v>210712394.4330596</v>
      </c>
      <c r="AF117">
        <f t="shared" si="906"/>
        <v>195104068.91949964</v>
      </c>
      <c r="AG117">
        <f t="shared" si="906"/>
        <v>180651915.66620332</v>
      </c>
      <c r="AH117">
        <f t="shared" si="906"/>
        <v>167270292.28352162</v>
      </c>
      <c r="AI117">
        <f t="shared" si="906"/>
        <v>154879900.26251999</v>
      </c>
      <c r="AJ117">
        <f t="shared" si="906"/>
        <v>143407315.05788887</v>
      </c>
      <c r="AK117">
        <f t="shared" si="906"/>
        <v>132784550.97952674</v>
      </c>
      <c r="AL117">
        <f t="shared" si="906"/>
        <v>122948658.31437661</v>
      </c>
      <c r="AM117">
        <f t="shared" si="906"/>
        <v>113841350.29108945</v>
      </c>
      <c r="AN117">
        <f t="shared" si="906"/>
        <v>105408657.67693467</v>
      </c>
      <c r="AO117">
        <f t="shared" si="906"/>
        <v>97600608.960124686</v>
      </c>
      <c r="AP117">
        <f t="shared" si="870"/>
        <v>11056510389.62796</v>
      </c>
    </row>
    <row r="118" spans="8:42" x14ac:dyDescent="0.25">
      <c r="H118">
        <f t="shared" si="874"/>
        <v>1886.4</v>
      </c>
      <c r="I118">
        <v>1200</v>
      </c>
      <c r="J118" t="s">
        <v>105</v>
      </c>
      <c r="K118">
        <f t="shared" si="871"/>
        <v>1886400000</v>
      </c>
      <c r="AP118">
        <f t="shared" si="870"/>
        <v>0</v>
      </c>
    </row>
    <row r="119" spans="8:42" x14ac:dyDescent="0.25">
      <c r="J119" t="s">
        <v>108</v>
      </c>
      <c r="K119">
        <f t="shared" si="871"/>
        <v>0</v>
      </c>
      <c r="L119">
        <f t="shared" ref="L119" si="907">$K118*$B$8*L$27/100</f>
        <v>34933333.333333328</v>
      </c>
      <c r="M119">
        <f t="shared" ref="M119" si="908">$K118*$B$8*M$27/100</f>
        <v>32345679.012345675</v>
      </c>
      <c r="N119">
        <f t="shared" ref="N119" si="909">$K118*$B$8*N$27/100</f>
        <v>29949702.789208956</v>
      </c>
      <c r="O119">
        <f t="shared" ref="O119" si="910">$K118*$B$8*O$27/100</f>
        <v>27731206.286304589</v>
      </c>
      <c r="P119">
        <f t="shared" ref="P119" si="911">$K118*$B$8*P$27/100</f>
        <v>25677042.857689433</v>
      </c>
      <c r="Q119">
        <f t="shared" ref="Q119" si="912">$K118*$B$8*Q$27/100</f>
        <v>23775039.683045767</v>
      </c>
      <c r="R119">
        <f t="shared" ref="R119" si="913">$K118*$B$8*R$27/100</f>
        <v>22013925.632449783</v>
      </c>
      <c r="S119">
        <f t="shared" ref="S119" si="914">$K118*$B$8*S$27/100</f>
        <v>20383264.474490538</v>
      </c>
      <c r="T119">
        <f t="shared" ref="T119" si="915">$K118*$B$8*T$27/100</f>
        <v>18873393.031935688</v>
      </c>
      <c r="U119">
        <f t="shared" ref="U119" si="916">$K118*$B$8*U$27/100</f>
        <v>17475363.918458968</v>
      </c>
      <c r="V119">
        <f t="shared" ref="V119" si="917">$K118*$B$8*V$27/100</f>
        <v>16180892.517091637</v>
      </c>
      <c r="W119">
        <f t="shared" ref="W119" si="918">$K118*$B$8*W$27/100</f>
        <v>14982307.886195958</v>
      </c>
      <c r="X119">
        <f t="shared" ref="X119" si="919">$K118*$B$8*X$27/100</f>
        <v>13872507.302033296</v>
      </c>
      <c r="Y119">
        <f t="shared" ref="Y119" si="920">$K118*$B$8*Y$27/100</f>
        <v>12844914.168549344</v>
      </c>
      <c r="Z119">
        <f t="shared" ref="Z119" si="921">$K118*$B$8*Z$27/100</f>
        <v>11893439.044953097</v>
      </c>
      <c r="AA119">
        <f t="shared" ref="AA119" si="922">$K118*$B$8*AA$27/100</f>
        <v>11012443.560141757</v>
      </c>
      <c r="AB119">
        <f t="shared" ref="AB119" si="923">$K118*$B$8*AB$27/100</f>
        <v>10196707.000131257</v>
      </c>
      <c r="AC119">
        <f t="shared" ref="AC119" si="924">$K118*$B$8*AC$27/100</f>
        <v>9441395.3704919014</v>
      </c>
      <c r="AD119">
        <f t="shared" ref="AD119" si="925">$K118*$B$8*AD$27/100</f>
        <v>8742032.7504554633</v>
      </c>
      <c r="AE119">
        <f t="shared" ref="AE119" si="926">$K118*$B$8*AE$27/100</f>
        <v>8094474.7689402448</v>
      </c>
      <c r="AF119">
        <f t="shared" ref="AF119" si="927">$K118*$B$8*AF$27/100</f>
        <v>7494884.0453150412</v>
      </c>
      <c r="AG119">
        <f t="shared" ref="AG119" si="928">$K118*$B$8*AG$27/100</f>
        <v>6939707.4493657779</v>
      </c>
      <c r="AH119">
        <f t="shared" ref="AH119" si="929">$K118*$B$8*AH$27/100</f>
        <v>6425655.0457090549</v>
      </c>
      <c r="AI119">
        <f t="shared" ref="AI119" si="930">$K118*$B$8*AI$27/100</f>
        <v>5949680.5978787532</v>
      </c>
      <c r="AJ119">
        <f t="shared" ref="AJ119" si="931">$K118*$B$8*AJ$27/100</f>
        <v>5508963.5165544013</v>
      </c>
      <c r="AK119">
        <f t="shared" ref="AK119" si="932">$K118*$B$8*AK$27/100</f>
        <v>5100892.144957778</v>
      </c>
      <c r="AL119">
        <f t="shared" ref="AL119" si="933">$K118*$B$8*AL$27/100</f>
        <v>4723048.2823683135</v>
      </c>
      <c r="AM119">
        <f t="shared" ref="AM119" si="934">$K118*$B$8*AM$27/100</f>
        <v>4373192.8540447345</v>
      </c>
      <c r="AN119">
        <f t="shared" ref="AN119" si="935">$K118*$B$8*AN$27/100</f>
        <v>4049252.6426340132</v>
      </c>
      <c r="AO119">
        <f t="shared" ref="AO119" si="936">$K118*$B$8*AO$27/100</f>
        <v>3749308.002438901</v>
      </c>
      <c r="AP119">
        <f t="shared" si="870"/>
        <v>424733649.9695136</v>
      </c>
    </row>
    <row r="120" spans="8:42" x14ac:dyDescent="0.25">
      <c r="J120" t="s">
        <v>110</v>
      </c>
      <c r="K120">
        <f t="shared" si="871"/>
        <v>0</v>
      </c>
      <c r="L120">
        <f t="shared" ref="L120:AA120" si="937">$D$16*L$27</f>
        <v>909371703.82440913</v>
      </c>
      <c r="M120">
        <f t="shared" si="937"/>
        <v>842010836.87445295</v>
      </c>
      <c r="N120">
        <f t="shared" si="937"/>
        <v>779639663.77264166</v>
      </c>
      <c r="O120">
        <f t="shared" si="937"/>
        <v>721888577.56726074</v>
      </c>
      <c r="P120">
        <f t="shared" si="937"/>
        <v>668415349.5993154</v>
      </c>
      <c r="Q120">
        <f t="shared" si="937"/>
        <v>618903101.48084748</v>
      </c>
      <c r="R120">
        <f t="shared" si="937"/>
        <v>573058427.29708111</v>
      </c>
      <c r="S120">
        <f t="shared" si="937"/>
        <v>530609654.90470463</v>
      </c>
      <c r="T120">
        <f t="shared" si="937"/>
        <v>491305236.02287471</v>
      </c>
      <c r="U120">
        <f t="shared" si="937"/>
        <v>454912255.57673579</v>
      </c>
      <c r="V120">
        <f t="shared" si="937"/>
        <v>421215051.45994055</v>
      </c>
      <c r="W120">
        <f t="shared" si="937"/>
        <v>390013936.53698194</v>
      </c>
      <c r="X120">
        <f t="shared" si="937"/>
        <v>361124015.3120203</v>
      </c>
      <c r="Y120">
        <f t="shared" si="937"/>
        <v>334374088.25187063</v>
      </c>
      <c r="Z120">
        <f t="shared" si="937"/>
        <v>309605637.2702505</v>
      </c>
      <c r="AA120">
        <f t="shared" si="937"/>
        <v>286671886.36134309</v>
      </c>
      <c r="AB120">
        <f t="shared" ref="AB120:AO120" si="938">$D$16*AB$27</f>
        <v>265436931.81605846</v>
      </c>
      <c r="AC120">
        <f t="shared" si="938"/>
        <v>245774936.86672071</v>
      </c>
      <c r="AD120">
        <f t="shared" si="938"/>
        <v>227569385.98770437</v>
      </c>
      <c r="AE120">
        <f t="shared" si="938"/>
        <v>210712394.4330596</v>
      </c>
      <c r="AF120">
        <f t="shared" si="938"/>
        <v>195104068.91949964</v>
      </c>
      <c r="AG120">
        <f t="shared" si="938"/>
        <v>180651915.66620332</v>
      </c>
      <c r="AH120">
        <f t="shared" si="938"/>
        <v>167270292.28352162</v>
      </c>
      <c r="AI120">
        <f t="shared" si="938"/>
        <v>154879900.26251999</v>
      </c>
      <c r="AJ120">
        <f t="shared" si="938"/>
        <v>143407315.05788887</v>
      </c>
      <c r="AK120">
        <f t="shared" si="938"/>
        <v>132784550.97952674</v>
      </c>
      <c r="AL120">
        <f t="shared" si="938"/>
        <v>122948658.31437661</v>
      </c>
      <c r="AM120">
        <f t="shared" si="938"/>
        <v>113841350.29108945</v>
      </c>
      <c r="AN120">
        <f t="shared" si="938"/>
        <v>105408657.67693467</v>
      </c>
      <c r="AO120">
        <f t="shared" si="938"/>
        <v>97600608.960124686</v>
      </c>
      <c r="AP120">
        <f t="shared" si="870"/>
        <v>11056510389.62796</v>
      </c>
    </row>
    <row r="121" spans="8:42" x14ac:dyDescent="0.25">
      <c r="H121">
        <f t="shared" ref="H121" si="939">VLOOKUP(I121,$A$23:$B$58,2)</f>
        <v>1948.0800000000002</v>
      </c>
      <c r="I121">
        <v>1240</v>
      </c>
      <c r="J121" t="s">
        <v>105</v>
      </c>
      <c r="K121">
        <f t="shared" si="871"/>
        <v>1948080000.0000002</v>
      </c>
      <c r="AP121">
        <f t="shared" si="870"/>
        <v>0</v>
      </c>
    </row>
    <row r="122" spans="8:42" x14ac:dyDescent="0.25">
      <c r="J122" t="s">
        <v>108</v>
      </c>
      <c r="K122">
        <f t="shared" si="871"/>
        <v>0</v>
      </c>
      <c r="L122">
        <f t="shared" ref="L122" si="940">$K121*$B$8*L$27/100</f>
        <v>36075555.555555552</v>
      </c>
      <c r="M122">
        <f t="shared" ref="M122" si="941">$K121*$B$8*M$27/100</f>
        <v>33403292.181069959</v>
      </c>
      <c r="N122">
        <f t="shared" ref="N122" si="942">$K121*$B$8*N$27/100</f>
        <v>30928974.241731443</v>
      </c>
      <c r="O122">
        <f t="shared" ref="O122" si="943">$K121*$B$8*O$27/100</f>
        <v>28637939.112714294</v>
      </c>
      <c r="P122">
        <f t="shared" ref="P122" si="944">$K121*$B$8*P$27/100</f>
        <v>26516610.289550275</v>
      </c>
      <c r="Q122">
        <f t="shared" ref="Q122" si="945">$K121*$B$8*Q$27/100</f>
        <v>24552416.934768766</v>
      </c>
      <c r="R122">
        <f t="shared" ref="R122" si="946">$K121*$B$8*R$27/100</f>
        <v>22733719.384045158</v>
      </c>
      <c r="S122">
        <f t="shared" ref="S122" si="947">$K121*$B$8*S$27/100</f>
        <v>21049740.170412179</v>
      </c>
      <c r="T122">
        <f t="shared" ref="T122" si="948">$K121*$B$8*T$27/100</f>
        <v>19490500.157789055</v>
      </c>
      <c r="U122">
        <f t="shared" ref="U122" si="949">$K121*$B$8*U$27/100</f>
        <v>18046759.405360237</v>
      </c>
      <c r="V122">
        <f t="shared" ref="V122" si="950">$K121*$B$8*V$27/100</f>
        <v>16709962.412370589</v>
      </c>
      <c r="W122">
        <f t="shared" ref="W122" si="951">$K121*$B$8*W$27/100</f>
        <v>15472187.418861654</v>
      </c>
      <c r="X122">
        <f t="shared" ref="X122" si="952">$K121*$B$8*X$27/100</f>
        <v>14326099.461908938</v>
      </c>
      <c r="Y122">
        <f t="shared" ref="Y122" si="953">$K121*$B$8*Y$27/100</f>
        <v>13264906.909174943</v>
      </c>
      <c r="Z122">
        <f t="shared" ref="Z122" si="954">$K121*$B$8*Z$27/100</f>
        <v>12282321.212199017</v>
      </c>
      <c r="AA122">
        <f t="shared" ref="AA122" si="955">$K121*$B$8*AA$27/100</f>
        <v>11372519.640925018</v>
      </c>
      <c r="AB122">
        <f t="shared" ref="AB122" si="956">$K121*$B$8*AB$27/100</f>
        <v>10530110.778634278</v>
      </c>
      <c r="AC122">
        <f t="shared" ref="AC122" si="957">$K121*$B$8*AC$27/100</f>
        <v>9750102.5728095137</v>
      </c>
      <c r="AD122">
        <f t="shared" ref="AD122" si="958">$K121*$B$8*AD$27/100</f>
        <v>9027872.7526014019</v>
      </c>
      <c r="AE122">
        <f t="shared" ref="AE122" si="959">$K121*$B$8*AE$27/100</f>
        <v>8359141.4375938904</v>
      </c>
      <c r="AF122">
        <f t="shared" ref="AF122" si="960">$K121*$B$8*AF$27/100</f>
        <v>7739945.7755498979</v>
      </c>
      <c r="AG122">
        <f t="shared" ref="AG122" si="961">$K121*$B$8*AG$27/100</f>
        <v>7166616.4588424973</v>
      </c>
      <c r="AH122">
        <f t="shared" ref="AH122" si="962">$K121*$B$8*AH$27/100</f>
        <v>6635755.98040972</v>
      </c>
      <c r="AI122">
        <f t="shared" ref="AI122" si="963">$K121*$B$8*AI$27/100</f>
        <v>6144218.5003793696</v>
      </c>
      <c r="AJ122">
        <f t="shared" ref="AJ122" si="964">$K121*$B$8*AJ$27/100</f>
        <v>5689091.2040549703</v>
      </c>
      <c r="AK122">
        <f t="shared" ref="AK122" si="965">$K121*$B$8*AK$27/100</f>
        <v>5267677.0407916401</v>
      </c>
      <c r="AL122">
        <f t="shared" ref="AL122" si="966">$K121*$B$8*AL$27/100</f>
        <v>4877478.7414737409</v>
      </c>
      <c r="AM122">
        <f t="shared" ref="AM122" si="967">$K121*$B$8*AM$27/100</f>
        <v>4516184.0198830934</v>
      </c>
      <c r="AN122">
        <f t="shared" ref="AN122" si="968">$K121*$B$8*AN$27/100</f>
        <v>4181651.8702621232</v>
      </c>
      <c r="AO122">
        <f t="shared" ref="AO122" si="969">$K121*$B$8*AO$27/100</f>
        <v>3871899.8798723365</v>
      </c>
      <c r="AP122">
        <f t="shared" si="870"/>
        <v>438621251.50159544</v>
      </c>
    </row>
    <row r="123" spans="8:42" x14ac:dyDescent="0.25">
      <c r="J123" t="s">
        <v>110</v>
      </c>
      <c r="K123">
        <f t="shared" si="871"/>
        <v>0</v>
      </c>
      <c r="L123">
        <f t="shared" ref="L123:AA123" si="970">$D$16*L$27</f>
        <v>909371703.82440913</v>
      </c>
      <c r="M123">
        <f t="shared" si="970"/>
        <v>842010836.87445295</v>
      </c>
      <c r="N123">
        <f t="shared" si="970"/>
        <v>779639663.77264166</v>
      </c>
      <c r="O123">
        <f t="shared" si="970"/>
        <v>721888577.56726074</v>
      </c>
      <c r="P123">
        <f t="shared" si="970"/>
        <v>668415349.5993154</v>
      </c>
      <c r="Q123">
        <f t="shared" si="970"/>
        <v>618903101.48084748</v>
      </c>
      <c r="R123">
        <f t="shared" si="970"/>
        <v>573058427.29708111</v>
      </c>
      <c r="S123">
        <f t="shared" si="970"/>
        <v>530609654.90470463</v>
      </c>
      <c r="T123">
        <f t="shared" si="970"/>
        <v>491305236.02287471</v>
      </c>
      <c r="U123">
        <f t="shared" si="970"/>
        <v>454912255.57673579</v>
      </c>
      <c r="V123">
        <f t="shared" si="970"/>
        <v>421215051.45994055</v>
      </c>
      <c r="W123">
        <f t="shared" si="970"/>
        <v>390013936.53698194</v>
      </c>
      <c r="X123">
        <f t="shared" si="970"/>
        <v>361124015.3120203</v>
      </c>
      <c r="Y123">
        <f t="shared" si="970"/>
        <v>334374088.25187063</v>
      </c>
      <c r="Z123">
        <f t="shared" si="970"/>
        <v>309605637.2702505</v>
      </c>
      <c r="AA123">
        <f t="shared" si="970"/>
        <v>286671886.36134309</v>
      </c>
      <c r="AB123">
        <f t="shared" ref="AB123:AO123" si="971">$D$16*AB$27</f>
        <v>265436931.81605846</v>
      </c>
      <c r="AC123">
        <f t="shared" si="971"/>
        <v>245774936.86672071</v>
      </c>
      <c r="AD123">
        <f t="shared" si="971"/>
        <v>227569385.98770437</v>
      </c>
      <c r="AE123">
        <f t="shared" si="971"/>
        <v>210712394.4330596</v>
      </c>
      <c r="AF123">
        <f t="shared" si="971"/>
        <v>195104068.91949964</v>
      </c>
      <c r="AG123">
        <f t="shared" si="971"/>
        <v>180651915.66620332</v>
      </c>
      <c r="AH123">
        <f t="shared" si="971"/>
        <v>167270292.28352162</v>
      </c>
      <c r="AI123">
        <f t="shared" si="971"/>
        <v>154879900.26251999</v>
      </c>
      <c r="AJ123">
        <f t="shared" si="971"/>
        <v>143407315.05788887</v>
      </c>
      <c r="AK123">
        <f t="shared" si="971"/>
        <v>132784550.97952674</v>
      </c>
      <c r="AL123">
        <f t="shared" si="971"/>
        <v>122948658.31437661</v>
      </c>
      <c r="AM123">
        <f t="shared" si="971"/>
        <v>113841350.29108945</v>
      </c>
      <c r="AN123">
        <f t="shared" si="971"/>
        <v>105408657.67693467</v>
      </c>
      <c r="AO123">
        <f t="shared" si="971"/>
        <v>97600608.960124686</v>
      </c>
      <c r="AP123">
        <f t="shared" si="870"/>
        <v>11056510389.62796</v>
      </c>
    </row>
    <row r="124" spans="8:42" x14ac:dyDescent="0.25">
      <c r="H124">
        <f t="shared" ref="H124" si="972">VLOOKUP(I124,$A$23:$B$58,2)</f>
        <v>2009.76</v>
      </c>
      <c r="I124">
        <v>1280</v>
      </c>
      <c r="J124" t="s">
        <v>105</v>
      </c>
      <c r="K124">
        <f t="shared" si="871"/>
        <v>2009760000</v>
      </c>
    </row>
    <row r="125" spans="8:42" x14ac:dyDescent="0.25">
      <c r="J125" t="s">
        <v>108</v>
      </c>
      <c r="K125">
        <f t="shared" si="871"/>
        <v>0</v>
      </c>
      <c r="L125">
        <f t="shared" ref="L125" si="973">$K124*$B$8*L$27/100</f>
        <v>37217777.777777769</v>
      </c>
      <c r="M125">
        <f t="shared" ref="M125" si="974">$K124*$B$8*M$27/100</f>
        <v>34460905.349794239</v>
      </c>
      <c r="N125">
        <f t="shared" ref="N125" si="975">$K124*$B$8*N$27/100</f>
        <v>31908245.694253922</v>
      </c>
      <c r="O125">
        <f t="shared" ref="O125" si="976">$K124*$B$8*O$27/100</f>
        <v>29544671.939123999</v>
      </c>
      <c r="P125">
        <f t="shared" ref="P125" si="977">$K124*$B$8*P$27/100</f>
        <v>27356177.721411109</v>
      </c>
      <c r="Q125">
        <f t="shared" ref="Q125" si="978">$K124*$B$8*Q$27/100</f>
        <v>25329794.186491761</v>
      </c>
      <c r="R125">
        <f t="shared" ref="R125" si="979">$K124*$B$8*R$27/100</f>
        <v>23453513.135640521</v>
      </c>
      <c r="S125">
        <f t="shared" ref="S125" si="980">$K124*$B$8*S$27/100</f>
        <v>21716215.866333812</v>
      </c>
      <c r="T125">
        <f t="shared" ref="T125" si="981">$K124*$B$8*T$27/100</f>
        <v>20107607.283642422</v>
      </c>
      <c r="U125">
        <f t="shared" ref="U125" si="982">$K124*$B$8*U$27/100</f>
        <v>18618154.892261501</v>
      </c>
      <c r="V125">
        <f t="shared" ref="V125" si="983">$K124*$B$8*V$27/100</f>
        <v>17239032.307649538</v>
      </c>
      <c r="W125">
        <f t="shared" ref="W125" si="984">$K124*$B$8*W$27/100</f>
        <v>15962066.951527348</v>
      </c>
      <c r="X125">
        <f t="shared" ref="X125" si="985">$K124*$B$8*X$27/100</f>
        <v>14779691.621784583</v>
      </c>
      <c r="Y125">
        <f t="shared" ref="Y125" si="986">$K124*$B$8*Y$27/100</f>
        <v>13684899.649800537</v>
      </c>
      <c r="Z125">
        <f t="shared" ref="Z125" si="987">$K124*$B$8*Z$27/100</f>
        <v>12671203.37944494</v>
      </c>
      <c r="AA125">
        <f t="shared" ref="AA125" si="988">$K124*$B$8*AA$27/100</f>
        <v>11732595.721708279</v>
      </c>
      <c r="AB125">
        <f t="shared" ref="AB125" si="989">$K124*$B$8*AB$27/100</f>
        <v>10863514.557137296</v>
      </c>
      <c r="AC125">
        <f t="shared" ref="AC125" si="990">$K124*$B$8*AC$27/100</f>
        <v>10058809.775127122</v>
      </c>
      <c r="AD125">
        <f t="shared" ref="AD125" si="991">$K124*$B$8*AD$27/100</f>
        <v>9313712.7547473367</v>
      </c>
      <c r="AE125">
        <f t="shared" ref="AE125" si="992">$K124*$B$8*AE$27/100</f>
        <v>8623808.1062475331</v>
      </c>
      <c r="AF125">
        <f t="shared" ref="AF125" si="993">$K124*$B$8*AF$27/100</f>
        <v>7985007.5057847528</v>
      </c>
      <c r="AG125">
        <f t="shared" ref="AG125" si="994">$K124*$B$8*AG$27/100</f>
        <v>7393525.4683192149</v>
      </c>
      <c r="AH125">
        <f t="shared" ref="AH125" si="995">$K124*$B$8*AH$27/100</f>
        <v>6845856.9151103841</v>
      </c>
      <c r="AI125">
        <f t="shared" ref="AI125" si="996">$K124*$B$8*AI$27/100</f>
        <v>6338756.4028799841</v>
      </c>
      <c r="AJ125">
        <f t="shared" ref="AJ125" si="997">$K124*$B$8*AJ$27/100</f>
        <v>5869218.8915555403</v>
      </c>
      <c r="AK125">
        <f t="shared" ref="AK125" si="998">$K124*$B$8*AK$27/100</f>
        <v>5434461.9366255011</v>
      </c>
      <c r="AL125">
        <f t="shared" ref="AL125" si="999">$K124*$B$8*AL$27/100</f>
        <v>5031909.2005791673</v>
      </c>
      <c r="AM125">
        <f t="shared" ref="AM125" si="1000">$K124*$B$8*AM$27/100</f>
        <v>4659175.1857214514</v>
      </c>
      <c r="AN125">
        <f t="shared" ref="AN125" si="1001">$K124*$B$8*AN$27/100</f>
        <v>4314051.0978902327</v>
      </c>
      <c r="AO125">
        <f t="shared" ref="AO125" si="1002">$K124*$B$8*AO$27/100</f>
        <v>3994491.7573057706</v>
      </c>
      <c r="AP125">
        <f t="shared" ref="AP125:AP135" si="1003">SUM(L125:AO125)</f>
        <v>452508853.03367764</v>
      </c>
    </row>
    <row r="126" spans="8:42" x14ac:dyDescent="0.25">
      <c r="J126" t="s">
        <v>110</v>
      </c>
      <c r="K126">
        <f t="shared" si="871"/>
        <v>0</v>
      </c>
      <c r="L126">
        <f t="shared" ref="L126:AA126" si="1004">$D$16*L$27</f>
        <v>909371703.82440913</v>
      </c>
      <c r="M126">
        <f t="shared" si="1004"/>
        <v>842010836.87445295</v>
      </c>
      <c r="N126">
        <f t="shared" si="1004"/>
        <v>779639663.77264166</v>
      </c>
      <c r="O126">
        <f t="shared" si="1004"/>
        <v>721888577.56726074</v>
      </c>
      <c r="P126">
        <f t="shared" si="1004"/>
        <v>668415349.5993154</v>
      </c>
      <c r="Q126">
        <f t="shared" si="1004"/>
        <v>618903101.48084748</v>
      </c>
      <c r="R126">
        <f t="shared" si="1004"/>
        <v>573058427.29708111</v>
      </c>
      <c r="S126">
        <f t="shared" si="1004"/>
        <v>530609654.90470463</v>
      </c>
      <c r="T126">
        <f t="shared" si="1004"/>
        <v>491305236.02287471</v>
      </c>
      <c r="U126">
        <f t="shared" si="1004"/>
        <v>454912255.57673579</v>
      </c>
      <c r="V126">
        <f t="shared" si="1004"/>
        <v>421215051.45994055</v>
      </c>
      <c r="W126">
        <f t="shared" si="1004"/>
        <v>390013936.53698194</v>
      </c>
      <c r="X126">
        <f t="shared" si="1004"/>
        <v>361124015.3120203</v>
      </c>
      <c r="Y126">
        <f t="shared" si="1004"/>
        <v>334374088.25187063</v>
      </c>
      <c r="Z126">
        <f t="shared" si="1004"/>
        <v>309605637.2702505</v>
      </c>
      <c r="AA126">
        <f t="shared" si="1004"/>
        <v>286671886.36134309</v>
      </c>
      <c r="AB126">
        <f t="shared" ref="AB126:AO126" si="1005">$D$16*AB$27</f>
        <v>265436931.81605846</v>
      </c>
      <c r="AC126">
        <f t="shared" si="1005"/>
        <v>245774936.86672071</v>
      </c>
      <c r="AD126">
        <f t="shared" si="1005"/>
        <v>227569385.98770437</v>
      </c>
      <c r="AE126">
        <f t="shared" si="1005"/>
        <v>210712394.4330596</v>
      </c>
      <c r="AF126">
        <f t="shared" si="1005"/>
        <v>195104068.91949964</v>
      </c>
      <c r="AG126">
        <f t="shared" si="1005"/>
        <v>180651915.66620332</v>
      </c>
      <c r="AH126">
        <f t="shared" si="1005"/>
        <v>167270292.28352162</v>
      </c>
      <c r="AI126">
        <f t="shared" si="1005"/>
        <v>154879900.26251999</v>
      </c>
      <c r="AJ126">
        <f t="shared" si="1005"/>
        <v>143407315.05788887</v>
      </c>
      <c r="AK126">
        <f t="shared" si="1005"/>
        <v>132784550.97952674</v>
      </c>
      <c r="AL126">
        <f t="shared" si="1005"/>
        <v>122948658.31437661</v>
      </c>
      <c r="AM126">
        <f t="shared" si="1005"/>
        <v>113841350.29108945</v>
      </c>
      <c r="AN126">
        <f t="shared" si="1005"/>
        <v>105408657.67693467</v>
      </c>
      <c r="AO126">
        <f t="shared" si="1005"/>
        <v>97600608.960124686</v>
      </c>
      <c r="AP126">
        <f t="shared" si="1003"/>
        <v>11056510389.62796</v>
      </c>
    </row>
    <row r="127" spans="8:42" x14ac:dyDescent="0.25">
      <c r="H127">
        <f t="shared" si="874"/>
        <v>2075.04</v>
      </c>
      <c r="I127">
        <v>1320</v>
      </c>
      <c r="J127" t="s">
        <v>105</v>
      </c>
      <c r="K127">
        <f t="shared" si="871"/>
        <v>2075040000</v>
      </c>
      <c r="AP127">
        <f t="shared" si="1003"/>
        <v>0</v>
      </c>
    </row>
    <row r="128" spans="8:42" x14ac:dyDescent="0.25">
      <c r="J128" t="s">
        <v>108</v>
      </c>
      <c r="K128">
        <f t="shared" si="871"/>
        <v>0</v>
      </c>
      <c r="L128">
        <f t="shared" ref="L128" si="1006">$K127*$B$8*L$27/100</f>
        <v>38426666.666666657</v>
      </c>
      <c r="M128">
        <f t="shared" ref="M128" si="1007">$K127*$B$8*M$27/100</f>
        <v>35580246.913580246</v>
      </c>
      <c r="N128">
        <f t="shared" ref="N128" si="1008">$K127*$B$8*N$27/100</f>
        <v>32944673.068129852</v>
      </c>
      <c r="O128">
        <f t="shared" ref="O128" si="1009">$K127*$B$8*O$27/100</f>
        <v>30504326.914935049</v>
      </c>
      <c r="P128">
        <f t="shared" ref="P128" si="1010">$K127*$B$8*P$27/100</f>
        <v>28244747.143458378</v>
      </c>
      <c r="Q128">
        <f t="shared" ref="Q128" si="1011">$K127*$B$8*Q$27/100</f>
        <v>26152543.651350345</v>
      </c>
      <c r="R128">
        <f t="shared" ref="R128" si="1012">$K127*$B$8*R$27/100</f>
        <v>24215318.195694767</v>
      </c>
      <c r="S128">
        <f t="shared" ref="S128" si="1013">$K127*$B$8*S$27/100</f>
        <v>22421590.921939597</v>
      </c>
      <c r="T128">
        <f t="shared" ref="T128" si="1014">$K127*$B$8*T$27/100</f>
        <v>20760732.335129257</v>
      </c>
      <c r="U128">
        <f t="shared" ref="U128" si="1015">$K127*$B$8*U$27/100</f>
        <v>19222900.310304865</v>
      </c>
      <c r="V128">
        <f t="shared" ref="V128" si="1016">$K127*$B$8*V$27/100</f>
        <v>17798981.768800799</v>
      </c>
      <c r="W128">
        <f t="shared" ref="W128" si="1017">$K127*$B$8*W$27/100</f>
        <v>16480538.674815552</v>
      </c>
      <c r="X128">
        <f t="shared" ref="X128" si="1018">$K127*$B$8*X$27/100</f>
        <v>15259758.032236625</v>
      </c>
      <c r="Y128">
        <f t="shared" ref="Y128" si="1019">$K127*$B$8*Y$27/100</f>
        <v>14129405.585404279</v>
      </c>
      <c r="Z128">
        <f t="shared" ref="Z128" si="1020">$K127*$B$8*Z$27/100</f>
        <v>13082782.949448405</v>
      </c>
      <c r="AA128">
        <f t="shared" ref="AA128" si="1021">$K127*$B$8*AA$27/100</f>
        <v>12113687.916155932</v>
      </c>
      <c r="AB128">
        <f t="shared" ref="AB128" si="1022">$K127*$B$8*AB$27/100</f>
        <v>11216377.700144382</v>
      </c>
      <c r="AC128">
        <f t="shared" ref="AC128" si="1023">$K127*$B$8*AC$27/100</f>
        <v>10385534.907541091</v>
      </c>
      <c r="AD128">
        <f t="shared" ref="AD128" si="1024">$K127*$B$8*AD$27/100</f>
        <v>9616236.0255010109</v>
      </c>
      <c r="AE128">
        <f t="shared" ref="AE128" si="1025">$K127*$B$8*AE$27/100</f>
        <v>8903922.2458342686</v>
      </c>
      <c r="AF128">
        <f t="shared" ref="AF128" si="1026">$K127*$B$8*AF$27/100</f>
        <v>8244372.4498465452</v>
      </c>
      <c r="AG128">
        <f t="shared" ref="AG128" si="1027">$K127*$B$8*AG$27/100</f>
        <v>7633678.1943023549</v>
      </c>
      <c r="AH128">
        <f t="shared" ref="AH128" si="1028">$K127*$B$8*AH$27/100</f>
        <v>7068220.5502799591</v>
      </c>
      <c r="AI128">
        <f t="shared" ref="AI128" si="1029">$K127*$B$8*AI$27/100</f>
        <v>6544648.6576666282</v>
      </c>
      <c r="AJ128">
        <f t="shared" ref="AJ128" si="1030">$K127*$B$8*AJ$27/100</f>
        <v>6059859.8682098398</v>
      </c>
      <c r="AK128">
        <f t="shared" ref="AK128" si="1031">$K127*$B$8*AK$27/100</f>
        <v>5610981.3594535561</v>
      </c>
      <c r="AL128">
        <f t="shared" ref="AL128" si="1032">$K127*$B$8*AL$27/100</f>
        <v>5195353.1106051449</v>
      </c>
      <c r="AM128">
        <f t="shared" ref="AM128" si="1033">$K127*$B$8*AM$27/100</f>
        <v>4810512.139449208</v>
      </c>
      <c r="AN128">
        <f t="shared" ref="AN128" si="1034">$K127*$B$8*AN$27/100</f>
        <v>4454177.9068974145</v>
      </c>
      <c r="AO128">
        <f t="shared" ref="AO128" si="1035">$K127*$B$8*AO$27/100</f>
        <v>4124238.8026827909</v>
      </c>
      <c r="AP128">
        <f t="shared" si="1003"/>
        <v>467207014.96646488</v>
      </c>
    </row>
    <row r="129" spans="8:42" x14ac:dyDescent="0.25">
      <c r="J129" t="s">
        <v>110</v>
      </c>
      <c r="K129">
        <f t="shared" si="871"/>
        <v>0</v>
      </c>
      <c r="L129">
        <f t="shared" ref="L129:AA129" si="1036">$D$16*L$27</f>
        <v>909371703.82440913</v>
      </c>
      <c r="M129">
        <f t="shared" si="1036"/>
        <v>842010836.87445295</v>
      </c>
      <c r="N129">
        <f t="shared" si="1036"/>
        <v>779639663.77264166</v>
      </c>
      <c r="O129">
        <f t="shared" si="1036"/>
        <v>721888577.56726074</v>
      </c>
      <c r="P129">
        <f t="shared" si="1036"/>
        <v>668415349.5993154</v>
      </c>
      <c r="Q129">
        <f t="shared" si="1036"/>
        <v>618903101.48084748</v>
      </c>
      <c r="R129">
        <f t="shared" si="1036"/>
        <v>573058427.29708111</v>
      </c>
      <c r="S129">
        <f t="shared" si="1036"/>
        <v>530609654.90470463</v>
      </c>
      <c r="T129">
        <f t="shared" si="1036"/>
        <v>491305236.02287471</v>
      </c>
      <c r="U129">
        <f t="shared" si="1036"/>
        <v>454912255.57673579</v>
      </c>
      <c r="V129">
        <f t="shared" si="1036"/>
        <v>421215051.45994055</v>
      </c>
      <c r="W129">
        <f t="shared" si="1036"/>
        <v>390013936.53698194</v>
      </c>
      <c r="X129">
        <f t="shared" si="1036"/>
        <v>361124015.3120203</v>
      </c>
      <c r="Y129">
        <f t="shared" si="1036"/>
        <v>334374088.25187063</v>
      </c>
      <c r="Z129">
        <f t="shared" si="1036"/>
        <v>309605637.2702505</v>
      </c>
      <c r="AA129">
        <f t="shared" si="1036"/>
        <v>286671886.36134309</v>
      </c>
      <c r="AB129">
        <f t="shared" ref="AB129:AO129" si="1037">$D$16*AB$27</f>
        <v>265436931.81605846</v>
      </c>
      <c r="AC129">
        <f t="shared" si="1037"/>
        <v>245774936.86672071</v>
      </c>
      <c r="AD129">
        <f t="shared" si="1037"/>
        <v>227569385.98770437</v>
      </c>
      <c r="AE129">
        <f t="shared" si="1037"/>
        <v>210712394.4330596</v>
      </c>
      <c r="AF129">
        <f t="shared" si="1037"/>
        <v>195104068.91949964</v>
      </c>
      <c r="AG129">
        <f t="shared" si="1037"/>
        <v>180651915.66620332</v>
      </c>
      <c r="AH129">
        <f t="shared" si="1037"/>
        <v>167270292.28352162</v>
      </c>
      <c r="AI129">
        <f t="shared" si="1037"/>
        <v>154879900.26251999</v>
      </c>
      <c r="AJ129">
        <f t="shared" si="1037"/>
        <v>143407315.05788887</v>
      </c>
      <c r="AK129">
        <f t="shared" si="1037"/>
        <v>132784550.97952674</v>
      </c>
      <c r="AL129">
        <f t="shared" si="1037"/>
        <v>122948658.31437661</v>
      </c>
      <c r="AM129">
        <f t="shared" si="1037"/>
        <v>113841350.29108945</v>
      </c>
      <c r="AN129">
        <f t="shared" si="1037"/>
        <v>105408657.67693467</v>
      </c>
      <c r="AO129">
        <f t="shared" si="1037"/>
        <v>97600608.960124686</v>
      </c>
      <c r="AP129">
        <f t="shared" si="1003"/>
        <v>11056510389.62796</v>
      </c>
    </row>
    <row r="130" spans="8:42" x14ac:dyDescent="0.25">
      <c r="H130">
        <f t="shared" si="874"/>
        <v>2136.7199999999998</v>
      </c>
      <c r="I130">
        <v>1360</v>
      </c>
      <c r="J130" t="s">
        <v>105</v>
      </c>
      <c r="K130">
        <f t="shared" si="871"/>
        <v>2136719999.9999998</v>
      </c>
      <c r="AP130">
        <f t="shared" si="1003"/>
        <v>0</v>
      </c>
    </row>
    <row r="131" spans="8:42" x14ac:dyDescent="0.25">
      <c r="J131" t="s">
        <v>108</v>
      </c>
      <c r="K131">
        <f t="shared" si="871"/>
        <v>0</v>
      </c>
      <c r="L131">
        <f t="shared" ref="L131" si="1038">$K130*$B$8*L$27/100</f>
        <v>39568888.888888881</v>
      </c>
      <c r="M131">
        <f t="shared" ref="M131" si="1039">$K130*$B$8*M$27/100</f>
        <v>36637860.082304522</v>
      </c>
      <c r="N131">
        <f t="shared" ref="N131" si="1040">$K130*$B$8*N$27/100</f>
        <v>33923944.520652331</v>
      </c>
      <c r="O131">
        <f t="shared" ref="O131" si="1041">$K130*$B$8*O$27/100</f>
        <v>31411059.741344746</v>
      </c>
      <c r="P131">
        <f t="shared" ref="P131" si="1042">$K130*$B$8*P$27/100</f>
        <v>29084314.575319216</v>
      </c>
      <c r="Q131">
        <f t="shared" ref="Q131" si="1043">$K130*$B$8*Q$27/100</f>
        <v>26929920.903073341</v>
      </c>
      <c r="R131">
        <f t="shared" ref="R131" si="1044">$K130*$B$8*R$27/100</f>
        <v>24935111.94729013</v>
      </c>
      <c r="S131">
        <f t="shared" ref="S131" si="1045">$K130*$B$8*S$27/100</f>
        <v>23088066.617861226</v>
      </c>
      <c r="T131">
        <f t="shared" ref="T131" si="1046">$K130*$B$8*T$27/100</f>
        <v>21377839.460982621</v>
      </c>
      <c r="U131">
        <f t="shared" ref="U131" si="1047">$K130*$B$8*U$27/100</f>
        <v>19794295.797206126</v>
      </c>
      <c r="V131">
        <f t="shared" ref="V131" si="1048">$K130*$B$8*V$27/100</f>
        <v>18328051.664079748</v>
      </c>
      <c r="W131">
        <f t="shared" ref="W131" si="1049">$K130*$B$8*W$27/100</f>
        <v>16970418.207481246</v>
      </c>
      <c r="X131">
        <f t="shared" ref="X131" si="1050">$K130*$B$8*X$27/100</f>
        <v>15713350.192112265</v>
      </c>
      <c r="Y131">
        <f t="shared" ref="Y131" si="1051">$K130*$B$8*Y$27/100</f>
        <v>14549398.326029873</v>
      </c>
      <c r="Z131">
        <f t="shared" ref="Z131" si="1052">$K130*$B$8*Z$27/100</f>
        <v>13471665.116694326</v>
      </c>
      <c r="AA131">
        <f t="shared" ref="AA131" si="1053">$K130*$B$8*AA$27/100</f>
        <v>12473763.996939192</v>
      </c>
      <c r="AB131">
        <f t="shared" ref="AB131" si="1054">$K130*$B$8*AB$27/100</f>
        <v>11549781.478647402</v>
      </c>
      <c r="AC131">
        <f t="shared" ref="AC131" si="1055">$K130*$B$8*AC$27/100</f>
        <v>10694242.109858701</v>
      </c>
      <c r="AD131">
        <f t="shared" ref="AD131" si="1056">$K130*$B$8*AD$27/100</f>
        <v>9902076.0276469458</v>
      </c>
      <c r="AE131">
        <f t="shared" ref="AE131" si="1057">$K130*$B$8*AE$27/100</f>
        <v>9168588.9144879133</v>
      </c>
      <c r="AF131">
        <f t="shared" ref="AF131" si="1058">$K130*$B$8*AF$27/100</f>
        <v>8489434.1800813992</v>
      </c>
      <c r="AG131">
        <f t="shared" ref="AG131" si="1059">$K130*$B$8*AG$27/100</f>
        <v>7860587.2037790725</v>
      </c>
      <c r="AH131">
        <f t="shared" ref="AH131" si="1060">$K130*$B$8*AH$27/100</f>
        <v>7278321.4849806242</v>
      </c>
      <c r="AI131">
        <f t="shared" ref="AI131" si="1061">$K130*$B$8*AI$27/100</f>
        <v>6739186.5601672437</v>
      </c>
      <c r="AJ131">
        <f t="shared" ref="AJ131" si="1062">$K130*$B$8*AJ$27/100</f>
        <v>6239987.5557104098</v>
      </c>
      <c r="AK131">
        <f t="shared" ref="AK131" si="1063">$K130*$B$8*AK$27/100</f>
        <v>5777766.2552874172</v>
      </c>
      <c r="AL131">
        <f t="shared" ref="AL131" si="1064">$K130*$B$8*AL$27/100</f>
        <v>5349783.5697105713</v>
      </c>
      <c r="AM131">
        <f t="shared" ref="AM131" si="1065">$K130*$B$8*AM$27/100</f>
        <v>4953503.305287566</v>
      </c>
      <c r="AN131">
        <f t="shared" ref="AN131" si="1066">$K130*$B$8*AN$27/100</f>
        <v>4586577.1345255235</v>
      </c>
      <c r="AO131">
        <f t="shared" ref="AO131" si="1067">$K130*$B$8*AO$27/100</f>
        <v>4246830.680116225</v>
      </c>
      <c r="AP131">
        <f t="shared" si="1003"/>
        <v>481094616.4985469</v>
      </c>
    </row>
    <row r="132" spans="8:42" x14ac:dyDescent="0.25">
      <c r="J132" t="s">
        <v>110</v>
      </c>
      <c r="K132">
        <f t="shared" si="871"/>
        <v>0</v>
      </c>
      <c r="L132">
        <f t="shared" ref="L132:AA132" si="1068">$D$16*L$27</f>
        <v>909371703.82440913</v>
      </c>
      <c r="M132">
        <f t="shared" si="1068"/>
        <v>842010836.87445295</v>
      </c>
      <c r="N132">
        <f t="shared" si="1068"/>
        <v>779639663.77264166</v>
      </c>
      <c r="O132">
        <f t="shared" si="1068"/>
        <v>721888577.56726074</v>
      </c>
      <c r="P132">
        <f t="shared" si="1068"/>
        <v>668415349.5993154</v>
      </c>
      <c r="Q132">
        <f t="shared" si="1068"/>
        <v>618903101.48084748</v>
      </c>
      <c r="R132">
        <f t="shared" si="1068"/>
        <v>573058427.29708111</v>
      </c>
      <c r="S132">
        <f t="shared" si="1068"/>
        <v>530609654.90470463</v>
      </c>
      <c r="T132">
        <f t="shared" si="1068"/>
        <v>491305236.02287471</v>
      </c>
      <c r="U132">
        <f t="shared" si="1068"/>
        <v>454912255.57673579</v>
      </c>
      <c r="V132">
        <f t="shared" si="1068"/>
        <v>421215051.45994055</v>
      </c>
      <c r="W132">
        <f t="shared" si="1068"/>
        <v>390013936.53698194</v>
      </c>
      <c r="X132">
        <f t="shared" si="1068"/>
        <v>361124015.3120203</v>
      </c>
      <c r="Y132">
        <f t="shared" si="1068"/>
        <v>334374088.25187063</v>
      </c>
      <c r="Z132">
        <f t="shared" si="1068"/>
        <v>309605637.2702505</v>
      </c>
      <c r="AA132">
        <f t="shared" si="1068"/>
        <v>286671886.36134309</v>
      </c>
      <c r="AB132">
        <f t="shared" ref="AB132:AO132" si="1069">$D$16*AB$27</f>
        <v>265436931.81605846</v>
      </c>
      <c r="AC132">
        <f t="shared" si="1069"/>
        <v>245774936.86672071</v>
      </c>
      <c r="AD132">
        <f t="shared" si="1069"/>
        <v>227569385.98770437</v>
      </c>
      <c r="AE132">
        <f t="shared" si="1069"/>
        <v>210712394.4330596</v>
      </c>
      <c r="AF132">
        <f t="shared" si="1069"/>
        <v>195104068.91949964</v>
      </c>
      <c r="AG132">
        <f t="shared" si="1069"/>
        <v>180651915.66620332</v>
      </c>
      <c r="AH132">
        <f t="shared" si="1069"/>
        <v>167270292.28352162</v>
      </c>
      <c r="AI132">
        <f t="shared" si="1069"/>
        <v>154879900.26251999</v>
      </c>
      <c r="AJ132">
        <f t="shared" si="1069"/>
        <v>143407315.05788887</v>
      </c>
      <c r="AK132">
        <f t="shared" si="1069"/>
        <v>132784550.97952674</v>
      </c>
      <c r="AL132">
        <f t="shared" si="1069"/>
        <v>122948658.31437661</v>
      </c>
      <c r="AM132">
        <f t="shared" si="1069"/>
        <v>113841350.29108945</v>
      </c>
      <c r="AN132">
        <f t="shared" si="1069"/>
        <v>105408657.67693467</v>
      </c>
      <c r="AO132">
        <f t="shared" si="1069"/>
        <v>97600608.960124686</v>
      </c>
      <c r="AP132">
        <f t="shared" si="1003"/>
        <v>11056510389.62796</v>
      </c>
    </row>
    <row r="133" spans="8:42" x14ac:dyDescent="0.25">
      <c r="H133">
        <f t="shared" ref="H133" si="1070">VLOOKUP(I133,$A$23:$B$58,2)</f>
        <v>2198.4</v>
      </c>
      <c r="I133">
        <v>1400</v>
      </c>
      <c r="J133" t="s">
        <v>105</v>
      </c>
      <c r="K133">
        <f t="shared" si="871"/>
        <v>2198400000</v>
      </c>
      <c r="AP133">
        <f t="shared" si="1003"/>
        <v>0</v>
      </c>
    </row>
    <row r="134" spans="8:42" x14ac:dyDescent="0.25">
      <c r="J134" t="s">
        <v>108</v>
      </c>
      <c r="K134">
        <f t="shared" si="871"/>
        <v>0</v>
      </c>
      <c r="L134">
        <f t="shared" ref="L134" si="1071">$K133*$B$8*L$27/100</f>
        <v>40711111.111111104</v>
      </c>
      <c r="M134">
        <f t="shared" ref="M134" si="1072">$K133*$B$8*M$27/100</f>
        <v>37695473.251028806</v>
      </c>
      <c r="N134">
        <f t="shared" ref="N134" si="1073">$K133*$B$8*N$27/100</f>
        <v>34903215.973174818</v>
      </c>
      <c r="O134">
        <f t="shared" ref="O134" si="1074">$K133*$B$8*O$27/100</f>
        <v>32317792.567754459</v>
      </c>
      <c r="P134">
        <f t="shared" ref="P134" si="1075">$K133*$B$8*P$27/100</f>
        <v>29923882.00718005</v>
      </c>
      <c r="Q134">
        <f t="shared" ref="Q134" si="1076">$K133*$B$8*Q$27/100</f>
        <v>27707298.15479634</v>
      </c>
      <c r="R134">
        <f t="shared" ref="R134" si="1077">$K133*$B$8*R$27/100</f>
        <v>25654905.698885504</v>
      </c>
      <c r="S134">
        <f t="shared" ref="S134" si="1078">$K133*$B$8*S$27/100</f>
        <v>23754542.313782867</v>
      </c>
      <c r="T134">
        <f t="shared" ref="T134" si="1079">$K133*$B$8*T$27/100</f>
        <v>21994946.586835992</v>
      </c>
      <c r="U134">
        <f t="shared" ref="U134" si="1080">$K133*$B$8*U$27/100</f>
        <v>20365691.284107398</v>
      </c>
      <c r="V134">
        <f t="shared" ref="V134" si="1081">$K133*$B$8*V$27/100</f>
        <v>18857121.559358701</v>
      </c>
      <c r="W134">
        <f t="shared" ref="W134" si="1082">$K133*$B$8*W$27/100</f>
        <v>17460297.740146942</v>
      </c>
      <c r="X134">
        <f t="shared" ref="X134" si="1083">$K133*$B$8*X$27/100</f>
        <v>16166942.35198791</v>
      </c>
      <c r="Y134">
        <f t="shared" ref="Y134" si="1084">$K133*$B$8*Y$27/100</f>
        <v>14969391.066655472</v>
      </c>
      <c r="Z134">
        <f t="shared" ref="Z134" si="1085">$K133*$B$8*Z$27/100</f>
        <v>13860547.283940248</v>
      </c>
      <c r="AA134">
        <f t="shared" ref="AA134" si="1086">$K133*$B$8*AA$27/100</f>
        <v>12833840.077722454</v>
      </c>
      <c r="AB134">
        <f t="shared" ref="AB134" si="1087">$K133*$B$8*AB$27/100</f>
        <v>11883185.257150421</v>
      </c>
      <c r="AC134">
        <f t="shared" ref="AC134" si="1088">$K133*$B$8*AC$27/100</f>
        <v>11002949.312176313</v>
      </c>
      <c r="AD134">
        <f t="shared" ref="AD134" si="1089">$K133*$B$8*AD$27/100</f>
        <v>10187916.029792883</v>
      </c>
      <c r="AE134">
        <f t="shared" ref="AE134" si="1090">$K133*$B$8*AE$27/100</f>
        <v>9433255.5831415579</v>
      </c>
      <c r="AF134">
        <f t="shared" ref="AF134" si="1091">$K133*$B$8*AF$27/100</f>
        <v>8734495.9103162568</v>
      </c>
      <c r="AG134">
        <f t="shared" ref="AG134" si="1092">$K133*$B$8*AG$27/100</f>
        <v>8087496.2132557919</v>
      </c>
      <c r="AH134">
        <f t="shared" ref="AH134" si="1093">$K133*$B$8*AH$27/100</f>
        <v>7488422.4196812892</v>
      </c>
      <c r="AI134">
        <f t="shared" ref="AI134" si="1094">$K133*$B$8*AI$27/100</f>
        <v>6933724.4626678601</v>
      </c>
      <c r="AJ134">
        <f t="shared" ref="AJ134" si="1095">$K133*$B$8*AJ$27/100</f>
        <v>6420115.2432109807</v>
      </c>
      <c r="AK134">
        <f t="shared" ref="AK134" si="1096">$K133*$B$8*AK$27/100</f>
        <v>5944551.1511212792</v>
      </c>
      <c r="AL134">
        <f t="shared" ref="AL134" si="1097">$K133*$B$8*AL$27/100</f>
        <v>5504214.0288159987</v>
      </c>
      <c r="AM134">
        <f t="shared" ref="AM134" si="1098">$K133*$B$8*AM$27/100</f>
        <v>5096494.471125925</v>
      </c>
      <c r="AN134">
        <f t="shared" ref="AN134" si="1099">$K133*$B$8*AN$27/100</f>
        <v>4718976.3621536335</v>
      </c>
      <c r="AO134">
        <f t="shared" ref="AO134" si="1100">$K133*$B$8*AO$27/100</f>
        <v>4369422.557549661</v>
      </c>
      <c r="AP134">
        <f t="shared" si="1003"/>
        <v>494982218.0306288</v>
      </c>
    </row>
    <row r="135" spans="8:42" x14ac:dyDescent="0.25">
      <c r="J135" t="s">
        <v>110</v>
      </c>
      <c r="K135">
        <f t="shared" si="871"/>
        <v>0</v>
      </c>
      <c r="L135">
        <f t="shared" ref="L135:AO135" si="1101">$D$16*L$27</f>
        <v>909371703.82440913</v>
      </c>
      <c r="M135">
        <f t="shared" si="1101"/>
        <v>842010836.87445295</v>
      </c>
      <c r="N135">
        <f t="shared" si="1101"/>
        <v>779639663.77264166</v>
      </c>
      <c r="O135">
        <f t="shared" si="1101"/>
        <v>721888577.56726074</v>
      </c>
      <c r="P135">
        <f t="shared" si="1101"/>
        <v>668415349.5993154</v>
      </c>
      <c r="Q135">
        <f t="shared" si="1101"/>
        <v>618903101.48084748</v>
      </c>
      <c r="R135">
        <f t="shared" si="1101"/>
        <v>573058427.29708111</v>
      </c>
      <c r="S135">
        <f t="shared" si="1101"/>
        <v>530609654.90470463</v>
      </c>
      <c r="T135">
        <f t="shared" si="1101"/>
        <v>491305236.02287471</v>
      </c>
      <c r="U135">
        <f t="shared" si="1101"/>
        <v>454912255.57673579</v>
      </c>
      <c r="V135">
        <f t="shared" si="1101"/>
        <v>421215051.45994055</v>
      </c>
      <c r="W135">
        <f t="shared" si="1101"/>
        <v>390013936.53698194</v>
      </c>
      <c r="X135">
        <f t="shared" si="1101"/>
        <v>361124015.3120203</v>
      </c>
      <c r="Y135">
        <f t="shared" si="1101"/>
        <v>334374088.25187063</v>
      </c>
      <c r="Z135">
        <f t="shared" si="1101"/>
        <v>309605637.2702505</v>
      </c>
      <c r="AA135">
        <f t="shared" si="1101"/>
        <v>286671886.36134309</v>
      </c>
      <c r="AB135">
        <f t="shared" si="1101"/>
        <v>265436931.81605846</v>
      </c>
      <c r="AC135">
        <f t="shared" si="1101"/>
        <v>245774936.86672071</v>
      </c>
      <c r="AD135">
        <f t="shared" si="1101"/>
        <v>227569385.98770437</v>
      </c>
      <c r="AE135">
        <f t="shared" si="1101"/>
        <v>210712394.4330596</v>
      </c>
      <c r="AF135">
        <f t="shared" si="1101"/>
        <v>195104068.91949964</v>
      </c>
      <c r="AG135">
        <f t="shared" si="1101"/>
        <v>180651915.66620332</v>
      </c>
      <c r="AH135">
        <f t="shared" si="1101"/>
        <v>167270292.28352162</v>
      </c>
      <c r="AI135">
        <f t="shared" si="1101"/>
        <v>154879900.26251999</v>
      </c>
      <c r="AJ135">
        <f t="shared" si="1101"/>
        <v>143407315.05788887</v>
      </c>
      <c r="AK135">
        <f t="shared" si="1101"/>
        <v>132784550.97952674</v>
      </c>
      <c r="AL135">
        <f t="shared" si="1101"/>
        <v>122948658.31437661</v>
      </c>
      <c r="AM135">
        <f t="shared" si="1101"/>
        <v>113841350.29108945</v>
      </c>
      <c r="AN135">
        <f t="shared" si="1101"/>
        <v>105408657.67693467</v>
      </c>
      <c r="AO135">
        <f t="shared" si="1101"/>
        <v>97600608.960124686</v>
      </c>
      <c r="AP135">
        <f t="shared" si="1003"/>
        <v>11056510389.62796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CDE2-6680-4047-9DCF-4275F1C3B451}">
  <dimension ref="A1:F37"/>
  <sheetViews>
    <sheetView topLeftCell="A4" workbookViewId="0">
      <selection activeCell="F2" sqref="F2:F37"/>
    </sheetView>
  </sheetViews>
  <sheetFormatPr defaultRowHeight="15" x14ac:dyDescent="0.25"/>
  <sheetData>
    <row r="1" spans="1:6" x14ac:dyDescent="0.25">
      <c r="A1" t="s">
        <v>99</v>
      </c>
      <c r="B1" t="s">
        <v>100</v>
      </c>
      <c r="D1" t="s">
        <v>106</v>
      </c>
      <c r="E1" t="str">
        <f>LOOKUP(D1, $A$1:$A$13, $B$1:$B$13)</f>
        <v>n_pump</v>
      </c>
      <c r="F1" t="s">
        <v>126</v>
      </c>
    </row>
    <row r="2" spans="1:6" x14ac:dyDescent="0.25">
      <c r="A2">
        <v>124</v>
      </c>
      <c r="B2">
        <v>2</v>
      </c>
      <c r="D2">
        <v>0</v>
      </c>
      <c r="E2">
        <v>2</v>
      </c>
      <c r="F2">
        <f>E2-1</f>
        <v>1</v>
      </c>
    </row>
    <row r="3" spans="1:6" x14ac:dyDescent="0.25">
      <c r="A3">
        <v>248</v>
      </c>
      <c r="B3">
        <v>3</v>
      </c>
      <c r="D3">
        <v>40</v>
      </c>
      <c r="E3">
        <v>2</v>
      </c>
      <c r="F3">
        <f t="shared" ref="F3:F37" si="0">E3-1</f>
        <v>1</v>
      </c>
    </row>
    <row r="4" spans="1:6" x14ac:dyDescent="0.25">
      <c r="A4">
        <v>372</v>
      </c>
      <c r="B4">
        <v>4</v>
      </c>
      <c r="D4">
        <v>80</v>
      </c>
      <c r="E4">
        <v>2</v>
      </c>
      <c r="F4">
        <f t="shared" si="0"/>
        <v>1</v>
      </c>
    </row>
    <row r="5" spans="1:6" x14ac:dyDescent="0.25">
      <c r="A5">
        <v>496</v>
      </c>
      <c r="B5">
        <v>5</v>
      </c>
      <c r="D5">
        <v>120</v>
      </c>
      <c r="E5">
        <v>2</v>
      </c>
      <c r="F5">
        <f t="shared" si="0"/>
        <v>1</v>
      </c>
    </row>
    <row r="6" spans="1:6" x14ac:dyDescent="0.25">
      <c r="A6">
        <v>620</v>
      </c>
      <c r="B6">
        <v>6</v>
      </c>
      <c r="D6">
        <v>160</v>
      </c>
      <c r="E6">
        <f>LOOKUP(D6, $A$1:$A$13, $B$1:$B$13)+1</f>
        <v>3</v>
      </c>
      <c r="F6">
        <f t="shared" si="0"/>
        <v>2</v>
      </c>
    </row>
    <row r="7" spans="1:6" x14ac:dyDescent="0.25">
      <c r="A7">
        <v>744</v>
      </c>
      <c r="B7">
        <v>7</v>
      </c>
      <c r="D7">
        <v>200</v>
      </c>
      <c r="E7">
        <f t="shared" ref="E7:E37" si="1">LOOKUP(D7, $A$1:$A$13, $B$1:$B$13)+1</f>
        <v>3</v>
      </c>
      <c r="F7">
        <f t="shared" si="0"/>
        <v>2</v>
      </c>
    </row>
    <row r="8" spans="1:6" x14ac:dyDescent="0.25">
      <c r="A8">
        <v>868</v>
      </c>
      <c r="B8">
        <v>8</v>
      </c>
      <c r="D8">
        <v>240</v>
      </c>
      <c r="E8">
        <f t="shared" si="1"/>
        <v>3</v>
      </c>
      <c r="F8">
        <f t="shared" si="0"/>
        <v>2</v>
      </c>
    </row>
    <row r="9" spans="1:6" x14ac:dyDescent="0.25">
      <c r="A9">
        <v>992</v>
      </c>
      <c r="B9">
        <v>9</v>
      </c>
      <c r="D9">
        <v>280</v>
      </c>
      <c r="E9">
        <f t="shared" si="1"/>
        <v>4</v>
      </c>
      <c r="F9">
        <f t="shared" si="0"/>
        <v>3</v>
      </c>
    </row>
    <row r="10" spans="1:6" x14ac:dyDescent="0.25">
      <c r="A10">
        <v>1116</v>
      </c>
      <c r="B10">
        <v>10</v>
      </c>
      <c r="D10">
        <v>320</v>
      </c>
      <c r="E10">
        <f t="shared" si="1"/>
        <v>4</v>
      </c>
      <c r="F10">
        <f t="shared" si="0"/>
        <v>3</v>
      </c>
    </row>
    <row r="11" spans="1:6" x14ac:dyDescent="0.25">
      <c r="A11">
        <v>1240</v>
      </c>
      <c r="B11">
        <v>11</v>
      </c>
      <c r="D11">
        <v>360</v>
      </c>
      <c r="E11">
        <f t="shared" si="1"/>
        <v>4</v>
      </c>
      <c r="F11">
        <f t="shared" si="0"/>
        <v>3</v>
      </c>
    </row>
    <row r="12" spans="1:6" x14ac:dyDescent="0.25">
      <c r="A12">
        <v>1364</v>
      </c>
      <c r="B12">
        <v>12</v>
      </c>
      <c r="D12">
        <v>400</v>
      </c>
      <c r="E12">
        <f t="shared" si="1"/>
        <v>5</v>
      </c>
      <c r="F12">
        <f t="shared" si="0"/>
        <v>4</v>
      </c>
    </row>
    <row r="13" spans="1:6" x14ac:dyDescent="0.25">
      <c r="A13">
        <v>1488</v>
      </c>
      <c r="B13">
        <v>13</v>
      </c>
      <c r="D13">
        <v>440</v>
      </c>
      <c r="E13">
        <f t="shared" si="1"/>
        <v>5</v>
      </c>
      <c r="F13">
        <f t="shared" si="0"/>
        <v>4</v>
      </c>
    </row>
    <row r="14" spans="1:6" x14ac:dyDescent="0.25">
      <c r="D14">
        <v>480</v>
      </c>
      <c r="E14">
        <f t="shared" si="1"/>
        <v>5</v>
      </c>
      <c r="F14">
        <f t="shared" si="0"/>
        <v>4</v>
      </c>
    </row>
    <row r="15" spans="1:6" x14ac:dyDescent="0.25">
      <c r="D15">
        <v>520</v>
      </c>
      <c r="E15">
        <f t="shared" si="1"/>
        <v>6</v>
      </c>
      <c r="F15">
        <f t="shared" si="0"/>
        <v>5</v>
      </c>
    </row>
    <row r="16" spans="1:6" x14ac:dyDescent="0.25">
      <c r="D16">
        <v>560</v>
      </c>
      <c r="E16">
        <f t="shared" si="1"/>
        <v>6</v>
      </c>
      <c r="F16">
        <f t="shared" si="0"/>
        <v>5</v>
      </c>
    </row>
    <row r="17" spans="4:6" x14ac:dyDescent="0.25">
      <c r="D17">
        <v>600</v>
      </c>
      <c r="E17">
        <f t="shared" si="1"/>
        <v>6</v>
      </c>
      <c r="F17">
        <f t="shared" si="0"/>
        <v>5</v>
      </c>
    </row>
    <row r="18" spans="4:6" x14ac:dyDescent="0.25">
      <c r="D18">
        <v>640</v>
      </c>
      <c r="E18">
        <f t="shared" si="1"/>
        <v>7</v>
      </c>
      <c r="F18">
        <f t="shared" si="0"/>
        <v>6</v>
      </c>
    </row>
    <row r="19" spans="4:6" x14ac:dyDescent="0.25">
      <c r="D19">
        <v>680</v>
      </c>
      <c r="E19">
        <f t="shared" si="1"/>
        <v>7</v>
      </c>
      <c r="F19">
        <f t="shared" si="0"/>
        <v>6</v>
      </c>
    </row>
    <row r="20" spans="4:6" x14ac:dyDescent="0.25">
      <c r="D20">
        <v>720</v>
      </c>
      <c r="E20">
        <f t="shared" si="1"/>
        <v>7</v>
      </c>
      <c r="F20">
        <f t="shared" si="0"/>
        <v>6</v>
      </c>
    </row>
    <row r="21" spans="4:6" x14ac:dyDescent="0.25">
      <c r="D21">
        <v>760</v>
      </c>
      <c r="E21">
        <f t="shared" si="1"/>
        <v>8</v>
      </c>
      <c r="F21">
        <f t="shared" si="0"/>
        <v>7</v>
      </c>
    </row>
    <row r="22" spans="4:6" x14ac:dyDescent="0.25">
      <c r="D22">
        <v>800</v>
      </c>
      <c r="E22">
        <f t="shared" si="1"/>
        <v>8</v>
      </c>
      <c r="F22">
        <f t="shared" si="0"/>
        <v>7</v>
      </c>
    </row>
    <row r="23" spans="4:6" x14ac:dyDescent="0.25">
      <c r="D23">
        <v>840</v>
      </c>
      <c r="E23">
        <f t="shared" si="1"/>
        <v>8</v>
      </c>
      <c r="F23">
        <f t="shared" si="0"/>
        <v>7</v>
      </c>
    </row>
    <row r="24" spans="4:6" x14ac:dyDescent="0.25">
      <c r="D24">
        <v>880</v>
      </c>
      <c r="E24">
        <f t="shared" si="1"/>
        <v>9</v>
      </c>
      <c r="F24">
        <f t="shared" si="0"/>
        <v>8</v>
      </c>
    </row>
    <row r="25" spans="4:6" x14ac:dyDescent="0.25">
      <c r="D25">
        <v>920</v>
      </c>
      <c r="E25">
        <f t="shared" si="1"/>
        <v>9</v>
      </c>
      <c r="F25">
        <f t="shared" si="0"/>
        <v>8</v>
      </c>
    </row>
    <row r="26" spans="4:6" x14ac:dyDescent="0.25">
      <c r="D26">
        <v>960</v>
      </c>
      <c r="E26">
        <f t="shared" si="1"/>
        <v>9</v>
      </c>
      <c r="F26">
        <f t="shared" si="0"/>
        <v>8</v>
      </c>
    </row>
    <row r="27" spans="4:6" x14ac:dyDescent="0.25">
      <c r="D27">
        <v>1000</v>
      </c>
      <c r="E27">
        <f t="shared" si="1"/>
        <v>10</v>
      </c>
      <c r="F27">
        <f t="shared" si="0"/>
        <v>9</v>
      </c>
    </row>
    <row r="28" spans="4:6" x14ac:dyDescent="0.25">
      <c r="D28">
        <v>1040</v>
      </c>
      <c r="E28">
        <f t="shared" si="1"/>
        <v>10</v>
      </c>
      <c r="F28">
        <f t="shared" si="0"/>
        <v>9</v>
      </c>
    </row>
    <row r="29" spans="4:6" x14ac:dyDescent="0.25">
      <c r="D29">
        <v>1080</v>
      </c>
      <c r="E29">
        <f t="shared" si="1"/>
        <v>10</v>
      </c>
      <c r="F29">
        <f t="shared" si="0"/>
        <v>9</v>
      </c>
    </row>
    <row r="30" spans="4:6" x14ac:dyDescent="0.25">
      <c r="D30">
        <v>1120</v>
      </c>
      <c r="E30">
        <f t="shared" si="1"/>
        <v>11</v>
      </c>
      <c r="F30">
        <f t="shared" si="0"/>
        <v>10</v>
      </c>
    </row>
    <row r="31" spans="4:6" x14ac:dyDescent="0.25">
      <c r="D31">
        <v>1160</v>
      </c>
      <c r="E31">
        <f t="shared" si="1"/>
        <v>11</v>
      </c>
      <c r="F31">
        <f t="shared" si="0"/>
        <v>10</v>
      </c>
    </row>
    <row r="32" spans="4:6" x14ac:dyDescent="0.25">
      <c r="D32">
        <v>1200</v>
      </c>
      <c r="E32">
        <f t="shared" si="1"/>
        <v>11</v>
      </c>
      <c r="F32">
        <f t="shared" si="0"/>
        <v>10</v>
      </c>
    </row>
    <row r="33" spans="4:6" x14ac:dyDescent="0.25">
      <c r="D33">
        <v>1240</v>
      </c>
      <c r="E33">
        <f t="shared" si="1"/>
        <v>12</v>
      </c>
      <c r="F33">
        <f t="shared" si="0"/>
        <v>11</v>
      </c>
    </row>
    <row r="34" spans="4:6" x14ac:dyDescent="0.25">
      <c r="D34">
        <v>1280</v>
      </c>
      <c r="E34">
        <f t="shared" si="1"/>
        <v>12</v>
      </c>
      <c r="F34">
        <f t="shared" si="0"/>
        <v>11</v>
      </c>
    </row>
    <row r="35" spans="4:6" x14ac:dyDescent="0.25">
      <c r="D35">
        <v>1320</v>
      </c>
      <c r="E35">
        <f t="shared" si="1"/>
        <v>12</v>
      </c>
      <c r="F35">
        <f t="shared" si="0"/>
        <v>11</v>
      </c>
    </row>
    <row r="36" spans="4:6" x14ac:dyDescent="0.25">
      <c r="D36">
        <v>1360</v>
      </c>
      <c r="E36">
        <f t="shared" si="1"/>
        <v>12</v>
      </c>
      <c r="F36">
        <f t="shared" si="0"/>
        <v>11</v>
      </c>
    </row>
    <row r="37" spans="4:6" x14ac:dyDescent="0.25">
      <c r="D37">
        <v>1400</v>
      </c>
      <c r="E37">
        <f t="shared" si="1"/>
        <v>13</v>
      </c>
      <c r="F37">
        <f t="shared" si="0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Saborit 2023</vt:lpstr>
      <vt:lpstr>Sheet3</vt:lpstr>
      <vt:lpstr>Sheet2</vt:lpstr>
      <vt:lpstr>Sheet4</vt:lpstr>
      <vt:lpstr>Dinh 2024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Kaczmarek</dc:creator>
  <cp:lastModifiedBy>Piotr Kaczmarek</cp:lastModifiedBy>
  <dcterms:created xsi:type="dcterms:W3CDTF">2024-07-09T08:28:02Z</dcterms:created>
  <dcterms:modified xsi:type="dcterms:W3CDTF">2024-08-07T16:30:56Z</dcterms:modified>
</cp:coreProperties>
</file>