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FCB4238A-C0A9-4246-B865-4F9E3998C6E5}" xr6:coauthVersionLast="47" xr6:coauthVersionMax="47" xr10:uidLastSave="{00000000-0000-0000-0000-000000000000}"/>
  <bookViews>
    <workbookView xWindow="-120" yWindow="-120" windowWidth="29040" windowHeight="15720" firstSheet="1" activeTab="4" xr2:uid="{FCEBC33E-A287-4C46-84F9-D6EA1E757AAF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" i="6"/>
  <c r="O14" i="5"/>
  <c r="O15" i="5"/>
  <c r="O16" i="5"/>
  <c r="O17" i="5"/>
  <c r="O18" i="5"/>
  <c r="O19" i="5"/>
  <c r="O20" i="5"/>
  <c r="O21" i="5"/>
  <c r="O22" i="5"/>
  <c r="O23" i="5"/>
  <c r="O24" i="5"/>
  <c r="O13" i="5"/>
  <c r="M13" i="5"/>
  <c r="B18" i="1" l="1"/>
  <c r="E16" i="5"/>
  <c r="C14" i="5"/>
  <c r="C15" i="5"/>
  <c r="C16" i="5"/>
  <c r="C13" i="5"/>
  <c r="B10" i="5"/>
  <c r="B14" i="5"/>
  <c r="B15" i="5"/>
  <c r="B16" i="5"/>
  <c r="B13" i="5"/>
  <c r="AP43" i="5"/>
  <c r="AP46" i="5"/>
  <c r="AP49" i="5"/>
  <c r="AP55" i="5"/>
  <c r="AP58" i="5"/>
  <c r="AP61" i="5"/>
  <c r="AP67" i="5"/>
  <c r="AP70" i="5"/>
  <c r="AP73" i="5"/>
  <c r="AP79" i="5"/>
  <c r="AP82" i="5"/>
  <c r="AP85" i="5"/>
  <c r="AP91" i="5"/>
  <c r="AP94" i="5"/>
  <c r="AP97" i="5"/>
  <c r="AP103" i="5"/>
  <c r="AP106" i="5"/>
  <c r="AP109" i="5"/>
  <c r="AP115" i="5"/>
  <c r="AP118" i="5"/>
  <c r="AP121" i="5"/>
  <c r="AP127" i="5"/>
  <c r="AP130" i="5"/>
  <c r="AP133" i="5"/>
  <c r="AP31" i="5" l="1"/>
  <c r="AP34" i="5"/>
  <c r="AP37" i="5"/>
  <c r="K41" i="5"/>
  <c r="K42" i="5"/>
  <c r="K44" i="5"/>
  <c r="K45" i="5"/>
  <c r="K47" i="5"/>
  <c r="K48" i="5"/>
  <c r="K50" i="5"/>
  <c r="K51" i="5"/>
  <c r="K53" i="5"/>
  <c r="K54" i="5"/>
  <c r="K56" i="5"/>
  <c r="K57" i="5"/>
  <c r="K59" i="5"/>
  <c r="K60" i="5"/>
  <c r="K62" i="5"/>
  <c r="K63" i="5"/>
  <c r="K65" i="5"/>
  <c r="K66" i="5"/>
  <c r="K68" i="5"/>
  <c r="K69" i="5"/>
  <c r="K71" i="5"/>
  <c r="K72" i="5"/>
  <c r="K74" i="5"/>
  <c r="K75" i="5"/>
  <c r="K77" i="5"/>
  <c r="K78" i="5"/>
  <c r="K80" i="5"/>
  <c r="K81" i="5"/>
  <c r="K83" i="5"/>
  <c r="K84" i="5"/>
  <c r="K86" i="5"/>
  <c r="K87" i="5"/>
  <c r="K89" i="5"/>
  <c r="K90" i="5"/>
  <c r="K92" i="5"/>
  <c r="K93" i="5"/>
  <c r="K95" i="5"/>
  <c r="K96" i="5"/>
  <c r="K98" i="5"/>
  <c r="K99" i="5"/>
  <c r="K101" i="5"/>
  <c r="K102" i="5"/>
  <c r="K104" i="5"/>
  <c r="K105" i="5"/>
  <c r="K107" i="5"/>
  <c r="K108" i="5"/>
  <c r="K110" i="5"/>
  <c r="K111" i="5"/>
  <c r="K113" i="5"/>
  <c r="K114" i="5"/>
  <c r="K116" i="5"/>
  <c r="K117" i="5"/>
  <c r="K119" i="5"/>
  <c r="K120" i="5"/>
  <c r="K122" i="5"/>
  <c r="K123" i="5"/>
  <c r="K125" i="5"/>
  <c r="K126" i="5"/>
  <c r="K128" i="5"/>
  <c r="K129" i="5"/>
  <c r="K131" i="5"/>
  <c r="K132" i="5"/>
  <c r="K134" i="5"/>
  <c r="K135" i="5"/>
  <c r="K38" i="5"/>
  <c r="K39" i="5"/>
  <c r="K29" i="5"/>
  <c r="K30" i="5"/>
  <c r="K32" i="5"/>
  <c r="K33" i="5"/>
  <c r="K35" i="5"/>
  <c r="K36" i="5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6" i="6"/>
  <c r="E1" i="6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C20" i="1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L27" i="5"/>
  <c r="N13" i="5"/>
  <c r="E14" i="5"/>
  <c r="E15" i="5"/>
  <c r="E13" i="5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D14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6" i="1" l="1"/>
  <c r="C28" i="1" s="1"/>
  <c r="D15" i="5"/>
  <c r="D13" i="5"/>
  <c r="D16" i="5"/>
  <c r="D14" i="5"/>
  <c r="L14" i="5"/>
  <c r="M14" i="5" s="1"/>
  <c r="B21" i="1"/>
  <c r="E37" i="1"/>
  <c r="E38" i="1" s="1"/>
  <c r="E39" i="1" s="1"/>
  <c r="E40" i="1" s="1"/>
  <c r="E41" i="1" s="1"/>
  <c r="T42" i="5" l="1"/>
  <c r="AJ42" i="5"/>
  <c r="U45" i="5"/>
  <c r="AK45" i="5"/>
  <c r="V48" i="5"/>
  <c r="AL48" i="5"/>
  <c r="W51" i="5"/>
  <c r="AM51" i="5"/>
  <c r="Y54" i="5"/>
  <c r="AO54" i="5"/>
  <c r="Z57" i="5"/>
  <c r="AA60" i="5"/>
  <c r="L63" i="5"/>
  <c r="AB63" i="5"/>
  <c r="N66" i="5"/>
  <c r="AD66" i="5"/>
  <c r="O69" i="5"/>
  <c r="AE69" i="5"/>
  <c r="P72" i="5"/>
  <c r="AF72" i="5"/>
  <c r="Q75" i="5"/>
  <c r="AG75" i="5"/>
  <c r="S78" i="5"/>
  <c r="AI78" i="5"/>
  <c r="T81" i="5"/>
  <c r="AJ81" i="5"/>
  <c r="U84" i="5"/>
  <c r="AK84" i="5"/>
  <c r="V87" i="5"/>
  <c r="AL87" i="5"/>
  <c r="X90" i="5"/>
  <c r="AN90" i="5"/>
  <c r="Y93" i="5"/>
  <c r="AO93" i="5"/>
  <c r="Z96" i="5"/>
  <c r="AA99" i="5"/>
  <c r="M102" i="5"/>
  <c r="AC102" i="5"/>
  <c r="N105" i="5"/>
  <c r="AD105" i="5"/>
  <c r="O108" i="5"/>
  <c r="AE108" i="5"/>
  <c r="P111" i="5"/>
  <c r="AF111" i="5"/>
  <c r="R114" i="5"/>
  <c r="AH114" i="5"/>
  <c r="R117" i="5"/>
  <c r="AH117" i="5"/>
  <c r="S120" i="5"/>
  <c r="AI120" i="5"/>
  <c r="T123" i="5"/>
  <c r="AJ123" i="5"/>
  <c r="V126" i="5"/>
  <c r="AL126" i="5"/>
  <c r="W129" i="5"/>
  <c r="AM129" i="5"/>
  <c r="X132" i="5"/>
  <c r="AN132" i="5"/>
  <c r="Y135" i="5"/>
  <c r="AO135" i="5"/>
  <c r="AA30" i="5"/>
  <c r="L39" i="5"/>
  <c r="AC39" i="5"/>
  <c r="P39" i="5"/>
  <c r="L132" i="5"/>
  <c r="O30" i="5"/>
  <c r="AO123" i="5"/>
  <c r="M132" i="5"/>
  <c r="AF30" i="5"/>
  <c r="L30" i="5"/>
  <c r="U48" i="5"/>
  <c r="AJ84" i="5"/>
  <c r="AE111" i="5"/>
  <c r="X135" i="5"/>
  <c r="U42" i="5"/>
  <c r="AK42" i="5"/>
  <c r="V45" i="5"/>
  <c r="AL45" i="5"/>
  <c r="W48" i="5"/>
  <c r="AM48" i="5"/>
  <c r="X51" i="5"/>
  <c r="AN51" i="5"/>
  <c r="Z54" i="5"/>
  <c r="AA57" i="5"/>
  <c r="L60" i="5"/>
  <c r="AB60" i="5"/>
  <c r="M63" i="5"/>
  <c r="AC63" i="5"/>
  <c r="O66" i="5"/>
  <c r="AE66" i="5"/>
  <c r="P69" i="5"/>
  <c r="AF69" i="5"/>
  <c r="Q72" i="5"/>
  <c r="AG72" i="5"/>
  <c r="R75" i="5"/>
  <c r="AH75" i="5"/>
  <c r="T78" i="5"/>
  <c r="AJ78" i="5"/>
  <c r="U81" i="5"/>
  <c r="AK81" i="5"/>
  <c r="V84" i="5"/>
  <c r="AL84" i="5"/>
  <c r="W87" i="5"/>
  <c r="AM87" i="5"/>
  <c r="Y90" i="5"/>
  <c r="AO90" i="5"/>
  <c r="Z93" i="5"/>
  <c r="AA96" i="5"/>
  <c r="L99" i="5"/>
  <c r="AB99" i="5"/>
  <c r="N102" i="5"/>
  <c r="AD102" i="5"/>
  <c r="O105" i="5"/>
  <c r="AE105" i="5"/>
  <c r="P108" i="5"/>
  <c r="AF108" i="5"/>
  <c r="Q111" i="5"/>
  <c r="AG111" i="5"/>
  <c r="S114" i="5"/>
  <c r="AI114" i="5"/>
  <c r="S117" i="5"/>
  <c r="AI117" i="5"/>
  <c r="T120" i="5"/>
  <c r="AJ120" i="5"/>
  <c r="U123" i="5"/>
  <c r="AK123" i="5"/>
  <c r="W126" i="5"/>
  <c r="AM126" i="5"/>
  <c r="X129" i="5"/>
  <c r="AN129" i="5"/>
  <c r="Y132" i="5"/>
  <c r="AO132" i="5"/>
  <c r="Z135" i="5"/>
  <c r="M36" i="5"/>
  <c r="AB30" i="5"/>
  <c r="N39" i="5"/>
  <c r="AD39" i="5"/>
  <c r="AB135" i="5"/>
  <c r="AC135" i="5"/>
  <c r="AG39" i="5"/>
  <c r="AN120" i="5"/>
  <c r="AC132" i="5"/>
  <c r="AI42" i="5"/>
  <c r="AN93" i="5"/>
  <c r="Z30" i="5"/>
  <c r="V42" i="5"/>
  <c r="AL42" i="5"/>
  <c r="W45" i="5"/>
  <c r="AM45" i="5"/>
  <c r="X48" i="5"/>
  <c r="AN48" i="5"/>
  <c r="Y51" i="5"/>
  <c r="AO51" i="5"/>
  <c r="AA54" i="5"/>
  <c r="L57" i="5"/>
  <c r="AB57" i="5"/>
  <c r="M60" i="5"/>
  <c r="AC60" i="5"/>
  <c r="N63" i="5"/>
  <c r="AD63" i="5"/>
  <c r="P66" i="5"/>
  <c r="AF66" i="5"/>
  <c r="Q69" i="5"/>
  <c r="AG69" i="5"/>
  <c r="R72" i="5"/>
  <c r="AH72" i="5"/>
  <c r="S75" i="5"/>
  <c r="AI75" i="5"/>
  <c r="U78" i="5"/>
  <c r="AK78" i="5"/>
  <c r="V81" i="5"/>
  <c r="AL81" i="5"/>
  <c r="W84" i="5"/>
  <c r="AM84" i="5"/>
  <c r="X87" i="5"/>
  <c r="AN87" i="5"/>
  <c r="Z90" i="5"/>
  <c r="AA93" i="5"/>
  <c r="L96" i="5"/>
  <c r="AB96" i="5"/>
  <c r="M99" i="5"/>
  <c r="AC99" i="5"/>
  <c r="O102" i="5"/>
  <c r="AE102" i="5"/>
  <c r="P105" i="5"/>
  <c r="AF105" i="5"/>
  <c r="Q108" i="5"/>
  <c r="AG108" i="5"/>
  <c r="R111" i="5"/>
  <c r="AH111" i="5"/>
  <c r="T114" i="5"/>
  <c r="AJ114" i="5"/>
  <c r="T117" i="5"/>
  <c r="AJ117" i="5"/>
  <c r="U120" i="5"/>
  <c r="AK120" i="5"/>
  <c r="V123" i="5"/>
  <c r="AL123" i="5"/>
  <c r="X126" i="5"/>
  <c r="AN126" i="5"/>
  <c r="Y129" i="5"/>
  <c r="AO129" i="5"/>
  <c r="Z132" i="5"/>
  <c r="AA135" i="5"/>
  <c r="M30" i="5"/>
  <c r="AC30" i="5"/>
  <c r="O39" i="5"/>
  <c r="AE39" i="5"/>
  <c r="AD30" i="5"/>
  <c r="AB132" i="5"/>
  <c r="Q39" i="5"/>
  <c r="AA126" i="5"/>
  <c r="AB129" i="5"/>
  <c r="N135" i="5"/>
  <c r="AH39" i="5"/>
  <c r="U87" i="5"/>
  <c r="S123" i="5"/>
  <c r="W42" i="5"/>
  <c r="AM42" i="5"/>
  <c r="X45" i="5"/>
  <c r="AN45" i="5"/>
  <c r="Y48" i="5"/>
  <c r="AO48" i="5"/>
  <c r="Z51" i="5"/>
  <c r="L54" i="5"/>
  <c r="AB54" i="5"/>
  <c r="M57" i="5"/>
  <c r="AC57" i="5"/>
  <c r="N60" i="5"/>
  <c r="AD60" i="5"/>
  <c r="O63" i="5"/>
  <c r="AE63" i="5"/>
  <c r="Q66" i="5"/>
  <c r="AG66" i="5"/>
  <c r="R69" i="5"/>
  <c r="AH69" i="5"/>
  <c r="S72" i="5"/>
  <c r="AI72" i="5"/>
  <c r="T75" i="5"/>
  <c r="AJ75" i="5"/>
  <c r="V78" i="5"/>
  <c r="AL78" i="5"/>
  <c r="W81" i="5"/>
  <c r="AM81" i="5"/>
  <c r="X84" i="5"/>
  <c r="AN84" i="5"/>
  <c r="Y87" i="5"/>
  <c r="AO87" i="5"/>
  <c r="AA90" i="5"/>
  <c r="L93" i="5"/>
  <c r="AB93" i="5"/>
  <c r="M96" i="5"/>
  <c r="AC96" i="5"/>
  <c r="N99" i="5"/>
  <c r="AD99" i="5"/>
  <c r="P102" i="5"/>
  <c r="AF102" i="5"/>
  <c r="Q105" i="5"/>
  <c r="AG105" i="5"/>
  <c r="R108" i="5"/>
  <c r="AH108" i="5"/>
  <c r="S111" i="5"/>
  <c r="AI111" i="5"/>
  <c r="U114" i="5"/>
  <c r="AK114" i="5"/>
  <c r="U117" i="5"/>
  <c r="AK117" i="5"/>
  <c r="V120" i="5"/>
  <c r="AL120" i="5"/>
  <c r="W123" i="5"/>
  <c r="AM123" i="5"/>
  <c r="Y126" i="5"/>
  <c r="AO126" i="5"/>
  <c r="Z129" i="5"/>
  <c r="AA132" i="5"/>
  <c r="L135" i="5"/>
  <c r="N30" i="5"/>
  <c r="AF39" i="5"/>
  <c r="X120" i="5"/>
  <c r="R39" i="5"/>
  <c r="AO57" i="5"/>
  <c r="O72" i="5"/>
  <c r="X93" i="5"/>
  <c r="AG114" i="5"/>
  <c r="X42" i="5"/>
  <c r="AN42" i="5"/>
  <c r="Y45" i="5"/>
  <c r="AO45" i="5"/>
  <c r="Z48" i="5"/>
  <c r="AA51" i="5"/>
  <c r="M54" i="5"/>
  <c r="AC54" i="5"/>
  <c r="N57" i="5"/>
  <c r="AD57" i="5"/>
  <c r="O60" i="5"/>
  <c r="AE60" i="5"/>
  <c r="P63" i="5"/>
  <c r="AF63" i="5"/>
  <c r="R66" i="5"/>
  <c r="AH66" i="5"/>
  <c r="S69" i="5"/>
  <c r="AI69" i="5"/>
  <c r="T72" i="5"/>
  <c r="AJ72" i="5"/>
  <c r="U75" i="5"/>
  <c r="AK75" i="5"/>
  <c r="W78" i="5"/>
  <c r="AM78" i="5"/>
  <c r="X81" i="5"/>
  <c r="AN81" i="5"/>
  <c r="Y84" i="5"/>
  <c r="AO84" i="5"/>
  <c r="Z87" i="5"/>
  <c r="L90" i="5"/>
  <c r="AB90" i="5"/>
  <c r="M93" i="5"/>
  <c r="AC93" i="5"/>
  <c r="N96" i="5"/>
  <c r="AD96" i="5"/>
  <c r="O99" i="5"/>
  <c r="AE99" i="5"/>
  <c r="Q102" i="5"/>
  <c r="AG102" i="5"/>
  <c r="R105" i="5"/>
  <c r="AH105" i="5"/>
  <c r="S108" i="5"/>
  <c r="AI108" i="5"/>
  <c r="T111" i="5"/>
  <c r="AJ111" i="5"/>
  <c r="V114" i="5"/>
  <c r="AL114" i="5"/>
  <c r="V117" i="5"/>
  <c r="AL117" i="5"/>
  <c r="W120" i="5"/>
  <c r="AM120" i="5"/>
  <c r="X123" i="5"/>
  <c r="AN123" i="5"/>
  <c r="Z126" i="5"/>
  <c r="AA129" i="5"/>
  <c r="M135" i="5"/>
  <c r="AE30" i="5"/>
  <c r="P30" i="5"/>
  <c r="S42" i="5"/>
  <c r="AO96" i="5"/>
  <c r="Y42" i="5"/>
  <c r="AO42" i="5"/>
  <c r="Z45" i="5"/>
  <c r="AA48" i="5"/>
  <c r="L51" i="5"/>
  <c r="AB51" i="5"/>
  <c r="N54" i="5"/>
  <c r="AD54" i="5"/>
  <c r="O57" i="5"/>
  <c r="AE57" i="5"/>
  <c r="P60" i="5"/>
  <c r="AF60" i="5"/>
  <c r="Q63" i="5"/>
  <c r="AG63" i="5"/>
  <c r="S66" i="5"/>
  <c r="AI66" i="5"/>
  <c r="T69" i="5"/>
  <c r="AJ69" i="5"/>
  <c r="U72" i="5"/>
  <c r="AK72" i="5"/>
  <c r="V75" i="5"/>
  <c r="AL75" i="5"/>
  <c r="X78" i="5"/>
  <c r="AN78" i="5"/>
  <c r="Y81" i="5"/>
  <c r="AO81" i="5"/>
  <c r="Z84" i="5"/>
  <c r="AA87" i="5"/>
  <c r="M90" i="5"/>
  <c r="AC90" i="5"/>
  <c r="N93" i="5"/>
  <c r="AD93" i="5"/>
  <c r="O96" i="5"/>
  <c r="AE96" i="5"/>
  <c r="P99" i="5"/>
  <c r="AF99" i="5"/>
  <c r="R102" i="5"/>
  <c r="AH102" i="5"/>
  <c r="S105" i="5"/>
  <c r="AI105" i="5"/>
  <c r="T108" i="5"/>
  <c r="AJ108" i="5"/>
  <c r="U111" i="5"/>
  <c r="AK111" i="5"/>
  <c r="W114" i="5"/>
  <c r="AM114" i="5"/>
  <c r="W117" i="5"/>
  <c r="AM117" i="5"/>
  <c r="Y123" i="5"/>
  <c r="L129" i="5"/>
  <c r="AD135" i="5"/>
  <c r="Z60" i="5"/>
  <c r="N69" i="5"/>
  <c r="AI81" i="5"/>
  <c r="AB102" i="5"/>
  <c r="R120" i="5"/>
  <c r="M33" i="5"/>
  <c r="Z42" i="5"/>
  <c r="AA45" i="5"/>
  <c r="L48" i="5"/>
  <c r="AB48" i="5"/>
  <c r="M51" i="5"/>
  <c r="AC51" i="5"/>
  <c r="O54" i="5"/>
  <c r="AE54" i="5"/>
  <c r="P57" i="5"/>
  <c r="AF57" i="5"/>
  <c r="Q60" i="5"/>
  <c r="AG60" i="5"/>
  <c r="R63" i="5"/>
  <c r="AH63" i="5"/>
  <c r="T66" i="5"/>
  <c r="AJ66" i="5"/>
  <c r="U69" i="5"/>
  <c r="AK69" i="5"/>
  <c r="V72" i="5"/>
  <c r="AL72" i="5"/>
  <c r="W75" i="5"/>
  <c r="AM75" i="5"/>
  <c r="Y78" i="5"/>
  <c r="AO78" i="5"/>
  <c r="Z81" i="5"/>
  <c r="AA84" i="5"/>
  <c r="L87" i="5"/>
  <c r="AB87" i="5"/>
  <c r="N90" i="5"/>
  <c r="AD90" i="5"/>
  <c r="O93" i="5"/>
  <c r="AE93" i="5"/>
  <c r="P96" i="5"/>
  <c r="AF96" i="5"/>
  <c r="Q99" i="5"/>
  <c r="AG99" i="5"/>
  <c r="S102" i="5"/>
  <c r="AI102" i="5"/>
  <c r="T105" i="5"/>
  <c r="AJ105" i="5"/>
  <c r="U108" i="5"/>
  <c r="AK108" i="5"/>
  <c r="V111" i="5"/>
  <c r="AL111" i="5"/>
  <c r="X114" i="5"/>
  <c r="AN114" i="5"/>
  <c r="X117" i="5"/>
  <c r="AN117" i="5"/>
  <c r="Y120" i="5"/>
  <c r="AO120" i="5"/>
  <c r="Z123" i="5"/>
  <c r="L126" i="5"/>
  <c r="AB126" i="5"/>
  <c r="M129" i="5"/>
  <c r="AC129" i="5"/>
  <c r="N132" i="5"/>
  <c r="AD132" i="5"/>
  <c r="O135" i="5"/>
  <c r="AE135" i="5"/>
  <c r="Q30" i="5"/>
  <c r="AG30" i="5"/>
  <c r="S39" i="5"/>
  <c r="AI39" i="5"/>
  <c r="X39" i="5"/>
  <c r="AI129" i="5"/>
  <c r="T129" i="5"/>
  <c r="AK132" i="5"/>
  <c r="AN30" i="5"/>
  <c r="AL132" i="5"/>
  <c r="AA39" i="5"/>
  <c r="AL51" i="5"/>
  <c r="AE72" i="5"/>
  <c r="Z99" i="5"/>
  <c r="AH120" i="5"/>
  <c r="AB39" i="5"/>
  <c r="AA42" i="5"/>
  <c r="L45" i="5"/>
  <c r="AB45" i="5"/>
  <c r="M48" i="5"/>
  <c r="AC48" i="5"/>
  <c r="N51" i="5"/>
  <c r="AD51" i="5"/>
  <c r="P54" i="5"/>
  <c r="AF54" i="5"/>
  <c r="Q57" i="5"/>
  <c r="AG57" i="5"/>
  <c r="R60" i="5"/>
  <c r="AH60" i="5"/>
  <c r="S63" i="5"/>
  <c r="AI63" i="5"/>
  <c r="U66" i="5"/>
  <c r="AK66" i="5"/>
  <c r="V69" i="5"/>
  <c r="AL69" i="5"/>
  <c r="W72" i="5"/>
  <c r="AM72" i="5"/>
  <c r="X75" i="5"/>
  <c r="AN75" i="5"/>
  <c r="Z78" i="5"/>
  <c r="AA81" i="5"/>
  <c r="L84" i="5"/>
  <c r="AB84" i="5"/>
  <c r="M87" i="5"/>
  <c r="AC87" i="5"/>
  <c r="O90" i="5"/>
  <c r="AE90" i="5"/>
  <c r="P93" i="5"/>
  <c r="AF93" i="5"/>
  <c r="Q96" i="5"/>
  <c r="AG96" i="5"/>
  <c r="R99" i="5"/>
  <c r="AH99" i="5"/>
  <c r="T102" i="5"/>
  <c r="AJ102" i="5"/>
  <c r="U105" i="5"/>
  <c r="AK105" i="5"/>
  <c r="V108" i="5"/>
  <c r="AL108" i="5"/>
  <c r="W111" i="5"/>
  <c r="AM111" i="5"/>
  <c r="Y114" i="5"/>
  <c r="AO114" i="5"/>
  <c r="Y117" i="5"/>
  <c r="AO117" i="5"/>
  <c r="Z120" i="5"/>
  <c r="AA123" i="5"/>
  <c r="M126" i="5"/>
  <c r="AC126" i="5"/>
  <c r="N129" i="5"/>
  <c r="AD129" i="5"/>
  <c r="O132" i="5"/>
  <c r="AE132" i="5"/>
  <c r="P135" i="5"/>
  <c r="AF135" i="5"/>
  <c r="R30" i="5"/>
  <c r="AH30" i="5"/>
  <c r="T39" i="5"/>
  <c r="AJ39" i="5"/>
  <c r="AN39" i="5"/>
  <c r="S129" i="5"/>
  <c r="Y39" i="5"/>
  <c r="AI126" i="5"/>
  <c r="V135" i="5"/>
  <c r="Z39" i="5"/>
  <c r="W135" i="5"/>
  <c r="V51" i="5"/>
  <c r="M66" i="5"/>
  <c r="S81" i="5"/>
  <c r="L102" i="5"/>
  <c r="Q117" i="5"/>
  <c r="AK126" i="5"/>
  <c r="L42" i="5"/>
  <c r="AB42" i="5"/>
  <c r="M45" i="5"/>
  <c r="AC45" i="5"/>
  <c r="N48" i="5"/>
  <c r="AD48" i="5"/>
  <c r="O51" i="5"/>
  <c r="AE51" i="5"/>
  <c r="Q54" i="5"/>
  <c r="AG54" i="5"/>
  <c r="R57" i="5"/>
  <c r="AH57" i="5"/>
  <c r="S60" i="5"/>
  <c r="AI60" i="5"/>
  <c r="T63" i="5"/>
  <c r="AJ63" i="5"/>
  <c r="V66" i="5"/>
  <c r="AL66" i="5"/>
  <c r="W69" i="5"/>
  <c r="AM69" i="5"/>
  <c r="X72" i="5"/>
  <c r="AN72" i="5"/>
  <c r="Y75" i="5"/>
  <c r="AO75" i="5"/>
  <c r="AA78" i="5"/>
  <c r="L81" i="5"/>
  <c r="AB81" i="5"/>
  <c r="M84" i="5"/>
  <c r="AC84" i="5"/>
  <c r="N87" i="5"/>
  <c r="AD87" i="5"/>
  <c r="P90" i="5"/>
  <c r="AF90" i="5"/>
  <c r="Q93" i="5"/>
  <c r="AG93" i="5"/>
  <c r="R96" i="5"/>
  <c r="AH96" i="5"/>
  <c r="S99" i="5"/>
  <c r="AI99" i="5"/>
  <c r="U102" i="5"/>
  <c r="AK102" i="5"/>
  <c r="V105" i="5"/>
  <c r="AL105" i="5"/>
  <c r="W108" i="5"/>
  <c r="AM108" i="5"/>
  <c r="X111" i="5"/>
  <c r="AN111" i="5"/>
  <c r="Z114" i="5"/>
  <c r="Z117" i="5"/>
  <c r="AA120" i="5"/>
  <c r="L123" i="5"/>
  <c r="AB123" i="5"/>
  <c r="N126" i="5"/>
  <c r="AD126" i="5"/>
  <c r="O129" i="5"/>
  <c r="AE129" i="5"/>
  <c r="P132" i="5"/>
  <c r="AF132" i="5"/>
  <c r="Q135" i="5"/>
  <c r="AG135" i="5"/>
  <c r="S30" i="5"/>
  <c r="AI30" i="5"/>
  <c r="U39" i="5"/>
  <c r="AK39" i="5"/>
  <c r="AL30" i="5"/>
  <c r="T132" i="5"/>
  <c r="AO39" i="5"/>
  <c r="AG123" i="5"/>
  <c r="AL135" i="5"/>
  <c r="AM135" i="5"/>
  <c r="AK48" i="5"/>
  <c r="T84" i="5"/>
  <c r="O111" i="5"/>
  <c r="AM132" i="5"/>
  <c r="M42" i="5"/>
  <c r="AC42" i="5"/>
  <c r="N45" i="5"/>
  <c r="AD45" i="5"/>
  <c r="O48" i="5"/>
  <c r="AE48" i="5"/>
  <c r="P51" i="5"/>
  <c r="AF51" i="5"/>
  <c r="R54" i="5"/>
  <c r="AH54" i="5"/>
  <c r="S57" i="5"/>
  <c r="AI57" i="5"/>
  <c r="T60" i="5"/>
  <c r="AJ60" i="5"/>
  <c r="U63" i="5"/>
  <c r="AK63" i="5"/>
  <c r="W66" i="5"/>
  <c r="AM66" i="5"/>
  <c r="X69" i="5"/>
  <c r="AN69" i="5"/>
  <c r="Y72" i="5"/>
  <c r="AO72" i="5"/>
  <c r="Z75" i="5"/>
  <c r="L78" i="5"/>
  <c r="AB78" i="5"/>
  <c r="M81" i="5"/>
  <c r="AC81" i="5"/>
  <c r="N84" i="5"/>
  <c r="AD84" i="5"/>
  <c r="O87" i="5"/>
  <c r="AE87" i="5"/>
  <c r="Q90" i="5"/>
  <c r="AG90" i="5"/>
  <c r="R93" i="5"/>
  <c r="AH93" i="5"/>
  <c r="S96" i="5"/>
  <c r="AI96" i="5"/>
  <c r="T99" i="5"/>
  <c r="AJ99" i="5"/>
  <c r="V102" i="5"/>
  <c r="AL102" i="5"/>
  <c r="W105" i="5"/>
  <c r="AM105" i="5"/>
  <c r="X108" i="5"/>
  <c r="AN108" i="5"/>
  <c r="Y111" i="5"/>
  <c r="AO111" i="5"/>
  <c r="AA114" i="5"/>
  <c r="AA117" i="5"/>
  <c r="L120" i="5"/>
  <c r="AB120" i="5"/>
  <c r="M123" i="5"/>
  <c r="AC123" i="5"/>
  <c r="O126" i="5"/>
  <c r="AE126" i="5"/>
  <c r="P129" i="5"/>
  <c r="AF129" i="5"/>
  <c r="Q132" i="5"/>
  <c r="AG132" i="5"/>
  <c r="R135" i="5"/>
  <c r="AH135" i="5"/>
  <c r="T30" i="5"/>
  <c r="AJ30" i="5"/>
  <c r="V39" i="5"/>
  <c r="AL39" i="5"/>
  <c r="T135" i="5"/>
  <c r="AK135" i="5"/>
  <c r="AF120" i="5"/>
  <c r="X30" i="5"/>
  <c r="AM90" i="5"/>
  <c r="W132" i="5"/>
  <c r="N42" i="5"/>
  <c r="AD42" i="5"/>
  <c r="O45" i="5"/>
  <c r="AE45" i="5"/>
  <c r="P48" i="5"/>
  <c r="AF48" i="5"/>
  <c r="Q51" i="5"/>
  <c r="AG51" i="5"/>
  <c r="S54" i="5"/>
  <c r="AI54" i="5"/>
  <c r="T57" i="5"/>
  <c r="AJ57" i="5"/>
  <c r="U60" i="5"/>
  <c r="AK60" i="5"/>
  <c r="V63" i="5"/>
  <c r="AL63" i="5"/>
  <c r="X66" i="5"/>
  <c r="AN66" i="5"/>
  <c r="Y69" i="5"/>
  <c r="AO69" i="5"/>
  <c r="Z72" i="5"/>
  <c r="AA75" i="5"/>
  <c r="M78" i="5"/>
  <c r="AC78" i="5"/>
  <c r="N81" i="5"/>
  <c r="AD81" i="5"/>
  <c r="O84" i="5"/>
  <c r="AE84" i="5"/>
  <c r="P87" i="5"/>
  <c r="AF87" i="5"/>
  <c r="R90" i="5"/>
  <c r="AH90" i="5"/>
  <c r="S93" i="5"/>
  <c r="AI93" i="5"/>
  <c r="T96" i="5"/>
  <c r="AJ96" i="5"/>
  <c r="U99" i="5"/>
  <c r="AK99" i="5"/>
  <c r="W102" i="5"/>
  <c r="AM102" i="5"/>
  <c r="X105" i="5"/>
  <c r="AN105" i="5"/>
  <c r="Y108" i="5"/>
  <c r="AO108" i="5"/>
  <c r="Z111" i="5"/>
  <c r="L114" i="5"/>
  <c r="AB114" i="5"/>
  <c r="L117" i="5"/>
  <c r="AB117" i="5"/>
  <c r="M120" i="5"/>
  <c r="AC120" i="5"/>
  <c r="N123" i="5"/>
  <c r="AD123" i="5"/>
  <c r="P126" i="5"/>
  <c r="AF126" i="5"/>
  <c r="Q129" i="5"/>
  <c r="AG129" i="5"/>
  <c r="R132" i="5"/>
  <c r="AH132" i="5"/>
  <c r="S135" i="5"/>
  <c r="AI135" i="5"/>
  <c r="U30" i="5"/>
  <c r="AK30" i="5"/>
  <c r="W39" i="5"/>
  <c r="AM39" i="5"/>
  <c r="V30" i="5"/>
  <c r="U135" i="5"/>
  <c r="AM30" i="5"/>
  <c r="Q123" i="5"/>
  <c r="AJ129" i="5"/>
  <c r="M39" i="5"/>
  <c r="AO30" i="5"/>
  <c r="AJ45" i="5"/>
  <c r="AK87" i="5"/>
  <c r="AI123" i="5"/>
  <c r="O42" i="5"/>
  <c r="AE42" i="5"/>
  <c r="P45" i="5"/>
  <c r="AF45" i="5"/>
  <c r="Q48" i="5"/>
  <c r="AG48" i="5"/>
  <c r="R51" i="5"/>
  <c r="AH51" i="5"/>
  <c r="T54" i="5"/>
  <c r="AJ54" i="5"/>
  <c r="U57" i="5"/>
  <c r="AK57" i="5"/>
  <c r="V60" i="5"/>
  <c r="AL60" i="5"/>
  <c r="W63" i="5"/>
  <c r="AM63" i="5"/>
  <c r="Y66" i="5"/>
  <c r="AO66" i="5"/>
  <c r="Z69" i="5"/>
  <c r="AA72" i="5"/>
  <c r="L75" i="5"/>
  <c r="AB75" i="5"/>
  <c r="N78" i="5"/>
  <c r="AD78" i="5"/>
  <c r="O81" i="5"/>
  <c r="AE81" i="5"/>
  <c r="P84" i="5"/>
  <c r="AF84" i="5"/>
  <c r="Q87" i="5"/>
  <c r="AG87" i="5"/>
  <c r="S90" i="5"/>
  <c r="AI90" i="5"/>
  <c r="T93" i="5"/>
  <c r="AJ93" i="5"/>
  <c r="U96" i="5"/>
  <c r="AK96" i="5"/>
  <c r="V99" i="5"/>
  <c r="AL99" i="5"/>
  <c r="X102" i="5"/>
  <c r="AN102" i="5"/>
  <c r="Y105" i="5"/>
  <c r="AO105" i="5"/>
  <c r="Z108" i="5"/>
  <c r="AA111" i="5"/>
  <c r="M114" i="5"/>
  <c r="AC114" i="5"/>
  <c r="M117" i="5"/>
  <c r="AC117" i="5"/>
  <c r="N120" i="5"/>
  <c r="AD120" i="5"/>
  <c r="O123" i="5"/>
  <c r="AE123" i="5"/>
  <c r="Q126" i="5"/>
  <c r="AG126" i="5"/>
  <c r="R129" i="5"/>
  <c r="AH129" i="5"/>
  <c r="S132" i="5"/>
  <c r="AI132" i="5"/>
  <c r="AJ135" i="5"/>
  <c r="AE117" i="5"/>
  <c r="T45" i="5"/>
  <c r="AF75" i="5"/>
  <c r="N108" i="5"/>
  <c r="P42" i="5"/>
  <c r="AF42" i="5"/>
  <c r="Q45" i="5"/>
  <c r="AG45" i="5"/>
  <c r="R48" i="5"/>
  <c r="AH48" i="5"/>
  <c r="S51" i="5"/>
  <c r="AI51" i="5"/>
  <c r="U54" i="5"/>
  <c r="AK54" i="5"/>
  <c r="V57" i="5"/>
  <c r="AL57" i="5"/>
  <c r="W60" i="5"/>
  <c r="AM60" i="5"/>
  <c r="X63" i="5"/>
  <c r="AN63" i="5"/>
  <c r="Z66" i="5"/>
  <c r="AA69" i="5"/>
  <c r="L72" i="5"/>
  <c r="AB72" i="5"/>
  <c r="M75" i="5"/>
  <c r="AC75" i="5"/>
  <c r="O78" i="5"/>
  <c r="AE78" i="5"/>
  <c r="P81" i="5"/>
  <c r="AF81" i="5"/>
  <c r="Q84" i="5"/>
  <c r="AG84" i="5"/>
  <c r="R87" i="5"/>
  <c r="AH87" i="5"/>
  <c r="T90" i="5"/>
  <c r="AJ90" i="5"/>
  <c r="U93" i="5"/>
  <c r="AK93" i="5"/>
  <c r="V96" i="5"/>
  <c r="AL96" i="5"/>
  <c r="W99" i="5"/>
  <c r="AM99" i="5"/>
  <c r="Y102" i="5"/>
  <c r="AO102" i="5"/>
  <c r="Z105" i="5"/>
  <c r="AA108" i="5"/>
  <c r="L111" i="5"/>
  <c r="AB111" i="5"/>
  <c r="N114" i="5"/>
  <c r="AD114" i="5"/>
  <c r="N117" i="5"/>
  <c r="AD117" i="5"/>
  <c r="O120" i="5"/>
  <c r="AE120" i="5"/>
  <c r="P123" i="5"/>
  <c r="AF123" i="5"/>
  <c r="R126" i="5"/>
  <c r="AH126" i="5"/>
  <c r="AJ132" i="5"/>
  <c r="W30" i="5"/>
  <c r="AK129" i="5"/>
  <c r="AN54" i="5"/>
  <c r="R78" i="5"/>
  <c r="AC105" i="5"/>
  <c r="AL129" i="5"/>
  <c r="Q42" i="5"/>
  <c r="AG42" i="5"/>
  <c r="R45" i="5"/>
  <c r="AH45" i="5"/>
  <c r="S48" i="5"/>
  <c r="AI48" i="5"/>
  <c r="T51" i="5"/>
  <c r="AJ51" i="5"/>
  <c r="V54" i="5"/>
  <c r="AL54" i="5"/>
  <c r="W57" i="5"/>
  <c r="AM57" i="5"/>
  <c r="X60" i="5"/>
  <c r="AN60" i="5"/>
  <c r="Y63" i="5"/>
  <c r="AO63" i="5"/>
  <c r="AA66" i="5"/>
  <c r="L69" i="5"/>
  <c r="AB69" i="5"/>
  <c r="M72" i="5"/>
  <c r="AC72" i="5"/>
  <c r="N75" i="5"/>
  <c r="AD75" i="5"/>
  <c r="P78" i="5"/>
  <c r="AF78" i="5"/>
  <c r="Q81" i="5"/>
  <c r="AG81" i="5"/>
  <c r="R84" i="5"/>
  <c r="AH84" i="5"/>
  <c r="S87" i="5"/>
  <c r="AI87" i="5"/>
  <c r="U90" i="5"/>
  <c r="AK90" i="5"/>
  <c r="V93" i="5"/>
  <c r="AL93" i="5"/>
  <c r="W96" i="5"/>
  <c r="AM96" i="5"/>
  <c r="X99" i="5"/>
  <c r="AN99" i="5"/>
  <c r="Z102" i="5"/>
  <c r="AA105" i="5"/>
  <c r="L108" i="5"/>
  <c r="AB108" i="5"/>
  <c r="M111" i="5"/>
  <c r="AC111" i="5"/>
  <c r="O114" i="5"/>
  <c r="AE114" i="5"/>
  <c r="O117" i="5"/>
  <c r="P120" i="5"/>
  <c r="S126" i="5"/>
  <c r="U132" i="5"/>
  <c r="Y57" i="5"/>
  <c r="P75" i="5"/>
  <c r="Y96" i="5"/>
  <c r="Q114" i="5"/>
  <c r="V129" i="5"/>
  <c r="R42" i="5"/>
  <c r="AH42" i="5"/>
  <c r="S45" i="5"/>
  <c r="AI45" i="5"/>
  <c r="T48" i="5"/>
  <c r="AJ48" i="5"/>
  <c r="U51" i="5"/>
  <c r="AK51" i="5"/>
  <c r="W54" i="5"/>
  <c r="AM54" i="5"/>
  <c r="X57" i="5"/>
  <c r="AN57" i="5"/>
  <c r="Y60" i="5"/>
  <c r="AO60" i="5"/>
  <c r="Z63" i="5"/>
  <c r="L66" i="5"/>
  <c r="AB66" i="5"/>
  <c r="M69" i="5"/>
  <c r="AC69" i="5"/>
  <c r="N72" i="5"/>
  <c r="AD72" i="5"/>
  <c r="O75" i="5"/>
  <c r="AE75" i="5"/>
  <c r="Q78" i="5"/>
  <c r="AG78" i="5"/>
  <c r="R81" i="5"/>
  <c r="AH81" i="5"/>
  <c r="S84" i="5"/>
  <c r="AI84" i="5"/>
  <c r="T87" i="5"/>
  <c r="AJ87" i="5"/>
  <c r="V90" i="5"/>
  <c r="AL90" i="5"/>
  <c r="W93" i="5"/>
  <c r="AM93" i="5"/>
  <c r="X96" i="5"/>
  <c r="AN96" i="5"/>
  <c r="Y99" i="5"/>
  <c r="AO99" i="5"/>
  <c r="AA102" i="5"/>
  <c r="L105" i="5"/>
  <c r="AB105" i="5"/>
  <c r="M108" i="5"/>
  <c r="AC108" i="5"/>
  <c r="N111" i="5"/>
  <c r="AD111" i="5"/>
  <c r="P114" i="5"/>
  <c r="AF114" i="5"/>
  <c r="P117" i="5"/>
  <c r="AF117" i="5"/>
  <c r="Q120" i="5"/>
  <c r="AG120" i="5"/>
  <c r="R123" i="5"/>
  <c r="AH123" i="5"/>
  <c r="T126" i="5"/>
  <c r="AJ126" i="5"/>
  <c r="U129" i="5"/>
  <c r="V132" i="5"/>
  <c r="Y30" i="5"/>
  <c r="X54" i="5"/>
  <c r="AA63" i="5"/>
  <c r="AC66" i="5"/>
  <c r="AD69" i="5"/>
  <c r="AH78" i="5"/>
  <c r="W90" i="5"/>
  <c r="M105" i="5"/>
  <c r="AD108" i="5"/>
  <c r="AG117" i="5"/>
  <c r="U126" i="5"/>
  <c r="AN135" i="5"/>
  <c r="U36" i="5"/>
  <c r="AK36" i="5"/>
  <c r="W33" i="5"/>
  <c r="AM33" i="5"/>
  <c r="V36" i="5"/>
  <c r="AL36" i="5"/>
  <c r="X33" i="5"/>
  <c r="AN33" i="5"/>
  <c r="W36" i="5"/>
  <c r="AM36" i="5"/>
  <c r="Y33" i="5"/>
  <c r="AO33" i="5"/>
  <c r="X36" i="5"/>
  <c r="AN36" i="5"/>
  <c r="Z33" i="5"/>
  <c r="L33" i="5"/>
  <c r="Y36" i="5"/>
  <c r="AO36" i="5"/>
  <c r="AA33" i="5"/>
  <c r="Z36" i="5"/>
  <c r="L36" i="5"/>
  <c r="AB33" i="5"/>
  <c r="AA36" i="5"/>
  <c r="AC33" i="5"/>
  <c r="AB36" i="5"/>
  <c r="N33" i="5"/>
  <c r="AD33" i="5"/>
  <c r="AC36" i="5"/>
  <c r="O33" i="5"/>
  <c r="AE33" i="5"/>
  <c r="N36" i="5"/>
  <c r="AD36" i="5"/>
  <c r="P33" i="5"/>
  <c r="AF33" i="5"/>
  <c r="O36" i="5"/>
  <c r="AE36" i="5"/>
  <c r="Q33" i="5"/>
  <c r="AG33" i="5"/>
  <c r="P36" i="5"/>
  <c r="AF36" i="5"/>
  <c r="R33" i="5"/>
  <c r="AH33" i="5"/>
  <c r="Q36" i="5"/>
  <c r="AG36" i="5"/>
  <c r="S33" i="5"/>
  <c r="AI33" i="5"/>
  <c r="R36" i="5"/>
  <c r="AH36" i="5"/>
  <c r="T33" i="5"/>
  <c r="AJ33" i="5"/>
  <c r="S36" i="5"/>
  <c r="T36" i="5"/>
  <c r="AL33" i="5"/>
  <c r="AI36" i="5"/>
  <c r="AJ36" i="5"/>
  <c r="U33" i="5"/>
  <c r="V33" i="5"/>
  <c r="AK33" i="5"/>
  <c r="N14" i="5"/>
  <c r="L15" i="5"/>
  <c r="M15" i="5" s="1"/>
  <c r="C7" i="4"/>
  <c r="D7" i="4"/>
  <c r="E7" i="4"/>
  <c r="F7" i="4"/>
  <c r="G7" i="4"/>
  <c r="H7" i="4"/>
  <c r="I7" i="4"/>
  <c r="J7" i="4"/>
  <c r="K7" i="4"/>
  <c r="L7" i="4"/>
  <c r="B7" i="4"/>
  <c r="H5" i="3"/>
  <c r="K10" i="3"/>
  <c r="H4" i="3"/>
  <c r="B9" i="3"/>
  <c r="B8" i="3"/>
  <c r="H3" i="3"/>
  <c r="AP102" i="5" l="1"/>
  <c r="AP45" i="5"/>
  <c r="AP51" i="5"/>
  <c r="AP99" i="5"/>
  <c r="AP63" i="5"/>
  <c r="AP117" i="5"/>
  <c r="AP111" i="5"/>
  <c r="AP87" i="5"/>
  <c r="E42" i="5" s="1" a="1"/>
  <c r="E42" i="5" s="1"/>
  <c r="AP57" i="5"/>
  <c r="AP108" i="5"/>
  <c r="AP93" i="5"/>
  <c r="E44" i="5" s="1" a="1"/>
  <c r="E44" i="5" s="1"/>
  <c r="AP42" i="5"/>
  <c r="E27" i="5" s="1" a="1"/>
  <c r="E27" i="5" s="1"/>
  <c r="AP69" i="5"/>
  <c r="E36" i="5" s="1" a="1"/>
  <c r="E36" i="5" s="1"/>
  <c r="AP114" i="5"/>
  <c r="AP66" i="5"/>
  <c r="E35" i="5" s="1" a="1"/>
  <c r="E35" i="5" s="1"/>
  <c r="AP123" i="5"/>
  <c r="E54" i="5" s="1" a="1"/>
  <c r="E54" i="5" s="1"/>
  <c r="AP84" i="5"/>
  <c r="AP75" i="5"/>
  <c r="AP126" i="5"/>
  <c r="AP90" i="5"/>
  <c r="AP60" i="5"/>
  <c r="AP120" i="5"/>
  <c r="AP132" i="5"/>
  <c r="AP72" i="5"/>
  <c r="AP48" i="5"/>
  <c r="AP135" i="5"/>
  <c r="AP54" i="5"/>
  <c r="E31" i="5" s="1" a="1"/>
  <c r="E31" i="5" s="1"/>
  <c r="AP96" i="5"/>
  <c r="E45" i="5" s="1" a="1"/>
  <c r="E45" i="5" s="1"/>
  <c r="AP81" i="5"/>
  <c r="E40" i="5" s="1" a="1"/>
  <c r="E40" i="5" s="1"/>
  <c r="AP129" i="5"/>
  <c r="AP105" i="5"/>
  <c r="E48" i="5" s="1" a="1"/>
  <c r="E48" i="5" s="1"/>
  <c r="AP78" i="5"/>
  <c r="E39" i="5" s="1" a="1"/>
  <c r="E39" i="5" s="1"/>
  <c r="AP39" i="5"/>
  <c r="E26" i="5" s="1" a="1"/>
  <c r="E26" i="5" s="1"/>
  <c r="E34" i="5" a="1"/>
  <c r="E34" i="5" s="1"/>
  <c r="E49" i="5" a="1"/>
  <c r="E49" i="5" s="1"/>
  <c r="E38" i="5" a="1"/>
  <c r="E38" i="5" s="1"/>
  <c r="AP30" i="5"/>
  <c r="E23" i="5" s="1" a="1"/>
  <c r="E23" i="5" s="1"/>
  <c r="E30" i="5" a="1"/>
  <c r="E30" i="5" s="1"/>
  <c r="E52" i="5" a="1"/>
  <c r="E52" i="5" s="1"/>
  <c r="E47" i="5" a="1"/>
  <c r="E47" i="5" s="1"/>
  <c r="E43" i="5" a="1"/>
  <c r="E43" i="5" s="1"/>
  <c r="E37" i="5" a="1"/>
  <c r="E37" i="5" s="1"/>
  <c r="E50" i="5" a="1"/>
  <c r="E50" i="5" s="1"/>
  <c r="E29" i="5" a="1"/>
  <c r="E29" i="5" s="1"/>
  <c r="E46" i="5" a="1"/>
  <c r="E46" i="5" s="1"/>
  <c r="E56" i="5" a="1"/>
  <c r="E56" i="5" s="1"/>
  <c r="E55" i="5" a="1"/>
  <c r="E55" i="5" s="1"/>
  <c r="E32" i="5" a="1"/>
  <c r="E32" i="5" s="1"/>
  <c r="E58" i="5" a="1"/>
  <c r="E58" i="5" s="1"/>
  <c r="AP36" i="5"/>
  <c r="E25" i="5" s="1" a="1"/>
  <c r="E25" i="5" s="1"/>
  <c r="E51" i="5" a="1"/>
  <c r="E51" i="5" s="1"/>
  <c r="E53" i="5" a="1"/>
  <c r="E53" i="5" s="1"/>
  <c r="E41" i="5" a="1"/>
  <c r="E41" i="5" s="1"/>
  <c r="E28" i="5" a="1"/>
  <c r="E28" i="5" s="1"/>
  <c r="E33" i="5" a="1"/>
  <c r="E33" i="5" s="1"/>
  <c r="E57" i="5" a="1"/>
  <c r="E57" i="5" s="1"/>
  <c r="AP33" i="5"/>
  <c r="E24" i="5" s="1" a="1"/>
  <c r="E24" i="5" s="1"/>
  <c r="N15" i="5"/>
  <c r="L16" i="5"/>
  <c r="M16" i="5" s="1"/>
  <c r="E26" i="1"/>
  <c r="AA19" i="1"/>
  <c r="L17" i="5" l="1"/>
  <c r="M17" i="5" s="1"/>
  <c r="N16" i="5"/>
  <c r="N19" i="1"/>
  <c r="N22" i="1" s="1"/>
  <c r="K19" i="1"/>
  <c r="I19" i="1"/>
  <c r="S19" i="1"/>
  <c r="S22" i="1" s="1"/>
  <c r="R19" i="1"/>
  <c r="R22" i="1" s="1"/>
  <c r="AA22" i="1"/>
  <c r="K22" i="1"/>
  <c r="Q19" i="1"/>
  <c r="Q22" i="1" s="1"/>
  <c r="J19" i="1"/>
  <c r="J22" i="1" s="1"/>
  <c r="P19" i="1"/>
  <c r="P22" i="1" s="1"/>
  <c r="I22" i="1"/>
  <c r="O19" i="1"/>
  <c r="O22" i="1" s="1"/>
  <c r="M19" i="1"/>
  <c r="M22" i="1" s="1"/>
  <c r="L19" i="1"/>
  <c r="L22" i="1" s="1"/>
  <c r="Z19" i="1"/>
  <c r="Z22" i="1" s="1"/>
  <c r="W19" i="1"/>
  <c r="W22" i="1" s="1"/>
  <c r="G19" i="1"/>
  <c r="G22" i="1" s="1"/>
  <c r="V19" i="1"/>
  <c r="V22" i="1" s="1"/>
  <c r="F19" i="1"/>
  <c r="F22" i="1" s="1"/>
  <c r="U19" i="1"/>
  <c r="U22" i="1" s="1"/>
  <c r="E19" i="1"/>
  <c r="E22" i="1" s="1"/>
  <c r="T19" i="1"/>
  <c r="T22" i="1" s="1"/>
  <c r="D19" i="1"/>
  <c r="D22" i="1" s="1"/>
  <c r="X19" i="1"/>
  <c r="X22" i="1" s="1"/>
  <c r="Y19" i="1"/>
  <c r="Y22" i="1" s="1"/>
  <c r="H19" i="1"/>
  <c r="H22" i="1" s="1"/>
  <c r="N17" i="5" l="1"/>
  <c r="L18" i="5"/>
  <c r="M18" i="5" s="1"/>
  <c r="H39" i="1"/>
  <c r="J7" i="1" s="1"/>
  <c r="H28" i="1"/>
  <c r="J42" i="1" s="1"/>
  <c r="H32" i="1"/>
  <c r="L19" i="5" l="1"/>
  <c r="M19" i="5" s="1"/>
  <c r="N18" i="5"/>
  <c r="N19" i="5" s="1"/>
  <c r="E25" i="1"/>
  <c r="C19" i="1"/>
  <c r="C25" i="1" s="1"/>
  <c r="H34" i="1"/>
  <c r="H35" i="1" s="1"/>
  <c r="L20" i="5" l="1"/>
  <c r="M20" i="5" s="1"/>
  <c r="C22" i="1"/>
  <c r="C29" i="1" l="1"/>
  <c r="C31" i="1" s="1"/>
  <c r="E31" i="1" s="1"/>
  <c r="E32" i="1" s="1"/>
  <c r="E33" i="1" s="1"/>
  <c r="L21" i="5"/>
  <c r="M21" i="5" s="1"/>
  <c r="N20" i="5"/>
  <c r="N21" i="5" s="1"/>
  <c r="L22" i="5" l="1"/>
  <c r="M22" i="5" s="1"/>
  <c r="L23" i="5" l="1"/>
  <c r="M23" i="5" s="1"/>
  <c r="N22" i="5"/>
  <c r="N23" i="5" s="1"/>
  <c r="L24" i="5" l="1"/>
  <c r="M24" i="5" s="1"/>
  <c r="N24" i="5" l="1"/>
  <c r="H88" i="5"/>
  <c r="K88" i="5" s="1"/>
  <c r="AF89" i="5" s="1"/>
  <c r="H115" i="5"/>
  <c r="K115" i="5" s="1"/>
  <c r="O116" i="5" s="1"/>
  <c r="B48" i="5"/>
  <c r="H103" i="5" s="1"/>
  <c r="K103" i="5" s="1"/>
  <c r="B27" i="5"/>
  <c r="B33" i="5"/>
  <c r="B49" i="5"/>
  <c r="B50" i="5"/>
  <c r="H109" i="5" s="1"/>
  <c r="K109" i="5" s="1"/>
  <c r="AD110" i="5" s="1"/>
  <c r="B35" i="5"/>
  <c r="B51" i="5"/>
  <c r="H112" i="5" s="1"/>
  <c r="K112" i="5" s="1"/>
  <c r="B43" i="5"/>
  <c r="B47" i="5"/>
  <c r="H100" i="5" s="1"/>
  <c r="K100" i="5" s="1"/>
  <c r="AG101" i="5" s="1"/>
  <c r="B36" i="5"/>
  <c r="B52" i="5"/>
  <c r="B44" i="5"/>
  <c r="B31" i="5"/>
  <c r="B37" i="5"/>
  <c r="H70" i="5" s="1"/>
  <c r="K70" i="5" s="1"/>
  <c r="AD71" i="5" s="1"/>
  <c r="B53" i="5"/>
  <c r="H118" i="5" s="1"/>
  <c r="K118" i="5" s="1"/>
  <c r="V119" i="5" s="1"/>
  <c r="B45" i="5"/>
  <c r="H94" i="5" s="1"/>
  <c r="K94" i="5" s="1"/>
  <c r="AK95" i="5" s="1"/>
  <c r="B38" i="5"/>
  <c r="H73" i="5" s="1"/>
  <c r="K73" i="5" s="1"/>
  <c r="AJ74" i="5" s="1"/>
  <c r="B54" i="5"/>
  <c r="B30" i="5"/>
  <c r="B23" i="5"/>
  <c r="B39" i="5"/>
  <c r="H76" i="5" s="1"/>
  <c r="K76" i="5" s="1"/>
  <c r="AN77" i="5" s="1"/>
  <c r="B55" i="5"/>
  <c r="H124" i="5" s="1"/>
  <c r="K124" i="5" s="1"/>
  <c r="B28" i="5"/>
  <c r="H43" i="5" s="1"/>
  <c r="K43" i="5" s="1"/>
  <c r="B32" i="5"/>
  <c r="H55" i="5" s="1"/>
  <c r="K55" i="5" s="1"/>
  <c r="B24" i="5"/>
  <c r="H31" i="5" s="1"/>
  <c r="K31" i="5" s="1"/>
  <c r="AC32" i="5" s="1"/>
  <c r="B40" i="5"/>
  <c r="B56" i="5"/>
  <c r="B46" i="5"/>
  <c r="B25" i="5"/>
  <c r="B41" i="5"/>
  <c r="H82" i="5" s="1"/>
  <c r="K82" i="5" s="1"/>
  <c r="AB83" i="5" s="1"/>
  <c r="B57" i="5"/>
  <c r="H130" i="5" s="1"/>
  <c r="K130" i="5" s="1"/>
  <c r="AI131" i="5" s="1"/>
  <c r="B29" i="5"/>
  <c r="H46" i="5" s="1"/>
  <c r="K46" i="5" s="1"/>
  <c r="AG47" i="5" s="1"/>
  <c r="B34" i="5"/>
  <c r="H61" i="5" s="1"/>
  <c r="K61" i="5" s="1"/>
  <c r="P62" i="5" s="1"/>
  <c r="B26" i="5"/>
  <c r="B42" i="5"/>
  <c r="H85" i="5" s="1"/>
  <c r="K85" i="5" s="1"/>
  <c r="B58" i="5"/>
  <c r="U47" i="5" l="1"/>
  <c r="AK47" i="5"/>
  <c r="AI62" i="5"/>
  <c r="AE62" i="5"/>
  <c r="AN74" i="5"/>
  <c r="R86" i="5"/>
  <c r="Z86" i="5"/>
  <c r="O86" i="5"/>
  <c r="AG86" i="5"/>
  <c r="AK86" i="5"/>
  <c r="Q86" i="5"/>
  <c r="N86" i="5"/>
  <c r="AD86" i="5"/>
  <c r="U86" i="5"/>
  <c r="AN86" i="5"/>
  <c r="AO86" i="5"/>
  <c r="Y86" i="5"/>
  <c r="AJ86" i="5"/>
  <c r="X86" i="5"/>
  <c r="AC86" i="5"/>
  <c r="AF86" i="5"/>
  <c r="T86" i="5"/>
  <c r="V86" i="5"/>
  <c r="L86" i="5"/>
  <c r="M86" i="5"/>
  <c r="AM86" i="5"/>
  <c r="AI86" i="5"/>
  <c r="P86" i="5"/>
  <c r="AB86" i="5"/>
  <c r="W86" i="5"/>
  <c r="S86" i="5"/>
  <c r="AE86" i="5"/>
  <c r="AH86" i="5"/>
  <c r="AL86" i="5"/>
  <c r="AA86" i="5"/>
  <c r="W44" i="5"/>
  <c r="M44" i="5"/>
  <c r="AI44" i="5"/>
  <c r="O44" i="5"/>
  <c r="L44" i="5"/>
  <c r="AC44" i="5"/>
  <c r="AL44" i="5"/>
  <c r="AH44" i="5"/>
  <c r="AD44" i="5"/>
  <c r="AO44" i="5"/>
  <c r="S44" i="5"/>
  <c r="R44" i="5"/>
  <c r="V44" i="5"/>
  <c r="Y44" i="5"/>
  <c r="N44" i="5"/>
  <c r="AG44" i="5"/>
  <c r="AK44" i="5"/>
  <c r="AN44" i="5"/>
  <c r="U44" i="5"/>
  <c r="Q44" i="5"/>
  <c r="Z44" i="5"/>
  <c r="X44" i="5"/>
  <c r="AB44" i="5"/>
  <c r="AF44" i="5"/>
  <c r="AJ44" i="5"/>
  <c r="AM44" i="5"/>
  <c r="T44" i="5"/>
  <c r="P44" i="5"/>
  <c r="AE44" i="5"/>
  <c r="AA44" i="5"/>
  <c r="V110" i="5"/>
  <c r="P89" i="5"/>
  <c r="L110" i="5"/>
  <c r="T110" i="5"/>
  <c r="AM110" i="5"/>
  <c r="AA110" i="5"/>
  <c r="AE110" i="5"/>
  <c r="S110" i="5"/>
  <c r="W110" i="5"/>
  <c r="AI110" i="5"/>
  <c r="O110" i="5"/>
  <c r="AH110" i="5"/>
  <c r="Z110" i="5"/>
  <c r="R110" i="5"/>
  <c r="AL110" i="5"/>
  <c r="AO110" i="5"/>
  <c r="N110" i="5"/>
  <c r="AG110" i="5"/>
  <c r="AK110" i="5"/>
  <c r="Y110" i="5"/>
  <c r="AC110" i="5"/>
  <c r="Q110" i="5"/>
  <c r="U110" i="5"/>
  <c r="AN110" i="5"/>
  <c r="M110" i="5"/>
  <c r="AF110" i="5"/>
  <c r="AJ110" i="5"/>
  <c r="X110" i="5"/>
  <c r="AB110" i="5"/>
  <c r="H37" i="5"/>
  <c r="K37" i="5" s="1"/>
  <c r="H40" i="5"/>
  <c r="K40" i="5" s="1"/>
  <c r="AF95" i="5"/>
  <c r="AO119" i="5"/>
  <c r="H49" i="5"/>
  <c r="K49" i="5" s="1"/>
  <c r="H121" i="5"/>
  <c r="K121" i="5" s="1"/>
  <c r="AB74" i="5"/>
  <c r="AF74" i="5"/>
  <c r="T74" i="5"/>
  <c r="X74" i="5"/>
  <c r="AI74" i="5"/>
  <c r="P74" i="5"/>
  <c r="W74" i="5"/>
  <c r="AM74" i="5"/>
  <c r="AA74" i="5"/>
  <c r="S74" i="5"/>
  <c r="L74" i="5"/>
  <c r="Z74" i="5"/>
  <c r="AE74" i="5"/>
  <c r="AH74" i="5"/>
  <c r="AL74" i="5"/>
  <c r="O74" i="5"/>
  <c r="AD74" i="5"/>
  <c r="AO74" i="5"/>
  <c r="V74" i="5"/>
  <c r="R74" i="5"/>
  <c r="N74" i="5"/>
  <c r="Y74" i="5"/>
  <c r="AK74" i="5"/>
  <c r="AG74" i="5"/>
  <c r="U74" i="5"/>
  <c r="AC74" i="5"/>
  <c r="M74" i="5"/>
  <c r="Q74" i="5"/>
  <c r="AH104" i="5"/>
  <c r="V104" i="5"/>
  <c r="AO104" i="5"/>
  <c r="O104" i="5"/>
  <c r="R104" i="5"/>
  <c r="AC104" i="5"/>
  <c r="Y104" i="5"/>
  <c r="AD104" i="5"/>
  <c r="AG104" i="5"/>
  <c r="AK104" i="5"/>
  <c r="AN104" i="5"/>
  <c r="N104" i="5"/>
  <c r="Q104" i="5"/>
  <c r="U104" i="5"/>
  <c r="X104" i="5"/>
  <c r="AJ104" i="5"/>
  <c r="M104" i="5"/>
  <c r="AB104" i="5"/>
  <c r="AM104" i="5"/>
  <c r="AF104" i="5"/>
  <c r="W104" i="5"/>
  <c r="T104" i="5"/>
  <c r="L104" i="5"/>
  <c r="P104" i="5"/>
  <c r="AA104" i="5"/>
  <c r="AI104" i="5"/>
  <c r="S104" i="5"/>
  <c r="AL104" i="5"/>
  <c r="Y95" i="5"/>
  <c r="AC125" i="5"/>
  <c r="S125" i="5"/>
  <c r="M125" i="5"/>
  <c r="AN125" i="5"/>
  <c r="AO125" i="5"/>
  <c r="AE125" i="5"/>
  <c r="P125" i="5"/>
  <c r="AM125" i="5"/>
  <c r="AB125" i="5"/>
  <c r="O125" i="5"/>
  <c r="AJ125" i="5"/>
  <c r="W125" i="5"/>
  <c r="T125" i="5"/>
  <c r="AI125" i="5"/>
  <c r="AA125" i="5"/>
  <c r="AL125" i="5"/>
  <c r="X125" i="5"/>
  <c r="L125" i="5"/>
  <c r="AD125" i="5"/>
  <c r="Q125" i="5"/>
  <c r="V125" i="5"/>
  <c r="AH125" i="5"/>
  <c r="N125" i="5"/>
  <c r="Z125" i="5"/>
  <c r="AK125" i="5"/>
  <c r="R125" i="5"/>
  <c r="AG125" i="5"/>
  <c r="Y125" i="5"/>
  <c r="AM62" i="5"/>
  <c r="AA62" i="5"/>
  <c r="W62" i="5"/>
  <c r="R62" i="5"/>
  <c r="O62" i="5"/>
  <c r="Z62" i="5"/>
  <c r="L62" i="5"/>
  <c r="AL62" i="5"/>
  <c r="AD62" i="5"/>
  <c r="V62" i="5"/>
  <c r="AH62" i="5"/>
  <c r="N62" i="5"/>
  <c r="Y62" i="5"/>
  <c r="AK62" i="5"/>
  <c r="AG62" i="5"/>
  <c r="AC62" i="5"/>
  <c r="AO62" i="5"/>
  <c r="U62" i="5"/>
  <c r="AN62" i="5"/>
  <c r="M62" i="5"/>
  <c r="Q62" i="5"/>
  <c r="AJ62" i="5"/>
  <c r="X62" i="5"/>
  <c r="AB62" i="5"/>
  <c r="AF62" i="5"/>
  <c r="T62" i="5"/>
  <c r="AE71" i="5"/>
  <c r="Y101" i="5"/>
  <c r="N101" i="5"/>
  <c r="Q101" i="5"/>
  <c r="U101" i="5"/>
  <c r="AN101" i="5"/>
  <c r="AC101" i="5"/>
  <c r="AF101" i="5"/>
  <c r="AJ101" i="5"/>
  <c r="X101" i="5"/>
  <c r="M101" i="5"/>
  <c r="P101" i="5"/>
  <c r="T101" i="5"/>
  <c r="AM101" i="5"/>
  <c r="AB101" i="5"/>
  <c r="Z101" i="5"/>
  <c r="AI101" i="5"/>
  <c r="W101" i="5"/>
  <c r="S101" i="5"/>
  <c r="AE101" i="5"/>
  <c r="AA101" i="5"/>
  <c r="AL101" i="5"/>
  <c r="O101" i="5"/>
  <c r="L101" i="5"/>
  <c r="R101" i="5"/>
  <c r="AH101" i="5"/>
  <c r="V101" i="5"/>
  <c r="AO101" i="5"/>
  <c r="AD101" i="5"/>
  <c r="AK113" i="5"/>
  <c r="R113" i="5"/>
  <c r="L113" i="5"/>
  <c r="U113" i="5"/>
  <c r="AG113" i="5"/>
  <c r="AC113" i="5"/>
  <c r="AJ113" i="5"/>
  <c r="M113" i="5"/>
  <c r="AN113" i="5"/>
  <c r="T113" i="5"/>
  <c r="Q113" i="5"/>
  <c r="AB113" i="5"/>
  <c r="AF113" i="5"/>
  <c r="AM113" i="5"/>
  <c r="P113" i="5"/>
  <c r="AI113" i="5"/>
  <c r="AL113" i="5"/>
  <c r="AA113" i="5"/>
  <c r="AE113" i="5"/>
  <c r="S113" i="5"/>
  <c r="V113" i="5"/>
  <c r="Z113" i="5"/>
  <c r="O113" i="5"/>
  <c r="X113" i="5"/>
  <c r="W113" i="5"/>
  <c r="AH113" i="5"/>
  <c r="Q131" i="5"/>
  <c r="AB131" i="5"/>
  <c r="AF131" i="5"/>
  <c r="S131" i="5"/>
  <c r="AL131" i="5"/>
  <c r="AA131" i="5"/>
  <c r="L131" i="5"/>
  <c r="P131" i="5"/>
  <c r="W131" i="5"/>
  <c r="V131" i="5"/>
  <c r="Y131" i="5"/>
  <c r="AE131" i="5"/>
  <c r="AH131" i="5"/>
  <c r="AK131" i="5"/>
  <c r="O131" i="5"/>
  <c r="AD131" i="5"/>
  <c r="R131" i="5"/>
  <c r="U131" i="5"/>
  <c r="Z131" i="5"/>
  <c r="N131" i="5"/>
  <c r="AM131" i="5"/>
  <c r="AC131" i="5"/>
  <c r="AO131" i="5"/>
  <c r="AJ131" i="5"/>
  <c r="AG131" i="5"/>
  <c r="M131" i="5"/>
  <c r="L56" i="5"/>
  <c r="W56" i="5"/>
  <c r="S56" i="5"/>
  <c r="O56" i="5"/>
  <c r="AH56" i="5"/>
  <c r="AL56" i="5"/>
  <c r="Z56" i="5"/>
  <c r="AD56" i="5"/>
  <c r="R56" i="5"/>
  <c r="V56" i="5"/>
  <c r="AO56" i="5"/>
  <c r="N56" i="5"/>
  <c r="AG56" i="5"/>
  <c r="AK56" i="5"/>
  <c r="AN56" i="5"/>
  <c r="AC56" i="5"/>
  <c r="Y56" i="5"/>
  <c r="AF56" i="5"/>
  <c r="U56" i="5"/>
  <c r="M56" i="5"/>
  <c r="Q56" i="5"/>
  <c r="AJ56" i="5"/>
  <c r="X56" i="5"/>
  <c r="AB56" i="5"/>
  <c r="P56" i="5"/>
  <c r="T56" i="5"/>
  <c r="AM56" i="5"/>
  <c r="AI56" i="5"/>
  <c r="X89" i="5"/>
  <c r="M89" i="5"/>
  <c r="AM89" i="5"/>
  <c r="AE89" i="5"/>
  <c r="T89" i="5"/>
  <c r="W89" i="5"/>
  <c r="S89" i="5"/>
  <c r="O89" i="5"/>
  <c r="AA89" i="5"/>
  <c r="AL89" i="5"/>
  <c r="AH89" i="5"/>
  <c r="AC89" i="5"/>
  <c r="L89" i="5"/>
  <c r="Z89" i="5"/>
  <c r="V89" i="5"/>
  <c r="R89" i="5"/>
  <c r="AD89" i="5"/>
  <c r="AO89" i="5"/>
  <c r="AK89" i="5"/>
  <c r="AG89" i="5"/>
  <c r="N89" i="5"/>
  <c r="Y89" i="5"/>
  <c r="U89" i="5"/>
  <c r="Q89" i="5"/>
  <c r="AI89" i="5"/>
  <c r="AN89" i="5"/>
  <c r="AJ89" i="5"/>
  <c r="L83" i="5"/>
  <c r="AI83" i="5"/>
  <c r="AE83" i="5"/>
  <c r="S83" i="5"/>
  <c r="W83" i="5"/>
  <c r="AA83" i="5"/>
  <c r="AH83" i="5"/>
  <c r="Z83" i="5"/>
  <c r="O83" i="5"/>
  <c r="R83" i="5"/>
  <c r="AK83" i="5"/>
  <c r="AO83" i="5"/>
  <c r="N83" i="5"/>
  <c r="AG83" i="5"/>
  <c r="U83" i="5"/>
  <c r="Y83" i="5"/>
  <c r="AC83" i="5"/>
  <c r="Q83" i="5"/>
  <c r="AL83" i="5"/>
  <c r="AN83" i="5"/>
  <c r="M83" i="5"/>
  <c r="AF83" i="5"/>
  <c r="AJ83" i="5"/>
  <c r="X83" i="5"/>
  <c r="V83" i="5"/>
  <c r="P83" i="5"/>
  <c r="T83" i="5"/>
  <c r="AM83" i="5"/>
  <c r="X131" i="5"/>
  <c r="Y113" i="5"/>
  <c r="AF125" i="5"/>
  <c r="AB89" i="5"/>
  <c r="H58" i="5"/>
  <c r="K58" i="5" s="1"/>
  <c r="L47" i="5"/>
  <c r="Y47" i="5"/>
  <c r="AC47" i="5"/>
  <c r="AN47" i="5"/>
  <c r="M47" i="5"/>
  <c r="Q47" i="5"/>
  <c r="AJ47" i="5"/>
  <c r="X47" i="5"/>
  <c r="AB47" i="5"/>
  <c r="AF47" i="5"/>
  <c r="T47" i="5"/>
  <c r="AM47" i="5"/>
  <c r="AI47" i="5"/>
  <c r="AO47" i="5"/>
  <c r="AA47" i="5"/>
  <c r="AE47" i="5"/>
  <c r="S47" i="5"/>
  <c r="W47" i="5"/>
  <c r="P47" i="5"/>
  <c r="O47" i="5"/>
  <c r="AH47" i="5"/>
  <c r="AL47" i="5"/>
  <c r="Z47" i="5"/>
  <c r="AD47" i="5"/>
  <c r="V47" i="5"/>
  <c r="N47" i="5"/>
  <c r="R47" i="5"/>
  <c r="L116" i="5"/>
  <c r="R116" i="5"/>
  <c r="Y116" i="5"/>
  <c r="AK116" i="5"/>
  <c r="AG116" i="5"/>
  <c r="AD116" i="5"/>
  <c r="V116" i="5"/>
  <c r="U116" i="5"/>
  <c r="AN116" i="5"/>
  <c r="N116" i="5"/>
  <c r="Q116" i="5"/>
  <c r="AJ116" i="5"/>
  <c r="AO116" i="5"/>
  <c r="AC116" i="5"/>
  <c r="X116" i="5"/>
  <c r="T116" i="5"/>
  <c r="AF116" i="5"/>
  <c r="M116" i="5"/>
  <c r="AM116" i="5"/>
  <c r="AI116" i="5"/>
  <c r="P116" i="5"/>
  <c r="AB116" i="5"/>
  <c r="W116" i="5"/>
  <c r="S116" i="5"/>
  <c r="AE116" i="5"/>
  <c r="AH116" i="5"/>
  <c r="AL116" i="5"/>
  <c r="AO113" i="5"/>
  <c r="AA56" i="5"/>
  <c r="U125" i="5"/>
  <c r="Q32" i="5"/>
  <c r="AJ32" i="5"/>
  <c r="X32" i="5"/>
  <c r="M32" i="5"/>
  <c r="AF32" i="5"/>
  <c r="T32" i="5"/>
  <c r="AM32" i="5"/>
  <c r="AG32" i="5"/>
  <c r="P32" i="5"/>
  <c r="AB32" i="5"/>
  <c r="W32" i="5"/>
  <c r="AI32" i="5"/>
  <c r="AE32" i="5"/>
  <c r="AH32" i="5"/>
  <c r="AL32" i="5"/>
  <c r="AA32" i="5"/>
  <c r="O32" i="5"/>
  <c r="S32" i="5"/>
  <c r="V32" i="5"/>
  <c r="R32" i="5"/>
  <c r="AD32" i="5"/>
  <c r="Z32" i="5"/>
  <c r="AK32" i="5"/>
  <c r="AO32" i="5"/>
  <c r="L32" i="5"/>
  <c r="N32" i="5"/>
  <c r="U32" i="5"/>
  <c r="AN32" i="5"/>
  <c r="Y32" i="5"/>
  <c r="M95" i="5"/>
  <c r="W95" i="5"/>
  <c r="U95" i="5"/>
  <c r="AI95" i="5"/>
  <c r="AN95" i="5"/>
  <c r="AJ95" i="5"/>
  <c r="P95" i="5"/>
  <c r="AB95" i="5"/>
  <c r="X95" i="5"/>
  <c r="T95" i="5"/>
  <c r="AE95" i="5"/>
  <c r="L95" i="5"/>
  <c r="AA95" i="5"/>
  <c r="AH95" i="5"/>
  <c r="S95" i="5"/>
  <c r="AM95" i="5"/>
  <c r="R95" i="5"/>
  <c r="AD95" i="5"/>
  <c r="Z95" i="5"/>
  <c r="AL95" i="5"/>
  <c r="O95" i="5"/>
  <c r="N95" i="5"/>
  <c r="AG95" i="5"/>
  <c r="V95" i="5"/>
  <c r="AO95" i="5"/>
  <c r="AC95" i="5"/>
  <c r="Q95" i="5"/>
  <c r="T131" i="5"/>
  <c r="Z116" i="5"/>
  <c r="N113" i="5"/>
  <c r="AE56" i="5"/>
  <c r="AC77" i="5"/>
  <c r="AF77" i="5"/>
  <c r="AG77" i="5"/>
  <c r="P77" i="5"/>
  <c r="M77" i="5"/>
  <c r="X77" i="5"/>
  <c r="AJ77" i="5"/>
  <c r="AE77" i="5"/>
  <c r="AB77" i="5"/>
  <c r="W77" i="5"/>
  <c r="T77" i="5"/>
  <c r="O77" i="5"/>
  <c r="AI77" i="5"/>
  <c r="AL77" i="5"/>
  <c r="AA77" i="5"/>
  <c r="AD77" i="5"/>
  <c r="S77" i="5"/>
  <c r="V77" i="5"/>
  <c r="Z77" i="5"/>
  <c r="N77" i="5"/>
  <c r="AH77" i="5"/>
  <c r="L77" i="5"/>
  <c r="AK77" i="5"/>
  <c r="AO77" i="5"/>
  <c r="AM77" i="5"/>
  <c r="R77" i="5"/>
  <c r="Q77" i="5"/>
  <c r="Y77" i="5"/>
  <c r="AK71" i="5"/>
  <c r="Y71" i="5"/>
  <c r="N71" i="5"/>
  <c r="AG71" i="5"/>
  <c r="U71" i="5"/>
  <c r="AN71" i="5"/>
  <c r="AC71" i="5"/>
  <c r="Q71" i="5"/>
  <c r="AJ71" i="5"/>
  <c r="X71" i="5"/>
  <c r="M71" i="5"/>
  <c r="AF71" i="5"/>
  <c r="T71" i="5"/>
  <c r="AM71" i="5"/>
  <c r="AB71" i="5"/>
  <c r="L71" i="5"/>
  <c r="AI71" i="5"/>
  <c r="S71" i="5"/>
  <c r="P71" i="5"/>
  <c r="AA71" i="5"/>
  <c r="AL71" i="5"/>
  <c r="AH71" i="5"/>
  <c r="O71" i="5"/>
  <c r="R71" i="5"/>
  <c r="W71" i="5"/>
  <c r="AO71" i="5"/>
  <c r="V71" i="5"/>
  <c r="Z71" i="5"/>
  <c r="AA116" i="5"/>
  <c r="AD113" i="5"/>
  <c r="AE104" i="5"/>
  <c r="U77" i="5"/>
  <c r="AK101" i="5"/>
  <c r="P110" i="5"/>
  <c r="AD119" i="5"/>
  <c r="AG119" i="5"/>
  <c r="AM119" i="5"/>
  <c r="Y119" i="5"/>
  <c r="L119" i="5"/>
  <c r="AK119" i="5"/>
  <c r="Q119" i="5"/>
  <c r="N119" i="5"/>
  <c r="AN119" i="5"/>
  <c r="U119" i="5"/>
  <c r="AB119" i="5"/>
  <c r="AC119" i="5"/>
  <c r="X119" i="5"/>
  <c r="AJ119" i="5"/>
  <c r="M119" i="5"/>
  <c r="T119" i="5"/>
  <c r="AF119" i="5"/>
  <c r="AI119" i="5"/>
  <c r="P119" i="5"/>
  <c r="S119" i="5"/>
  <c r="W119" i="5"/>
  <c r="AA119" i="5"/>
  <c r="AE119" i="5"/>
  <c r="AH119" i="5"/>
  <c r="AL119" i="5"/>
  <c r="Z119" i="5"/>
  <c r="O119" i="5"/>
  <c r="R119" i="5"/>
  <c r="AN131" i="5"/>
  <c r="H127" i="5"/>
  <c r="K127" i="5" s="1"/>
  <c r="H79" i="5"/>
  <c r="K79" i="5" s="1"/>
  <c r="H67" i="5"/>
  <c r="K67" i="5" s="1"/>
  <c r="S62" i="5"/>
  <c r="Z104" i="5"/>
  <c r="AD83" i="5"/>
  <c r="H133" i="5"/>
  <c r="K133" i="5" s="1"/>
  <c r="H52" i="5"/>
  <c r="K52" i="5" s="1"/>
  <c r="H91" i="5"/>
  <c r="K91" i="5" s="1"/>
  <c r="H64" i="5"/>
  <c r="K64" i="5" s="1"/>
  <c r="H97" i="5"/>
  <c r="K97" i="5" s="1"/>
  <c r="H34" i="5"/>
  <c r="K34" i="5" s="1"/>
  <c r="H28" i="5"/>
  <c r="K28" i="5" s="1"/>
  <c r="H106" i="5"/>
  <c r="K106" i="5" s="1"/>
  <c r="AP110" i="5" l="1"/>
  <c r="D50" i="5" s="1" a="1"/>
  <c r="D50" i="5" s="1"/>
  <c r="F50" i="5" s="1"/>
  <c r="AP83" i="5"/>
  <c r="D41" i="5" s="1" a="1"/>
  <c r="D41" i="5" s="1"/>
  <c r="F41" i="5" s="1"/>
  <c r="AP89" i="5"/>
  <c r="D43" i="5" s="1" a="1"/>
  <c r="D43" i="5" s="1"/>
  <c r="F43" i="5" s="1"/>
  <c r="Y41" i="5"/>
  <c r="M41" i="5"/>
  <c r="AN41" i="5"/>
  <c r="AJ41" i="5"/>
  <c r="AF41" i="5"/>
  <c r="AB41" i="5"/>
  <c r="X41" i="5"/>
  <c r="T41" i="5"/>
  <c r="P41" i="5"/>
  <c r="AI41" i="5"/>
  <c r="AM41" i="5"/>
  <c r="AA41" i="5"/>
  <c r="AE41" i="5"/>
  <c r="S41" i="5"/>
  <c r="W41" i="5"/>
  <c r="AH41" i="5"/>
  <c r="O41" i="5"/>
  <c r="AC41" i="5"/>
  <c r="AL41" i="5"/>
  <c r="Z41" i="5"/>
  <c r="AD41" i="5"/>
  <c r="R41" i="5"/>
  <c r="V41" i="5"/>
  <c r="AO41" i="5"/>
  <c r="L41" i="5"/>
  <c r="AG41" i="5"/>
  <c r="N41" i="5"/>
  <c r="U41" i="5"/>
  <c r="AK41" i="5"/>
  <c r="Q41" i="5"/>
  <c r="AP77" i="5"/>
  <c r="D39" i="5" s="1" a="1"/>
  <c r="D39" i="5" s="1"/>
  <c r="F39" i="5" s="1"/>
  <c r="AP116" i="5"/>
  <c r="D52" i="5" s="1" a="1"/>
  <c r="D52" i="5" s="1"/>
  <c r="F52" i="5" s="1"/>
  <c r="AP101" i="5"/>
  <c r="D47" i="5" s="1" a="1"/>
  <c r="D47" i="5" s="1"/>
  <c r="F47" i="5" s="1"/>
  <c r="L38" i="5"/>
  <c r="AJ38" i="5"/>
  <c r="AF38" i="5"/>
  <c r="AN38" i="5"/>
  <c r="X38" i="5"/>
  <c r="T38" i="5"/>
  <c r="P38" i="5"/>
  <c r="AB38" i="5"/>
  <c r="AM38" i="5"/>
  <c r="AI38" i="5"/>
  <c r="AE38" i="5"/>
  <c r="Q38" i="5"/>
  <c r="W38" i="5"/>
  <c r="S38" i="5"/>
  <c r="O38" i="5"/>
  <c r="AA38" i="5"/>
  <c r="AL38" i="5"/>
  <c r="AH38" i="5"/>
  <c r="AD38" i="5"/>
  <c r="Z38" i="5"/>
  <c r="V38" i="5"/>
  <c r="R38" i="5"/>
  <c r="N38" i="5"/>
  <c r="AO38" i="5"/>
  <c r="AK38" i="5"/>
  <c r="AG38" i="5"/>
  <c r="AC38" i="5"/>
  <c r="U38" i="5"/>
  <c r="M38" i="5"/>
  <c r="Y38" i="5"/>
  <c r="AP119" i="5"/>
  <c r="D53" i="5" s="1" a="1"/>
  <c r="D53" i="5" s="1"/>
  <c r="F53" i="5" s="1"/>
  <c r="AD98" i="5"/>
  <c r="V98" i="5"/>
  <c r="AK98" i="5"/>
  <c r="Y98" i="5"/>
  <c r="N98" i="5"/>
  <c r="AG98" i="5"/>
  <c r="U98" i="5"/>
  <c r="AN98" i="5"/>
  <c r="AC98" i="5"/>
  <c r="W98" i="5"/>
  <c r="AJ98" i="5"/>
  <c r="Q98" i="5"/>
  <c r="M98" i="5"/>
  <c r="X98" i="5"/>
  <c r="T98" i="5"/>
  <c r="AE98" i="5"/>
  <c r="L98" i="5"/>
  <c r="AB98" i="5"/>
  <c r="AF98" i="5"/>
  <c r="AI98" i="5"/>
  <c r="AL98" i="5"/>
  <c r="S98" i="5"/>
  <c r="P98" i="5"/>
  <c r="AA98" i="5"/>
  <c r="AH98" i="5"/>
  <c r="Z98" i="5"/>
  <c r="AM98" i="5"/>
  <c r="R98" i="5"/>
  <c r="O98" i="5"/>
  <c r="AO98" i="5"/>
  <c r="AP104" i="5"/>
  <c r="D48" i="5" s="1" a="1"/>
  <c r="D48" i="5" s="1"/>
  <c r="F48" i="5" s="1"/>
  <c r="S35" i="5"/>
  <c r="AD35" i="5"/>
  <c r="Z35" i="5"/>
  <c r="AL35" i="5"/>
  <c r="AH35" i="5"/>
  <c r="V35" i="5"/>
  <c r="AO35" i="5"/>
  <c r="AE35" i="5"/>
  <c r="L35" i="5"/>
  <c r="R35" i="5"/>
  <c r="AK35" i="5"/>
  <c r="Y35" i="5"/>
  <c r="U35" i="5"/>
  <c r="AG35" i="5"/>
  <c r="N35" i="5"/>
  <c r="AN35" i="5"/>
  <c r="AB35" i="5"/>
  <c r="Q35" i="5"/>
  <c r="AC35" i="5"/>
  <c r="X35" i="5"/>
  <c r="AJ35" i="5"/>
  <c r="AF35" i="5"/>
  <c r="M35" i="5"/>
  <c r="AI35" i="5"/>
  <c r="AM35" i="5"/>
  <c r="P35" i="5"/>
  <c r="T35" i="5"/>
  <c r="O35" i="5"/>
  <c r="W35" i="5"/>
  <c r="AA35" i="5"/>
  <c r="AD92" i="5"/>
  <c r="Z92" i="5"/>
  <c r="AL92" i="5"/>
  <c r="L92" i="5"/>
  <c r="AH92" i="5"/>
  <c r="N92" i="5"/>
  <c r="AO92" i="5"/>
  <c r="V92" i="5"/>
  <c r="R92" i="5"/>
  <c r="AF92" i="5"/>
  <c r="S92" i="5"/>
  <c r="AK92" i="5"/>
  <c r="Y92" i="5"/>
  <c r="AC92" i="5"/>
  <c r="AG92" i="5"/>
  <c r="U92" i="5"/>
  <c r="P92" i="5"/>
  <c r="M92" i="5"/>
  <c r="Q92" i="5"/>
  <c r="AJ92" i="5"/>
  <c r="AN92" i="5"/>
  <c r="AB92" i="5"/>
  <c r="X92" i="5"/>
  <c r="T92" i="5"/>
  <c r="AE92" i="5"/>
  <c r="AA92" i="5"/>
  <c r="AM92" i="5"/>
  <c r="O92" i="5"/>
  <c r="W92" i="5"/>
  <c r="AI92" i="5"/>
  <c r="Z128" i="5"/>
  <c r="AE128" i="5"/>
  <c r="V128" i="5"/>
  <c r="R128" i="5"/>
  <c r="AB128" i="5"/>
  <c r="O128" i="5"/>
  <c r="AD128" i="5"/>
  <c r="L128" i="5"/>
  <c r="AK128" i="5"/>
  <c r="AG128" i="5"/>
  <c r="N128" i="5"/>
  <c r="AO128" i="5"/>
  <c r="U128" i="5"/>
  <c r="Q128" i="5"/>
  <c r="AC128" i="5"/>
  <c r="Y128" i="5"/>
  <c r="AJ128" i="5"/>
  <c r="AF128" i="5"/>
  <c r="M128" i="5"/>
  <c r="AN128" i="5"/>
  <c r="AI128" i="5"/>
  <c r="P128" i="5"/>
  <c r="S128" i="5"/>
  <c r="X128" i="5"/>
  <c r="AA128" i="5"/>
  <c r="AL128" i="5"/>
  <c r="T128" i="5"/>
  <c r="AH128" i="5"/>
  <c r="AM128" i="5"/>
  <c r="W128" i="5"/>
  <c r="L107" i="5"/>
  <c r="AA107" i="5"/>
  <c r="AE107" i="5"/>
  <c r="AL107" i="5"/>
  <c r="P107" i="5"/>
  <c r="AJ107" i="5"/>
  <c r="O107" i="5"/>
  <c r="Z107" i="5"/>
  <c r="V107" i="5"/>
  <c r="AH107" i="5"/>
  <c r="AD107" i="5"/>
  <c r="AO107" i="5"/>
  <c r="AK107" i="5"/>
  <c r="R107" i="5"/>
  <c r="N107" i="5"/>
  <c r="Y107" i="5"/>
  <c r="AG107" i="5"/>
  <c r="AN107" i="5"/>
  <c r="U107" i="5"/>
  <c r="Q107" i="5"/>
  <c r="M107" i="5"/>
  <c r="X107" i="5"/>
  <c r="T107" i="5"/>
  <c r="AM107" i="5"/>
  <c r="AB107" i="5"/>
  <c r="AF107" i="5"/>
  <c r="AI107" i="5"/>
  <c r="W107" i="5"/>
  <c r="S107" i="5"/>
  <c r="AC107" i="5"/>
  <c r="AP56" i="5"/>
  <c r="D32" i="5" s="1" a="1"/>
  <c r="D32" i="5" s="1"/>
  <c r="F32" i="5" s="1"/>
  <c r="L122" i="5"/>
  <c r="M122" i="5"/>
  <c r="Q122" i="5"/>
  <c r="T122" i="5"/>
  <c r="O122" i="5"/>
  <c r="AB122" i="5"/>
  <c r="X122" i="5"/>
  <c r="AK122" i="5"/>
  <c r="AI122" i="5"/>
  <c r="AA122" i="5"/>
  <c r="AF122" i="5"/>
  <c r="S122" i="5"/>
  <c r="AM122" i="5"/>
  <c r="Z122" i="5"/>
  <c r="W122" i="5"/>
  <c r="AH122" i="5"/>
  <c r="AD122" i="5"/>
  <c r="AE122" i="5"/>
  <c r="AL122" i="5"/>
  <c r="R122" i="5"/>
  <c r="N122" i="5"/>
  <c r="AO122" i="5"/>
  <c r="V122" i="5"/>
  <c r="U122" i="5"/>
  <c r="AC122" i="5"/>
  <c r="Y122" i="5"/>
  <c r="AJ122" i="5"/>
  <c r="AG122" i="5"/>
  <c r="AN122" i="5"/>
  <c r="P122" i="5"/>
  <c r="T80" i="5"/>
  <c r="P80" i="5"/>
  <c r="AA80" i="5"/>
  <c r="AM80" i="5"/>
  <c r="AI80" i="5"/>
  <c r="AE80" i="5"/>
  <c r="S80" i="5"/>
  <c r="W80" i="5"/>
  <c r="AH80" i="5"/>
  <c r="O80" i="5"/>
  <c r="Z80" i="5"/>
  <c r="R80" i="5"/>
  <c r="AO80" i="5"/>
  <c r="AL80" i="5"/>
  <c r="L80" i="5"/>
  <c r="AG80" i="5"/>
  <c r="N80" i="5"/>
  <c r="Y80" i="5"/>
  <c r="AK80" i="5"/>
  <c r="AD80" i="5"/>
  <c r="AC80" i="5"/>
  <c r="Q80" i="5"/>
  <c r="U80" i="5"/>
  <c r="AN80" i="5"/>
  <c r="M80" i="5"/>
  <c r="AF80" i="5"/>
  <c r="AJ80" i="5"/>
  <c r="X80" i="5"/>
  <c r="AB80" i="5"/>
  <c r="V80" i="5"/>
  <c r="AP113" i="5"/>
  <c r="D51" i="5" s="1" a="1"/>
  <c r="D51" i="5" s="1"/>
  <c r="F51" i="5" s="1"/>
  <c r="AP71" i="5"/>
  <c r="D37" i="5" s="1" a="1"/>
  <c r="D37" i="5" s="1"/>
  <c r="F37" i="5" s="1"/>
  <c r="T50" i="5"/>
  <c r="O50" i="5"/>
  <c r="AH50" i="5"/>
  <c r="AD50" i="5"/>
  <c r="AO50" i="5"/>
  <c r="V50" i="5"/>
  <c r="R50" i="5"/>
  <c r="N50" i="5"/>
  <c r="Y50" i="5"/>
  <c r="S50" i="5"/>
  <c r="AG50" i="5"/>
  <c r="AC50" i="5"/>
  <c r="AN50" i="5"/>
  <c r="AK50" i="5"/>
  <c r="L50" i="5"/>
  <c r="Q50" i="5"/>
  <c r="M50" i="5"/>
  <c r="X50" i="5"/>
  <c r="U50" i="5"/>
  <c r="AF50" i="5"/>
  <c r="AB50" i="5"/>
  <c r="AM50" i="5"/>
  <c r="P50" i="5"/>
  <c r="W50" i="5"/>
  <c r="AJ50" i="5"/>
  <c r="AE50" i="5"/>
  <c r="Z50" i="5"/>
  <c r="AI50" i="5"/>
  <c r="AL50" i="5"/>
  <c r="AA50" i="5"/>
  <c r="W134" i="5"/>
  <c r="P134" i="5"/>
  <c r="AL134" i="5"/>
  <c r="AB134" i="5"/>
  <c r="O134" i="5"/>
  <c r="S134" i="5"/>
  <c r="L134" i="5"/>
  <c r="V134" i="5"/>
  <c r="AA134" i="5"/>
  <c r="R134" i="5"/>
  <c r="AH134" i="5"/>
  <c r="Z134" i="5"/>
  <c r="Y134" i="5"/>
  <c r="AD134" i="5"/>
  <c r="AG134" i="5"/>
  <c r="AK134" i="5"/>
  <c r="AO134" i="5"/>
  <c r="N134" i="5"/>
  <c r="Q134" i="5"/>
  <c r="U134" i="5"/>
  <c r="AN134" i="5"/>
  <c r="AC134" i="5"/>
  <c r="X134" i="5"/>
  <c r="AE134" i="5"/>
  <c r="AF134" i="5"/>
  <c r="AJ134" i="5"/>
  <c r="AM134" i="5"/>
  <c r="M134" i="5"/>
  <c r="AI134" i="5"/>
  <c r="T134" i="5"/>
  <c r="AP95" i="5"/>
  <c r="D45" i="5" s="1" a="1"/>
  <c r="D45" i="5" s="1"/>
  <c r="F45" i="5" s="1"/>
  <c r="AP32" i="5"/>
  <c r="D24" i="5" s="1" a="1"/>
  <c r="D24" i="5" s="1"/>
  <c r="F24" i="5" s="1"/>
  <c r="AP131" i="5"/>
  <c r="D57" i="5" s="1" a="1"/>
  <c r="D57" i="5" s="1"/>
  <c r="F57" i="5" s="1"/>
  <c r="AP44" i="5"/>
  <c r="D28" i="5" s="1" a="1"/>
  <c r="D28" i="5" s="1"/>
  <c r="F28" i="5" s="1"/>
  <c r="AP86" i="5"/>
  <c r="D42" i="5" s="1" a="1"/>
  <c r="D42" i="5" s="1"/>
  <c r="F42" i="5" s="1"/>
  <c r="N68" i="5"/>
  <c r="Y68" i="5"/>
  <c r="O68" i="5"/>
  <c r="Q68" i="5"/>
  <c r="W68" i="5"/>
  <c r="AN68" i="5"/>
  <c r="AC68" i="5"/>
  <c r="AF68" i="5"/>
  <c r="L68" i="5"/>
  <c r="AJ68" i="5"/>
  <c r="X68" i="5"/>
  <c r="M68" i="5"/>
  <c r="P68" i="5"/>
  <c r="T68" i="5"/>
  <c r="V68" i="5"/>
  <c r="AB68" i="5"/>
  <c r="AM68" i="5"/>
  <c r="AI68" i="5"/>
  <c r="AL68" i="5"/>
  <c r="S68" i="5"/>
  <c r="AA68" i="5"/>
  <c r="AH68" i="5"/>
  <c r="AE68" i="5"/>
  <c r="Z68" i="5"/>
  <c r="AK68" i="5"/>
  <c r="R68" i="5"/>
  <c r="AD68" i="5"/>
  <c r="AO68" i="5"/>
  <c r="U68" i="5"/>
  <c r="AG68" i="5"/>
  <c r="AE53" i="5"/>
  <c r="AB53" i="5"/>
  <c r="W53" i="5"/>
  <c r="S53" i="5"/>
  <c r="O53" i="5"/>
  <c r="AA53" i="5"/>
  <c r="AL53" i="5"/>
  <c r="AI53" i="5"/>
  <c r="AM53" i="5"/>
  <c r="AH53" i="5"/>
  <c r="V53" i="5"/>
  <c r="Z53" i="5"/>
  <c r="AD53" i="5"/>
  <c r="R53" i="5"/>
  <c r="AK53" i="5"/>
  <c r="AO53" i="5"/>
  <c r="N53" i="5"/>
  <c r="AG53" i="5"/>
  <c r="U53" i="5"/>
  <c r="Y53" i="5"/>
  <c r="AC53" i="5"/>
  <c r="Q53" i="5"/>
  <c r="AJ53" i="5"/>
  <c r="L53" i="5"/>
  <c r="AN53" i="5"/>
  <c r="M53" i="5"/>
  <c r="AF53" i="5"/>
  <c r="T53" i="5"/>
  <c r="X53" i="5"/>
  <c r="P53" i="5"/>
  <c r="AD29" i="5"/>
  <c r="Y29" i="5"/>
  <c r="U29" i="5"/>
  <c r="AG29" i="5"/>
  <c r="N29" i="5"/>
  <c r="AN29" i="5"/>
  <c r="AC29" i="5"/>
  <c r="Q29" i="5"/>
  <c r="AJ29" i="5"/>
  <c r="X29" i="5"/>
  <c r="M29" i="5"/>
  <c r="T29" i="5"/>
  <c r="AK29" i="5"/>
  <c r="AF29" i="5"/>
  <c r="AL29" i="5"/>
  <c r="AM29" i="5"/>
  <c r="AB29" i="5"/>
  <c r="AE29" i="5"/>
  <c r="AI29" i="5"/>
  <c r="P29" i="5"/>
  <c r="AA29" i="5"/>
  <c r="S29" i="5"/>
  <c r="L29" i="5"/>
  <c r="Z29" i="5"/>
  <c r="W29" i="5"/>
  <c r="AH29" i="5"/>
  <c r="O29" i="5"/>
  <c r="AO29" i="5"/>
  <c r="R29" i="5"/>
  <c r="V29" i="5"/>
  <c r="AP47" i="5"/>
  <c r="D29" i="5" s="1" a="1"/>
  <c r="D29" i="5" s="1"/>
  <c r="F29" i="5" s="1"/>
  <c r="AP62" i="5"/>
  <c r="D34" i="5" s="1" a="1"/>
  <c r="D34" i="5" s="1"/>
  <c r="F34" i="5" s="1"/>
  <c r="N65" i="5"/>
  <c r="Y65" i="5"/>
  <c r="AK65" i="5"/>
  <c r="AG65" i="5"/>
  <c r="AC65" i="5"/>
  <c r="AN65" i="5"/>
  <c r="U65" i="5"/>
  <c r="Q65" i="5"/>
  <c r="M65" i="5"/>
  <c r="X65" i="5"/>
  <c r="AJ65" i="5"/>
  <c r="AF65" i="5"/>
  <c r="AB65" i="5"/>
  <c r="AM65" i="5"/>
  <c r="T65" i="5"/>
  <c r="P65" i="5"/>
  <c r="AD65" i="5"/>
  <c r="W65" i="5"/>
  <c r="AI65" i="5"/>
  <c r="AE65" i="5"/>
  <c r="AA65" i="5"/>
  <c r="AL65" i="5"/>
  <c r="S65" i="5"/>
  <c r="O65" i="5"/>
  <c r="L65" i="5"/>
  <c r="Z65" i="5"/>
  <c r="AH65" i="5"/>
  <c r="AO65" i="5"/>
  <c r="V65" i="5"/>
  <c r="R65" i="5"/>
  <c r="AN59" i="5"/>
  <c r="AK59" i="5"/>
  <c r="AG59" i="5"/>
  <c r="N59" i="5"/>
  <c r="X59" i="5"/>
  <c r="U59" i="5"/>
  <c r="Q59" i="5"/>
  <c r="M59" i="5"/>
  <c r="Z59" i="5"/>
  <c r="AB59" i="5"/>
  <c r="AM59" i="5"/>
  <c r="AJ59" i="5"/>
  <c r="AF59" i="5"/>
  <c r="T59" i="5"/>
  <c r="W59" i="5"/>
  <c r="AA59" i="5"/>
  <c r="L59" i="5"/>
  <c r="P59" i="5"/>
  <c r="AL59" i="5"/>
  <c r="AE59" i="5"/>
  <c r="AI59" i="5"/>
  <c r="V59" i="5"/>
  <c r="AO59" i="5"/>
  <c r="O59" i="5"/>
  <c r="AH59" i="5"/>
  <c r="S59" i="5"/>
  <c r="Y59" i="5"/>
  <c r="AC59" i="5"/>
  <c r="R59" i="5"/>
  <c r="AD59" i="5"/>
  <c r="AP125" i="5"/>
  <c r="D55" i="5" s="1" a="1"/>
  <c r="D55" i="5" s="1"/>
  <c r="F55" i="5" s="1"/>
  <c r="AP74" i="5"/>
  <c r="D38" i="5" s="1" a="1"/>
  <c r="D38" i="5" s="1"/>
  <c r="F38" i="5" s="1"/>
  <c r="AP134" i="5" l="1"/>
  <c r="D58" i="5" s="1" a="1"/>
  <c r="D58" i="5" s="1"/>
  <c r="F58" i="5" s="1"/>
  <c r="AP53" i="5"/>
  <c r="D31" i="5" s="1" a="1"/>
  <c r="D31" i="5" s="1"/>
  <c r="F31" i="5" s="1"/>
  <c r="AP65" i="5"/>
  <c r="D35" i="5" s="1" a="1"/>
  <c r="D35" i="5" s="1"/>
  <c r="F35" i="5" s="1"/>
  <c r="AP107" i="5"/>
  <c r="D49" i="5" s="1" a="1"/>
  <c r="D49" i="5" s="1"/>
  <c r="F49" i="5" s="1"/>
  <c r="AP29" i="5"/>
  <c r="D23" i="5" s="1" a="1"/>
  <c r="D23" i="5" s="1"/>
  <c r="F23" i="5" s="1"/>
  <c r="AP122" i="5"/>
  <c r="D54" i="5" s="1" a="1"/>
  <c r="D54" i="5" s="1"/>
  <c r="F54" i="5" s="1"/>
  <c r="AP41" i="5"/>
  <c r="D27" i="5" s="1" a="1"/>
  <c r="D27" i="5" s="1"/>
  <c r="F27" i="5" s="1"/>
  <c r="AP35" i="5"/>
  <c r="D25" i="5" s="1" a="1"/>
  <c r="D25" i="5" s="1"/>
  <c r="F25" i="5" s="1"/>
  <c r="AP50" i="5"/>
  <c r="D30" i="5" s="1" a="1"/>
  <c r="D30" i="5" s="1"/>
  <c r="F30" i="5" s="1"/>
  <c r="AP80" i="5"/>
  <c r="D40" i="5" s="1" a="1"/>
  <c r="D40" i="5" s="1"/>
  <c r="F40" i="5" s="1"/>
  <c r="AP128" i="5"/>
  <c r="D56" i="5" s="1" a="1"/>
  <c r="D56" i="5" s="1"/>
  <c r="F56" i="5" s="1"/>
  <c r="AP59" i="5"/>
  <c r="D33" i="5" s="1" a="1"/>
  <c r="D33" i="5" s="1"/>
  <c r="F33" i="5" s="1"/>
  <c r="AP38" i="5"/>
  <c r="D26" i="5" s="1" a="1"/>
  <c r="D26" i="5" s="1"/>
  <c r="F26" i="5" s="1"/>
  <c r="AP92" i="5"/>
  <c r="D44" i="5" s="1" a="1"/>
  <c r="D44" i="5" s="1"/>
  <c r="F44" i="5" s="1"/>
  <c r="AP98" i="5"/>
  <c r="D46" i="5" s="1" a="1"/>
  <c r="D46" i="5" s="1"/>
  <c r="F46" i="5" s="1"/>
  <c r="AP68" i="5"/>
  <c r="D36" i="5" s="1" a="1"/>
  <c r="D36" i="5" s="1"/>
  <c r="F3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<sst xmlns="http://schemas.openxmlformats.org/spreadsheetml/2006/main" count="272" uniqueCount="127">
  <si>
    <t>GWh/yr</t>
  </si>
  <si>
    <t>subsea gas H2 pipeline</t>
  </si>
  <si>
    <t>Parameter</t>
  </si>
  <si>
    <t>Value</t>
  </si>
  <si>
    <t>Uncertainty</t>
  </si>
  <si>
    <t>Unit</t>
  </si>
  <si>
    <t>Transmission Capacity</t>
  </si>
  <si>
    <t>CAPEX</t>
  </si>
  <si>
    <t>OPEX</t>
  </si>
  <si>
    <t>Lifetime</t>
  </si>
  <si>
    <t>Interest rate</t>
  </si>
  <si>
    <t>kgH2/s</t>
  </si>
  <si>
    <t>MUSD/GW/km</t>
  </si>
  <si>
    <t>%CAPEX/yr</t>
  </si>
  <si>
    <t>y</t>
  </si>
  <si>
    <t>%</t>
  </si>
  <si>
    <t>LCOET</t>
  </si>
  <si>
    <t>[USD/MWh]</t>
  </si>
  <si>
    <t>Year</t>
  </si>
  <si>
    <t>Energy transported</t>
  </si>
  <si>
    <t>tonH2/yr</t>
  </si>
  <si>
    <t>distance</t>
  </si>
  <si>
    <t>km</t>
  </si>
  <si>
    <t>sumOPEX</t>
  </si>
  <si>
    <t>sumDenominator</t>
  </si>
  <si>
    <t>gamma</t>
  </si>
  <si>
    <t>kWh/tonH2</t>
  </si>
  <si>
    <t>Distance [km]</t>
  </si>
  <si>
    <t>LCOET [USD/MWh]</t>
  </si>
  <si>
    <t>number of hours in year</t>
  </si>
  <si>
    <t>ton</t>
  </si>
  <si>
    <t>LCOHT</t>
  </si>
  <si>
    <t>USD/tonH2</t>
  </si>
  <si>
    <t>LCOET unconverted</t>
  </si>
  <si>
    <t>GW/yr</t>
  </si>
  <si>
    <t>kWh/yr</t>
  </si>
  <si>
    <t>consumed by all households in the year</t>
  </si>
  <si>
    <t>kW/yr</t>
  </si>
  <si>
    <t>24hrs*365days</t>
  </si>
  <si>
    <t>kW/yr/house</t>
  </si>
  <si>
    <t>houses/yr</t>
  </si>
  <si>
    <t>Energy transported 2 (high scale)</t>
  </si>
  <si>
    <t>GWh</t>
  </si>
  <si>
    <t>GWh/ton</t>
  </si>
  <si>
    <t>kWh/ton</t>
  </si>
  <si>
    <t>Denominator [GWh/yr]</t>
  </si>
  <si>
    <t>losses neglected for pipes</t>
  </si>
  <si>
    <t>Saborit # of hrs</t>
  </si>
  <si>
    <t>[hrs/yr]</t>
  </si>
  <si>
    <t>Capacity</t>
  </si>
  <si>
    <t>CAPEX [USD]</t>
  </si>
  <si>
    <t>OPEX [USD/yr]</t>
  </si>
  <si>
    <t>USD</t>
  </si>
  <si>
    <t>[USD/GWh]</t>
  </si>
  <si>
    <t>Present Value of Costs</t>
  </si>
  <si>
    <t>Discount Factor 1/(1+r)^n</t>
  </si>
  <si>
    <t>Energy Transported</t>
  </si>
  <si>
    <t>r</t>
  </si>
  <si>
    <t>Lifetime N</t>
  </si>
  <si>
    <t>n</t>
  </si>
  <si>
    <t>PV OPEX</t>
  </si>
  <si>
    <t>PV Energy</t>
  </si>
  <si>
    <t>NPV OPEX</t>
  </si>
  <si>
    <t>NPV Energy</t>
  </si>
  <si>
    <t>upper bound</t>
  </si>
  <si>
    <t>USD/GW/km</t>
  </si>
  <si>
    <t>MWh/tonH2</t>
  </si>
  <si>
    <t>GWh/tonH2</t>
  </si>
  <si>
    <t>at 1GW</t>
  </si>
  <si>
    <t>USD/tonkm</t>
  </si>
  <si>
    <t>EUR</t>
  </si>
  <si>
    <t>Eur/tonkm</t>
  </si>
  <si>
    <t>hyfloat</t>
  </si>
  <si>
    <t>MEur/km</t>
  </si>
  <si>
    <t>Distance</t>
  </si>
  <si>
    <t>USD/kg</t>
  </si>
  <si>
    <t>Eur/kg</t>
  </si>
  <si>
    <t>Eur/tonH2</t>
  </si>
  <si>
    <t>Eur/MJ</t>
  </si>
  <si>
    <t>Eur/MWh</t>
  </si>
  <si>
    <t>Saborit 2023</t>
  </si>
  <si>
    <t>https://doi.org/10.3390/en16227467</t>
  </si>
  <si>
    <t>hours/year</t>
  </si>
  <si>
    <t>GW</t>
  </si>
  <si>
    <t>Qmass</t>
  </si>
  <si>
    <t>rho</t>
  </si>
  <si>
    <t>nu</t>
  </si>
  <si>
    <t>Utilisation rate</t>
  </si>
  <si>
    <t>Opex_pipe</t>
  </si>
  <si>
    <t>Pipeline Parameter</t>
  </si>
  <si>
    <t>kg/s</t>
  </si>
  <si>
    <t>kg/m3</t>
  </si>
  <si>
    <t>m/s</t>
  </si>
  <si>
    <t>% of Capex_pipe</t>
  </si>
  <si>
    <t>years</t>
  </si>
  <si>
    <t>D [cm]</t>
  </si>
  <si>
    <t>C_pipe [Meuro/km]</t>
  </si>
  <si>
    <t>at D=25cm</t>
  </si>
  <si>
    <t>C_pump</t>
  </si>
  <si>
    <t>d [km]</t>
  </si>
  <si>
    <t>n_pump</t>
  </si>
  <si>
    <t>d_rate</t>
  </si>
  <si>
    <t>E_cap*P_rate</t>
  </si>
  <si>
    <t>P_rate</t>
  </si>
  <si>
    <t>kgH2/s/MW</t>
  </si>
  <si>
    <t>CAPEX [Euro]</t>
  </si>
  <si>
    <t>distance d [km]</t>
  </si>
  <si>
    <t>[%/100]</t>
  </si>
  <si>
    <t>OPEX [Euro/yr]</t>
  </si>
  <si>
    <t>Pipe_cap [ton/h]</t>
  </si>
  <si>
    <t>Denominator [kg/yr]</t>
  </si>
  <si>
    <t>hours</t>
  </si>
  <si>
    <t>Pipe_cap_year [ton/yr]</t>
  </si>
  <si>
    <t>Capex_pipe</t>
  </si>
  <si>
    <t>Total</t>
  </si>
  <si>
    <t>LCOT [Eur/kg]</t>
  </si>
  <si>
    <t>n_pump [#pumps]</t>
  </si>
  <si>
    <t>CAPEX_pipe [Meuro]</t>
  </si>
  <si>
    <t>SumOPEX [Euro]</t>
  </si>
  <si>
    <t>SumEnergy [kg]</t>
  </si>
  <si>
    <t>Operational hours in year</t>
  </si>
  <si>
    <t>Pipe_cap_year_kg [kg/yr]</t>
  </si>
  <si>
    <t>C_pipe [Meuro]</t>
  </si>
  <si>
    <t>C_pump [Meuro/pump]</t>
  </si>
  <si>
    <t>Low scale</t>
  </si>
  <si>
    <t>MWh/yr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</si>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</sst>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.000_);_(&quot;$&quot;* \(#,##0.000\);_(&quot;$&quot;* &quot;-&quot;?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2" fillId="0" borderId="0" xfId="0" applyFont="1"/>
    <xf numFmtId="9" fontId="0" fillId="0" borderId="0" xfId="2" applyFont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165" fontId="0" fillId="0" borderId="0" xfId="0" applyNumberFormat="1"/>
    <xf numFmtId="2" fontId="0" fillId="0" borderId="0" xfId="0" applyNumberFormat="1"/>
    <xf numFmtId="44" fontId="2" fillId="0" borderId="0" xfId="1" applyFont="1"/>
    <xf numFmtId="0" fontId="3" fillId="0" borderId="0" xfId="3"/>
    <xf numFmtId="0" fontId="2" fillId="0" borderId="1" xfId="0" applyFont="1" applyBorder="1"/>
    <xf numFmtId="0" fontId="0" fillId="0" borderId="1" xfId="0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LCOT for D=25cm, at varying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Sheet5!$F$22</c:f>
              <c:strCache>
                <c:ptCount val="1"/>
                <c:pt idx="0">
                  <c:v>LCOT [Eur/kg]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Sheet5!$A$22:$A$58</c:f>
              <c:strCache>
                <c:ptCount val="37"/>
                <c:pt idx="0">
                  <c:v>distance d [km]</c:v>
                </c:pt>
                <c:pt idx="1">
                  <c:v>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200</c:v>
                </c:pt>
                <c:pt idx="7">
                  <c:v>240</c:v>
                </c:pt>
                <c:pt idx="8">
                  <c:v>280</c:v>
                </c:pt>
                <c:pt idx="9">
                  <c:v>320</c:v>
                </c:pt>
                <c:pt idx="10">
                  <c:v>360</c:v>
                </c:pt>
                <c:pt idx="11">
                  <c:v>400</c:v>
                </c:pt>
                <c:pt idx="12">
                  <c:v>440</c:v>
                </c:pt>
                <c:pt idx="13">
                  <c:v>480</c:v>
                </c:pt>
                <c:pt idx="14">
                  <c:v>520</c:v>
                </c:pt>
                <c:pt idx="15">
                  <c:v>560</c:v>
                </c:pt>
                <c:pt idx="16">
                  <c:v>600</c:v>
                </c:pt>
                <c:pt idx="17">
                  <c:v>640</c:v>
                </c:pt>
                <c:pt idx="18">
                  <c:v>680</c:v>
                </c:pt>
                <c:pt idx="19">
                  <c:v>720</c:v>
                </c:pt>
                <c:pt idx="20">
                  <c:v>760</c:v>
                </c:pt>
                <c:pt idx="21">
                  <c:v>800</c:v>
                </c:pt>
                <c:pt idx="22">
                  <c:v>840</c:v>
                </c:pt>
                <c:pt idx="23">
                  <c:v>880</c:v>
                </c:pt>
                <c:pt idx="24">
                  <c:v>920</c:v>
                </c:pt>
                <c:pt idx="25">
                  <c:v>960</c:v>
                </c:pt>
                <c:pt idx="26">
                  <c:v>1000</c:v>
                </c:pt>
                <c:pt idx="27">
                  <c:v>1040</c:v>
                </c:pt>
                <c:pt idx="28">
                  <c:v>1080</c:v>
                </c:pt>
                <c:pt idx="29">
                  <c:v>1120</c:v>
                </c:pt>
                <c:pt idx="30">
                  <c:v>1160</c:v>
                </c:pt>
                <c:pt idx="31">
                  <c:v>1200</c:v>
                </c:pt>
                <c:pt idx="32">
                  <c:v>1240</c:v>
                </c:pt>
                <c:pt idx="33">
                  <c:v>1280</c:v>
                </c:pt>
                <c:pt idx="34">
                  <c:v>1320</c:v>
                </c:pt>
                <c:pt idx="35">
                  <c:v>1360</c:v>
                </c:pt>
                <c:pt idx="36">
                  <c:v>1400</c:v>
                </c:pt>
              </c:strCache>
            </c:strRef>
          </c:cat>
          <c:val>
            <c:numRef>
              <c:f>Sheet5!$F$23:$F$58</c:f>
              <c:numCache>
                <c:formatCode>General</c:formatCode>
                <c:ptCount val="36"/>
                <c:pt idx="0">
                  <c:v>7.9782141838218609E-4</c:v>
                </c:pt>
                <c:pt idx="1">
                  <c:v>1.4467161719996976E-2</c:v>
                </c:pt>
                <c:pt idx="2">
                  <c:v>2.8136502021611765E-2</c:v>
                </c:pt>
                <c:pt idx="3">
                  <c:v>4.1805842323226552E-2</c:v>
                </c:pt>
                <c:pt idx="4">
                  <c:v>5.627300404322353E-2</c:v>
                </c:pt>
                <c:pt idx="5">
                  <c:v>6.9942344344838314E-2</c:v>
                </c:pt>
                <c:pt idx="6">
                  <c:v>8.3611684646453105E-2</c:v>
                </c:pt>
                <c:pt idx="7">
                  <c:v>9.8078846366450076E-2</c:v>
                </c:pt>
                <c:pt idx="8">
                  <c:v>0.11174818666806487</c:v>
                </c:pt>
                <c:pt idx="9">
                  <c:v>0.12541752696967967</c:v>
                </c:pt>
                <c:pt idx="10">
                  <c:v>0.13988468868967663</c:v>
                </c:pt>
                <c:pt idx="11">
                  <c:v>0.15355402899129142</c:v>
                </c:pt>
                <c:pt idx="12">
                  <c:v>0.16722336929290621</c:v>
                </c:pt>
                <c:pt idx="13">
                  <c:v>0.18169053101290319</c:v>
                </c:pt>
                <c:pt idx="14">
                  <c:v>0.19535987131451796</c:v>
                </c:pt>
                <c:pt idx="15">
                  <c:v>0.20902921161613278</c:v>
                </c:pt>
                <c:pt idx="16">
                  <c:v>0.22349637333612973</c:v>
                </c:pt>
                <c:pt idx="17">
                  <c:v>0.23716571363774452</c:v>
                </c:pt>
                <c:pt idx="18">
                  <c:v>0.25083505393935934</c:v>
                </c:pt>
                <c:pt idx="19">
                  <c:v>0.2653022156593563</c:v>
                </c:pt>
                <c:pt idx="20">
                  <c:v>0.27897155596097117</c:v>
                </c:pt>
                <c:pt idx="21">
                  <c:v>0.29264089626258588</c:v>
                </c:pt>
                <c:pt idx="22">
                  <c:v>0.30710805798258284</c:v>
                </c:pt>
                <c:pt idx="23">
                  <c:v>0.32077739828419766</c:v>
                </c:pt>
                <c:pt idx="24">
                  <c:v>0.33444673858581242</c:v>
                </c:pt>
                <c:pt idx="25">
                  <c:v>0.34891390030580943</c:v>
                </c:pt>
                <c:pt idx="26">
                  <c:v>0.36258324060742425</c:v>
                </c:pt>
                <c:pt idx="27">
                  <c:v>0.37625258090903901</c:v>
                </c:pt>
                <c:pt idx="28">
                  <c:v>0.39071974262903592</c:v>
                </c:pt>
                <c:pt idx="29">
                  <c:v>0.40438908293065073</c:v>
                </c:pt>
                <c:pt idx="30">
                  <c:v>0.41805842323226555</c:v>
                </c:pt>
                <c:pt idx="31">
                  <c:v>0.43252558495226257</c:v>
                </c:pt>
                <c:pt idx="32">
                  <c:v>0.44619492525387733</c:v>
                </c:pt>
                <c:pt idx="33">
                  <c:v>0.45986426555549215</c:v>
                </c:pt>
                <c:pt idx="34">
                  <c:v>0.47353360585710685</c:v>
                </c:pt>
                <c:pt idx="35">
                  <c:v>0.48800076757710387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B-4A54-B2A9-5BF91655DFC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44383"/>
        <c:axId val="236843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Sheet5!$A$22</c15:sqref>
                        </c15:formulaRef>
                      </c:ext>
                    </c:extLst>
                    <c:strCache>
                      <c:ptCount val="1"/>
                      <c:pt idx="0">
                        <c:v>distance d [km]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Sheet5!$A$22:$A$58</c15:sqref>
                        </c15:formulaRef>
                      </c:ext>
                    </c:extLst>
                    <c:strCache>
                      <c:ptCount val="37"/>
                      <c:pt idx="0">
                        <c:v>distance d [km]</c:v>
                      </c:pt>
                      <c:pt idx="1">
                        <c:v>0</c:v>
                      </c:pt>
                      <c:pt idx="2">
                        <c:v>40</c:v>
                      </c:pt>
                      <c:pt idx="3">
                        <c:v>80</c:v>
                      </c:pt>
                      <c:pt idx="4">
                        <c:v>120</c:v>
                      </c:pt>
                      <c:pt idx="5">
                        <c:v>160</c:v>
                      </c:pt>
                      <c:pt idx="6">
                        <c:v>200</c:v>
                      </c:pt>
                      <c:pt idx="7">
                        <c:v>240</c:v>
                      </c:pt>
                      <c:pt idx="8">
                        <c:v>280</c:v>
                      </c:pt>
                      <c:pt idx="9">
                        <c:v>320</c:v>
                      </c:pt>
                      <c:pt idx="10">
                        <c:v>360</c:v>
                      </c:pt>
                      <c:pt idx="11">
                        <c:v>400</c:v>
                      </c:pt>
                      <c:pt idx="12">
                        <c:v>440</c:v>
                      </c:pt>
                      <c:pt idx="13">
                        <c:v>480</c:v>
                      </c:pt>
                      <c:pt idx="14">
                        <c:v>520</c:v>
                      </c:pt>
                      <c:pt idx="15">
                        <c:v>560</c:v>
                      </c:pt>
                      <c:pt idx="16">
                        <c:v>600</c:v>
                      </c:pt>
                      <c:pt idx="17">
                        <c:v>640</c:v>
                      </c:pt>
                      <c:pt idx="18">
                        <c:v>680</c:v>
                      </c:pt>
                      <c:pt idx="19">
                        <c:v>720</c:v>
                      </c:pt>
                      <c:pt idx="20">
                        <c:v>760</c:v>
                      </c:pt>
                      <c:pt idx="21">
                        <c:v>800</c:v>
                      </c:pt>
                      <c:pt idx="22">
                        <c:v>840</c:v>
                      </c:pt>
                      <c:pt idx="23">
                        <c:v>880</c:v>
                      </c:pt>
                      <c:pt idx="24">
                        <c:v>920</c:v>
                      </c:pt>
                      <c:pt idx="25">
                        <c:v>960</c:v>
                      </c:pt>
                      <c:pt idx="26">
                        <c:v>1000</c:v>
                      </c:pt>
                      <c:pt idx="27">
                        <c:v>1040</c:v>
                      </c:pt>
                      <c:pt idx="28">
                        <c:v>1080</c:v>
                      </c:pt>
                      <c:pt idx="29">
                        <c:v>1120</c:v>
                      </c:pt>
                      <c:pt idx="30">
                        <c:v>1160</c:v>
                      </c:pt>
                      <c:pt idx="31">
                        <c:v>1200</c:v>
                      </c:pt>
                      <c:pt idx="32">
                        <c:v>1240</c:v>
                      </c:pt>
                      <c:pt idx="33">
                        <c:v>1280</c:v>
                      </c:pt>
                      <c:pt idx="34">
                        <c:v>1320</c:v>
                      </c:pt>
                      <c:pt idx="35">
                        <c:v>1360</c:v>
                      </c:pt>
                      <c:pt idx="36">
                        <c:v>1400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Sheet5!$A$23:$A$58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320</c:v>
                      </c:pt>
                      <c:pt idx="9">
                        <c:v>360</c:v>
                      </c:pt>
                      <c:pt idx="10">
                        <c:v>400</c:v>
                      </c:pt>
                      <c:pt idx="11">
                        <c:v>440</c:v>
                      </c:pt>
                      <c:pt idx="12">
                        <c:v>480</c:v>
                      </c:pt>
                      <c:pt idx="13">
                        <c:v>520</c:v>
                      </c:pt>
                      <c:pt idx="14">
                        <c:v>560</c:v>
                      </c:pt>
                      <c:pt idx="15">
                        <c:v>600</c:v>
                      </c:pt>
                      <c:pt idx="16">
                        <c:v>640</c:v>
                      </c:pt>
                      <c:pt idx="17">
                        <c:v>680</c:v>
                      </c:pt>
                      <c:pt idx="18">
                        <c:v>720</c:v>
                      </c:pt>
                      <c:pt idx="19">
                        <c:v>760</c:v>
                      </c:pt>
                      <c:pt idx="20">
                        <c:v>800</c:v>
                      </c:pt>
                      <c:pt idx="21">
                        <c:v>840</c:v>
                      </c:pt>
                      <c:pt idx="22">
                        <c:v>880</c:v>
                      </c:pt>
                      <c:pt idx="23">
                        <c:v>920</c:v>
                      </c:pt>
                      <c:pt idx="24">
                        <c:v>960</c:v>
                      </c:pt>
                      <c:pt idx="25">
                        <c:v>1000</c:v>
                      </c:pt>
                      <c:pt idx="26">
                        <c:v>1040</c:v>
                      </c:pt>
                      <c:pt idx="27">
                        <c:v>1080</c:v>
                      </c:pt>
                      <c:pt idx="28">
                        <c:v>1120</c:v>
                      </c:pt>
                      <c:pt idx="29">
                        <c:v>1160</c:v>
                      </c:pt>
                      <c:pt idx="30">
                        <c:v>1200</c:v>
                      </c:pt>
                      <c:pt idx="31">
                        <c:v>1240</c:v>
                      </c:pt>
                      <c:pt idx="32">
                        <c:v>1280</c:v>
                      </c:pt>
                      <c:pt idx="33">
                        <c:v>1320</c:v>
                      </c:pt>
                      <c:pt idx="34">
                        <c:v>1360</c:v>
                      </c:pt>
                      <c:pt idx="35">
                        <c:v>1400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83B-4A54-B2A9-5BF91655DFCF}"/>
                  </c:ext>
                </c:extLst>
              </c15:ser>
            </c15:filteredLineSeries>
          </c:ext>
        </c:extLst>
      </c:lineChart>
      <c:catAx>
        <c:axId val="23684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43423"/>
        <c:crosses val="autoZero"/>
        <c:auto val="1"/>
        <c:lblAlgn val="ctr"/>
        <c:lblOffset val="100"/>
        <c:noMultiLvlLbl val="0"/>
      </c:catAx>
      <c:valAx>
        <c:axId val="23684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LCOT [Eur/kg]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190499</xdr:colOff>
      <xdr:row>3</xdr:row>
      <xdr:rowOff>0</xdr:rowOff>
    </xdr:from>
    <xdr:to>
      <xdr:col>30</xdr:col>
      <xdr:colOff>152400</xdr:colOff>
      <xdr:row>24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806A5-29D7-CC34-65A0-5EC64B0D6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en1622746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C190-3D87-469E-A45B-D00827F17105}">
  <dimension ref="A1:AA68"/>
  <sheetViews>
    <sheetView topLeftCell="A20" workbookViewId="0">
      <selection activeCell="H13" sqref="H13"/>
    </sheetView>
  </sheetViews>
  <sheetFormatPr defaultRowHeight="15" x14ac:dyDescent="0.25"/>
  <cols>
    <col min="1" max="1" width="21.7109375" bestFit="1" customWidth="1"/>
    <col min="2" max="2" width="21.7109375" customWidth="1"/>
    <col min="3" max="4" width="18" bestFit="1" customWidth="1"/>
    <col min="5" max="5" width="24.140625" bestFit="1" customWidth="1"/>
    <col min="6" max="6" width="18" bestFit="1" customWidth="1"/>
    <col min="7" max="7" width="30.42578125" bestFit="1" customWidth="1"/>
    <col min="8" max="9" width="18" bestFit="1" customWidth="1"/>
    <col min="10" max="10" width="36.5703125" bestFit="1" customWidth="1"/>
    <col min="11" max="27" width="18" bestFit="1" customWidth="1"/>
  </cols>
  <sheetData>
    <row r="1" spans="1:11" x14ac:dyDescent="0.25">
      <c r="A1" t="s">
        <v>80</v>
      </c>
      <c r="B1" s="10" t="s">
        <v>81</v>
      </c>
    </row>
    <row r="2" spans="1:11" x14ac:dyDescent="0.25">
      <c r="A2" t="s">
        <v>1</v>
      </c>
    </row>
    <row r="3" spans="1:11" x14ac:dyDescent="0.25">
      <c r="E3" t="s">
        <v>46</v>
      </c>
    </row>
    <row r="6" spans="1:11" x14ac:dyDescent="0.25">
      <c r="A6" s="2" t="s">
        <v>2</v>
      </c>
      <c r="B6" s="2"/>
      <c r="C6" s="2" t="s">
        <v>3</v>
      </c>
      <c r="D6" s="2" t="s">
        <v>4</v>
      </c>
      <c r="E6" s="2" t="s">
        <v>5</v>
      </c>
    </row>
    <row r="7" spans="1:11" x14ac:dyDescent="0.25">
      <c r="A7" t="s">
        <v>6</v>
      </c>
      <c r="C7">
        <v>0.1</v>
      </c>
      <c r="E7" t="s">
        <v>11</v>
      </c>
      <c r="G7" t="s">
        <v>19</v>
      </c>
      <c r="H7">
        <v>50000</v>
      </c>
      <c r="I7" t="s">
        <v>20</v>
      </c>
      <c r="J7">
        <f>H7*H39</f>
        <v>2525</v>
      </c>
      <c r="K7" t="s">
        <v>0</v>
      </c>
    </row>
    <row r="8" spans="1:11" x14ac:dyDescent="0.25">
      <c r="A8" t="s">
        <v>7</v>
      </c>
      <c r="C8">
        <v>0.12</v>
      </c>
      <c r="D8" s="1">
        <v>0.05</v>
      </c>
      <c r="E8" t="s">
        <v>12</v>
      </c>
      <c r="G8" t="s">
        <v>21</v>
      </c>
      <c r="H8">
        <v>1400</v>
      </c>
      <c r="I8" t="s">
        <v>22</v>
      </c>
    </row>
    <row r="9" spans="1:11" x14ac:dyDescent="0.25">
      <c r="A9" t="s">
        <v>8</v>
      </c>
      <c r="C9">
        <v>0.8</v>
      </c>
      <c r="D9" s="1">
        <v>0.1</v>
      </c>
      <c r="E9" t="s">
        <v>13</v>
      </c>
    </row>
    <row r="10" spans="1:11" x14ac:dyDescent="0.25">
      <c r="A10" t="s">
        <v>9</v>
      </c>
      <c r="C10">
        <v>25</v>
      </c>
      <c r="E10" t="s">
        <v>14</v>
      </c>
      <c r="G10" t="s">
        <v>124</v>
      </c>
      <c r="H10">
        <v>108</v>
      </c>
      <c r="I10" t="s">
        <v>125</v>
      </c>
    </row>
    <row r="11" spans="1:11" x14ac:dyDescent="0.25">
      <c r="A11" t="s">
        <v>10</v>
      </c>
      <c r="C11" s="3">
        <v>0.02</v>
      </c>
      <c r="D11" s="1">
        <v>0.1</v>
      </c>
      <c r="E11" t="s">
        <v>15</v>
      </c>
      <c r="G11" t="s">
        <v>41</v>
      </c>
      <c r="H11">
        <v>5160</v>
      </c>
      <c r="I11" t="s">
        <v>0</v>
      </c>
    </row>
    <row r="12" spans="1:11" x14ac:dyDescent="0.25">
      <c r="G12" t="s">
        <v>49</v>
      </c>
      <c r="H12">
        <v>1</v>
      </c>
      <c r="I12" t="s">
        <v>83</v>
      </c>
    </row>
    <row r="14" spans="1:11" x14ac:dyDescent="0.25">
      <c r="D14">
        <f>0.5*0.12</f>
        <v>0.06</v>
      </c>
      <c r="H14">
        <v>1</v>
      </c>
    </row>
    <row r="15" spans="1:11" x14ac:dyDescent="0.25">
      <c r="H15">
        <v>5160</v>
      </c>
      <c r="I15" t="s">
        <v>82</v>
      </c>
    </row>
    <row r="16" spans="1:11" x14ac:dyDescent="0.25">
      <c r="E16" s="4"/>
    </row>
    <row r="17" spans="1:27" x14ac:dyDescent="0.25">
      <c r="A17" t="s">
        <v>18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</row>
    <row r="18" spans="1:27" x14ac:dyDescent="0.25">
      <c r="A18" t="s">
        <v>50</v>
      </c>
      <c r="B18" s="5">
        <f>$C$8*($H$12)*$H$8*1000000</f>
        <v>168000000</v>
      </c>
      <c r="C18" s="5">
        <f t="shared" ref="C18:AA18" si="0">$C$8*($H$12)*$H$8*1000000</f>
        <v>168000000</v>
      </c>
      <c r="D18" s="5">
        <f t="shared" si="0"/>
        <v>168000000</v>
      </c>
      <c r="E18" s="5">
        <f t="shared" si="0"/>
        <v>168000000</v>
      </c>
      <c r="F18" s="5">
        <f t="shared" si="0"/>
        <v>168000000</v>
      </c>
      <c r="G18" s="5">
        <f t="shared" si="0"/>
        <v>168000000</v>
      </c>
      <c r="H18" s="5">
        <f t="shared" si="0"/>
        <v>168000000</v>
      </c>
      <c r="I18" s="5">
        <f t="shared" si="0"/>
        <v>168000000</v>
      </c>
      <c r="J18" s="5">
        <f t="shared" si="0"/>
        <v>168000000</v>
      </c>
      <c r="K18" s="5">
        <f t="shared" si="0"/>
        <v>168000000</v>
      </c>
      <c r="L18" s="5">
        <f t="shared" si="0"/>
        <v>168000000</v>
      </c>
      <c r="M18" s="5">
        <f t="shared" si="0"/>
        <v>168000000</v>
      </c>
      <c r="N18" s="5">
        <f t="shared" si="0"/>
        <v>168000000</v>
      </c>
      <c r="O18" s="5">
        <f t="shared" si="0"/>
        <v>168000000</v>
      </c>
      <c r="P18" s="5">
        <f t="shared" si="0"/>
        <v>168000000</v>
      </c>
      <c r="Q18" s="5">
        <f t="shared" si="0"/>
        <v>168000000</v>
      </c>
      <c r="R18" s="5">
        <f t="shared" si="0"/>
        <v>168000000</v>
      </c>
      <c r="S18" s="5">
        <f t="shared" si="0"/>
        <v>168000000</v>
      </c>
      <c r="T18" s="5">
        <f t="shared" si="0"/>
        <v>168000000</v>
      </c>
      <c r="U18" s="5">
        <f t="shared" si="0"/>
        <v>168000000</v>
      </c>
      <c r="V18" s="5">
        <f t="shared" si="0"/>
        <v>168000000</v>
      </c>
      <c r="W18" s="5">
        <f t="shared" si="0"/>
        <v>168000000</v>
      </c>
      <c r="X18" s="5">
        <f t="shared" si="0"/>
        <v>168000000</v>
      </c>
      <c r="Y18" s="5">
        <f t="shared" si="0"/>
        <v>168000000</v>
      </c>
      <c r="Z18" s="5">
        <f t="shared" si="0"/>
        <v>168000000</v>
      </c>
      <c r="AA18" s="5">
        <f t="shared" si="0"/>
        <v>168000000</v>
      </c>
    </row>
    <row r="19" spans="1:27" x14ac:dyDescent="0.25">
      <c r="A19" t="s">
        <v>51</v>
      </c>
      <c r="B19" s="7"/>
      <c r="C19" s="5">
        <f t="shared" ref="C19:AA19" si="1">($C$9*0.01*C18)*C21</f>
        <v>1317647.0588235294</v>
      </c>
      <c r="D19" s="5">
        <f t="shared" si="1"/>
        <v>1291810.8419838524</v>
      </c>
      <c r="E19" s="5">
        <f t="shared" si="1"/>
        <v>1266481.217631228</v>
      </c>
      <c r="F19" s="5">
        <f t="shared" si="1"/>
        <v>1241648.252579635</v>
      </c>
      <c r="G19" s="5">
        <f t="shared" si="1"/>
        <v>1217302.208411407</v>
      </c>
      <c r="H19" s="5">
        <f t="shared" si="1"/>
        <v>1193433.537658242</v>
      </c>
      <c r="I19" s="5">
        <f t="shared" si="1"/>
        <v>1170032.8800571002</v>
      </c>
      <c r="J19" s="5">
        <f t="shared" si="1"/>
        <v>1147091.05887951</v>
      </c>
      <c r="K19" s="5">
        <f t="shared" si="1"/>
        <v>1124599.0773328529</v>
      </c>
      <c r="L19" s="5">
        <f t="shared" si="1"/>
        <v>1102548.1150322089</v>
      </c>
      <c r="M19" s="5">
        <f t="shared" si="1"/>
        <v>1080929.5245413813</v>
      </c>
      <c r="N19" s="5">
        <f t="shared" si="1"/>
        <v>1059734.8279817463</v>
      </c>
      <c r="O19" s="5">
        <f t="shared" si="1"/>
        <v>1038955.7137075944</v>
      </c>
      <c r="P19" s="5">
        <f t="shared" si="1"/>
        <v>1018584.0330466611</v>
      </c>
      <c r="Q19" s="5">
        <f t="shared" si="1"/>
        <v>998611.79710456985</v>
      </c>
      <c r="R19" s="5">
        <f t="shared" si="1"/>
        <v>979031.17363193107</v>
      </c>
      <c r="S19" s="5">
        <f t="shared" si="1"/>
        <v>959834.48395287362</v>
      </c>
      <c r="T19" s="5">
        <f t="shared" si="1"/>
        <v>941014.19995379774</v>
      </c>
      <c r="U19" s="5">
        <f t="shared" si="1"/>
        <v>922562.94113117422</v>
      </c>
      <c r="V19" s="5">
        <f t="shared" si="1"/>
        <v>904473.47169722966</v>
      </c>
      <c r="W19" s="5">
        <f t="shared" si="1"/>
        <v>886738.69774238206</v>
      </c>
      <c r="X19" s="5">
        <f t="shared" si="1"/>
        <v>869351.66445331555</v>
      </c>
      <c r="Y19" s="5">
        <f t="shared" si="1"/>
        <v>852305.55338560371</v>
      </c>
      <c r="Z19" s="5">
        <f t="shared" si="1"/>
        <v>835593.67978980753</v>
      </c>
      <c r="AA19" s="5">
        <f t="shared" si="1"/>
        <v>819209.48999000748</v>
      </c>
    </row>
    <row r="20" spans="1:27" x14ac:dyDescent="0.25">
      <c r="A20" t="s">
        <v>45</v>
      </c>
      <c r="C20">
        <f>($H$11)*C21</f>
        <v>5058.8235294117649</v>
      </c>
      <c r="D20">
        <f t="shared" ref="D20:AA20" si="2">($H$11)*D21</f>
        <v>4959.6309111880046</v>
      </c>
      <c r="E20">
        <f t="shared" si="2"/>
        <v>4862.3832462627506</v>
      </c>
      <c r="F20">
        <f t="shared" si="2"/>
        <v>4767.0423982968132</v>
      </c>
      <c r="G20">
        <f t="shared" si="2"/>
        <v>4673.5709787223659</v>
      </c>
      <c r="H20">
        <f t="shared" si="2"/>
        <v>4581.9323320807507</v>
      </c>
      <c r="I20">
        <f t="shared" si="2"/>
        <v>4492.0905216477959</v>
      </c>
      <c r="J20">
        <f t="shared" si="2"/>
        <v>4404.0103153409764</v>
      </c>
      <c r="K20">
        <f t="shared" si="2"/>
        <v>4317.657171902918</v>
      </c>
      <c r="L20">
        <f t="shared" si="2"/>
        <v>4232.9972273558014</v>
      </c>
      <c r="M20">
        <f t="shared" si="2"/>
        <v>4149.9972817213747</v>
      </c>
      <c r="N20">
        <f t="shared" si="2"/>
        <v>4068.6247860013473</v>
      </c>
      <c r="O20">
        <f t="shared" si="2"/>
        <v>3988.8478294130859</v>
      </c>
      <c r="P20">
        <f t="shared" si="2"/>
        <v>3910.6351268755739</v>
      </c>
      <c r="Q20">
        <f t="shared" si="2"/>
        <v>3833.9560067407592</v>
      </c>
      <c r="R20">
        <f t="shared" si="2"/>
        <v>3758.7803987654497</v>
      </c>
      <c r="S20">
        <f t="shared" si="2"/>
        <v>3685.0788223190684</v>
      </c>
      <c r="T20">
        <f t="shared" si="2"/>
        <v>3612.8223748226164</v>
      </c>
      <c r="U20">
        <f t="shared" si="2"/>
        <v>3541.9827204143298</v>
      </c>
      <c r="V20">
        <f t="shared" si="2"/>
        <v>3472.5320788375784</v>
      </c>
      <c r="W20">
        <f t="shared" si="2"/>
        <v>3404.4432145466453</v>
      </c>
      <c r="X20">
        <f t="shared" si="2"/>
        <v>3337.6894260261224</v>
      </c>
      <c r="Y20">
        <f t="shared" si="2"/>
        <v>3272.2445353197286</v>
      </c>
      <c r="Z20">
        <f t="shared" si="2"/>
        <v>3208.0828777644392</v>
      </c>
      <c r="AA20">
        <f t="shared" si="2"/>
        <v>3145.1792919259215</v>
      </c>
    </row>
    <row r="21" spans="1:27" x14ac:dyDescent="0.25">
      <c r="A21" t="s">
        <v>55</v>
      </c>
      <c r="B21">
        <f t="shared" ref="B21:AA21" si="3">1/(1+$C$11)^B17</f>
        <v>1</v>
      </c>
      <c r="C21">
        <f t="shared" si="3"/>
        <v>0.98039215686274506</v>
      </c>
      <c r="D21">
        <f t="shared" si="3"/>
        <v>0.96116878123798544</v>
      </c>
      <c r="E21">
        <f t="shared" si="3"/>
        <v>0.94232233454704462</v>
      </c>
      <c r="F21">
        <f t="shared" si="3"/>
        <v>0.9238454260265142</v>
      </c>
      <c r="G21">
        <f t="shared" si="3"/>
        <v>0.90573080982991594</v>
      </c>
      <c r="H21">
        <f t="shared" si="3"/>
        <v>0.88797138218619198</v>
      </c>
      <c r="I21">
        <f t="shared" si="3"/>
        <v>0.87056017861391388</v>
      </c>
      <c r="J21">
        <f t="shared" si="3"/>
        <v>0.85349037119011162</v>
      </c>
      <c r="K21">
        <f t="shared" si="3"/>
        <v>0.83675526587265847</v>
      </c>
      <c r="L21">
        <f t="shared" si="3"/>
        <v>0.82034829987515534</v>
      </c>
      <c r="M21">
        <f t="shared" si="3"/>
        <v>0.80426303909328967</v>
      </c>
      <c r="N21">
        <f t="shared" si="3"/>
        <v>0.78849317558165644</v>
      </c>
      <c r="O21">
        <f t="shared" si="3"/>
        <v>0.77303252508005538</v>
      </c>
      <c r="P21">
        <f t="shared" si="3"/>
        <v>0.75787502458828948</v>
      </c>
      <c r="Q21">
        <f t="shared" si="3"/>
        <v>0.74301472998851925</v>
      </c>
      <c r="R21">
        <f t="shared" si="3"/>
        <v>0.72844581371423445</v>
      </c>
      <c r="S21">
        <f t="shared" si="3"/>
        <v>0.7141625624649357</v>
      </c>
      <c r="T21">
        <f t="shared" si="3"/>
        <v>0.7001593749656233</v>
      </c>
      <c r="U21">
        <f t="shared" si="3"/>
        <v>0.68643075977021895</v>
      </c>
      <c r="V21">
        <f t="shared" si="3"/>
        <v>0.67297133310805779</v>
      </c>
      <c r="W21">
        <f t="shared" si="3"/>
        <v>0.65977581677260566</v>
      </c>
      <c r="X21">
        <f t="shared" si="3"/>
        <v>0.64683903605157411</v>
      </c>
      <c r="Y21">
        <f t="shared" si="3"/>
        <v>0.63415591769762181</v>
      </c>
      <c r="Z21">
        <f t="shared" si="3"/>
        <v>0.62172148793884485</v>
      </c>
      <c r="AA21">
        <f t="shared" si="3"/>
        <v>0.60953087052827937</v>
      </c>
    </row>
    <row r="22" spans="1:27" x14ac:dyDescent="0.25">
      <c r="A22" t="s">
        <v>54</v>
      </c>
      <c r="C22" s="5">
        <f>C21*C19</f>
        <v>1291810.8419838522</v>
      </c>
      <c r="D22" s="5">
        <f t="shared" ref="D22:AA22" si="4">D21*D19</f>
        <v>1241648.2525796352</v>
      </c>
      <c r="E22" s="5">
        <f t="shared" si="4"/>
        <v>1193433.5376582425</v>
      </c>
      <c r="F22" s="5">
        <f t="shared" si="4"/>
        <v>1147091.0588795098</v>
      </c>
      <c r="G22" s="5">
        <f t="shared" si="4"/>
        <v>1102548.1150322089</v>
      </c>
      <c r="H22" s="5">
        <f t="shared" si="4"/>
        <v>1059734.8279817461</v>
      </c>
      <c r="I22" s="5">
        <f t="shared" si="4"/>
        <v>1018584.0330466612</v>
      </c>
      <c r="J22" s="5">
        <f t="shared" si="4"/>
        <v>979031.17363193119</v>
      </c>
      <c r="K22" s="5">
        <f t="shared" si="4"/>
        <v>941014.19995379774</v>
      </c>
      <c r="L22" s="5">
        <f t="shared" si="4"/>
        <v>904473.47169722978</v>
      </c>
      <c r="M22" s="5">
        <f t="shared" si="4"/>
        <v>869351.6644533159</v>
      </c>
      <c r="N22" s="5">
        <f t="shared" si="4"/>
        <v>835593.67978980753</v>
      </c>
      <c r="O22" s="5">
        <f t="shared" si="4"/>
        <v>803146.55881373282</v>
      </c>
      <c r="P22" s="5">
        <f t="shared" si="4"/>
        <v>771959.39909047727</v>
      </c>
      <c r="Q22" s="5">
        <f t="shared" si="4"/>
        <v>741983.27478900191</v>
      </c>
      <c r="R22" s="5">
        <f t="shared" si="4"/>
        <v>713171.15992791404</v>
      </c>
      <c r="S22" s="5">
        <f t="shared" si="4"/>
        <v>685477.85460199346</v>
      </c>
      <c r="T22" s="5">
        <f t="shared" si="4"/>
        <v>658859.91407342709</v>
      </c>
      <c r="U22" s="5">
        <f t="shared" si="4"/>
        <v>633275.58061651967</v>
      </c>
      <c r="V22" s="5">
        <f t="shared" si="4"/>
        <v>608684.7180089578</v>
      </c>
      <c r="W22" s="5">
        <f t="shared" si="4"/>
        <v>585048.74856685684</v>
      </c>
      <c r="X22" s="5">
        <f t="shared" si="4"/>
        <v>562330.59262481413</v>
      </c>
      <c r="Y22" s="5">
        <f t="shared" si="4"/>
        <v>540494.61036602687</v>
      </c>
      <c r="Z22" s="5">
        <f t="shared" si="4"/>
        <v>519506.54591121379</v>
      </c>
      <c r="AA22" s="5">
        <f t="shared" si="4"/>
        <v>499333.473578637</v>
      </c>
    </row>
    <row r="23" spans="1:27" x14ac:dyDescent="0.25">
      <c r="C23" s="6"/>
    </row>
    <row r="24" spans="1:27" x14ac:dyDescent="0.25">
      <c r="E24" t="s">
        <v>64</v>
      </c>
    </row>
    <row r="25" spans="1:27" x14ac:dyDescent="0.25">
      <c r="A25" t="s">
        <v>23</v>
      </c>
      <c r="C25" s="5">
        <f>SUM(B19:AA19)</f>
        <v>26239525.500499643</v>
      </c>
      <c r="D25" t="s">
        <v>52</v>
      </c>
      <c r="E25" s="7">
        <f>0.008*C18*25</f>
        <v>33600000</v>
      </c>
    </row>
    <row r="26" spans="1:27" x14ac:dyDescent="0.25">
      <c r="A26" t="s">
        <v>24</v>
      </c>
      <c r="C26">
        <f>SUM(B20:AA20)</f>
        <v>100741.03540370399</v>
      </c>
      <c r="D26" t="s">
        <v>42</v>
      </c>
      <c r="E26">
        <f>25*5160</f>
        <v>129000</v>
      </c>
    </row>
    <row r="27" spans="1:27" x14ac:dyDescent="0.25">
      <c r="G27" t="s">
        <v>47</v>
      </c>
      <c r="H27">
        <v>5160</v>
      </c>
      <c r="I27" t="s">
        <v>48</v>
      </c>
    </row>
    <row r="28" spans="1:27" x14ac:dyDescent="0.25">
      <c r="A28" t="s">
        <v>33</v>
      </c>
      <c r="C28" s="6">
        <f>(C18+C25)/(C26)</f>
        <v>1928.1072973105252</v>
      </c>
      <c r="D28" t="s">
        <v>53</v>
      </c>
      <c r="G28" t="s">
        <v>29</v>
      </c>
      <c r="H28">
        <f>24*365</f>
        <v>8760</v>
      </c>
      <c r="I28" t="s">
        <v>48</v>
      </c>
      <c r="J28" t="s">
        <v>38</v>
      </c>
    </row>
    <row r="29" spans="1:27" x14ac:dyDescent="0.25">
      <c r="A29" t="s">
        <v>16</v>
      </c>
      <c r="C29" s="9">
        <f>(C28)/(1000)</f>
        <v>1.9281072973105251</v>
      </c>
      <c r="D29" t="s">
        <v>17</v>
      </c>
    </row>
    <row r="30" spans="1:27" x14ac:dyDescent="0.25">
      <c r="A30" t="s">
        <v>25</v>
      </c>
      <c r="C30">
        <v>50500</v>
      </c>
      <c r="D30" t="s">
        <v>26</v>
      </c>
      <c r="H30">
        <v>1</v>
      </c>
      <c r="I30" t="s">
        <v>34</v>
      </c>
    </row>
    <row r="31" spans="1:27" x14ac:dyDescent="0.25">
      <c r="A31" t="s">
        <v>31</v>
      </c>
      <c r="C31">
        <f>C29*C30/1000</f>
        <v>97.369418514181504</v>
      </c>
      <c r="D31" t="s">
        <v>32</v>
      </c>
      <c r="E31">
        <f>C31/1000</f>
        <v>9.7369418514181502E-2</v>
      </c>
      <c r="F31" t="s">
        <v>75</v>
      </c>
      <c r="H31">
        <v>10000</v>
      </c>
      <c r="I31" t="s">
        <v>35</v>
      </c>
      <c r="J31" t="s">
        <v>36</v>
      </c>
    </row>
    <row r="32" spans="1:27" x14ac:dyDescent="0.25">
      <c r="A32" t="s">
        <v>27</v>
      </c>
      <c r="C32" t="s">
        <v>28</v>
      </c>
      <c r="E32" s="2">
        <f>E31*0.92</f>
        <v>8.957986503304699E-2</v>
      </c>
      <c r="F32" t="s">
        <v>76</v>
      </c>
      <c r="H32">
        <f>H30*1000000</f>
        <v>1000000</v>
      </c>
      <c r="I32" t="s">
        <v>37</v>
      </c>
    </row>
    <row r="33" spans="1:10" x14ac:dyDescent="0.25">
      <c r="A33">
        <v>0</v>
      </c>
      <c r="E33">
        <f>E32*1000</f>
        <v>89.579865033046985</v>
      </c>
      <c r="F33" t="s">
        <v>77</v>
      </c>
    </row>
    <row r="34" spans="1:10" x14ac:dyDescent="0.25">
      <c r="A34">
        <v>40</v>
      </c>
      <c r="H34">
        <f>H31/H28</f>
        <v>1.1415525114155252</v>
      </c>
      <c r="I34" t="s">
        <v>39</v>
      </c>
    </row>
    <row r="35" spans="1:10" x14ac:dyDescent="0.25">
      <c r="A35">
        <v>80</v>
      </c>
      <c r="H35">
        <f>H32/H34</f>
        <v>876000</v>
      </c>
      <c r="I35" t="s">
        <v>40</v>
      </c>
    </row>
    <row r="36" spans="1:10" x14ac:dyDescent="0.25">
      <c r="A36">
        <v>120</v>
      </c>
      <c r="E36">
        <v>1</v>
      </c>
      <c r="F36" t="s">
        <v>78</v>
      </c>
    </row>
    <row r="37" spans="1:10" x14ac:dyDescent="0.25">
      <c r="A37">
        <v>160</v>
      </c>
      <c r="E37">
        <f>E36/3600</f>
        <v>2.7777777777777778E-4</v>
      </c>
      <c r="F37" t="s">
        <v>79</v>
      </c>
      <c r="H37">
        <v>1</v>
      </c>
      <c r="I37" t="s">
        <v>30</v>
      </c>
    </row>
    <row r="38" spans="1:10" x14ac:dyDescent="0.25">
      <c r="A38">
        <v>200</v>
      </c>
      <c r="E38">
        <f>E37*C30/1000</f>
        <v>1.4027777777777778E-2</v>
      </c>
      <c r="F38" t="s">
        <v>77</v>
      </c>
      <c r="H38">
        <v>50500</v>
      </c>
      <c r="I38" t="s">
        <v>44</v>
      </c>
    </row>
    <row r="39" spans="1:10" x14ac:dyDescent="0.25">
      <c r="A39">
        <v>240</v>
      </c>
      <c r="E39">
        <f>E38/1000</f>
        <v>1.4027777777777779E-5</v>
      </c>
      <c r="H39">
        <f>H38/1000000</f>
        <v>5.0500000000000003E-2</v>
      </c>
      <c r="I39" t="s">
        <v>43</v>
      </c>
    </row>
    <row r="40" spans="1:10" x14ac:dyDescent="0.25">
      <c r="A40">
        <v>280</v>
      </c>
      <c r="E40" s="2">
        <f>E39*0.92</f>
        <v>1.2905555555555557E-5</v>
      </c>
    </row>
    <row r="41" spans="1:10" x14ac:dyDescent="0.25">
      <c r="A41">
        <v>320</v>
      </c>
      <c r="E41">
        <f>E40*1000</f>
        <v>1.2905555555555557E-2</v>
      </c>
    </row>
    <row r="42" spans="1:10" x14ac:dyDescent="0.25">
      <c r="A42">
        <v>360</v>
      </c>
      <c r="H42">
        <v>1</v>
      </c>
      <c r="I42" t="s">
        <v>34</v>
      </c>
      <c r="J42">
        <f>H42*H28</f>
        <v>8760</v>
      </c>
    </row>
    <row r="43" spans="1:10" x14ac:dyDescent="0.25">
      <c r="A43">
        <v>400</v>
      </c>
      <c r="H43">
        <v>5160</v>
      </c>
      <c r="I43" t="s">
        <v>0</v>
      </c>
    </row>
    <row r="44" spans="1:10" x14ac:dyDescent="0.25">
      <c r="A44">
        <v>440</v>
      </c>
    </row>
    <row r="45" spans="1:10" x14ac:dyDescent="0.25">
      <c r="A45">
        <v>480</v>
      </c>
    </row>
    <row r="46" spans="1:10" x14ac:dyDescent="0.25">
      <c r="A46">
        <v>520</v>
      </c>
    </row>
    <row r="47" spans="1:10" x14ac:dyDescent="0.25">
      <c r="A47">
        <v>560</v>
      </c>
    </row>
    <row r="48" spans="1:10" x14ac:dyDescent="0.25">
      <c r="A48">
        <v>600</v>
      </c>
    </row>
    <row r="49" spans="1:1" x14ac:dyDescent="0.25">
      <c r="A49">
        <v>640</v>
      </c>
    </row>
    <row r="50" spans="1:1" x14ac:dyDescent="0.25">
      <c r="A50">
        <v>680</v>
      </c>
    </row>
    <row r="51" spans="1:1" x14ac:dyDescent="0.25">
      <c r="A51">
        <v>720</v>
      </c>
    </row>
    <row r="52" spans="1:1" x14ac:dyDescent="0.25">
      <c r="A52">
        <v>760</v>
      </c>
    </row>
    <row r="53" spans="1:1" x14ac:dyDescent="0.25">
      <c r="A53">
        <v>800</v>
      </c>
    </row>
    <row r="54" spans="1:1" x14ac:dyDescent="0.25">
      <c r="A54">
        <v>840</v>
      </c>
    </row>
    <row r="55" spans="1:1" x14ac:dyDescent="0.25">
      <c r="A55">
        <v>880</v>
      </c>
    </row>
    <row r="56" spans="1:1" x14ac:dyDescent="0.25">
      <c r="A56">
        <v>920</v>
      </c>
    </row>
    <row r="57" spans="1:1" x14ac:dyDescent="0.25">
      <c r="A57">
        <v>960</v>
      </c>
    </row>
    <row r="58" spans="1:1" x14ac:dyDescent="0.25">
      <c r="A58">
        <v>1000</v>
      </c>
    </row>
    <row r="59" spans="1:1" x14ac:dyDescent="0.25">
      <c r="A59">
        <v>1040</v>
      </c>
    </row>
    <row r="60" spans="1:1" x14ac:dyDescent="0.25">
      <c r="A60">
        <v>1080</v>
      </c>
    </row>
    <row r="61" spans="1:1" x14ac:dyDescent="0.25">
      <c r="A61">
        <v>1120</v>
      </c>
    </row>
    <row r="62" spans="1:1" x14ac:dyDescent="0.25">
      <c r="A62">
        <v>1160</v>
      </c>
    </row>
    <row r="63" spans="1:1" x14ac:dyDescent="0.25">
      <c r="A63">
        <v>1200</v>
      </c>
    </row>
    <row r="64" spans="1:1" x14ac:dyDescent="0.25">
      <c r="A64">
        <v>1240</v>
      </c>
    </row>
    <row r="65" spans="1:1" x14ac:dyDescent="0.25">
      <c r="A65">
        <v>1280</v>
      </c>
    </row>
    <row r="66" spans="1:1" x14ac:dyDescent="0.25">
      <c r="A66">
        <v>1320</v>
      </c>
    </row>
    <row r="67" spans="1:1" x14ac:dyDescent="0.25">
      <c r="A67">
        <v>1360</v>
      </c>
    </row>
    <row r="68" spans="1:1" x14ac:dyDescent="0.25">
      <c r="A68">
        <v>1400</v>
      </c>
    </row>
  </sheetData>
  <hyperlinks>
    <hyperlink ref="B1" r:id="rId1" xr:uid="{0C64F5A2-ACFA-4D31-84FF-22049330A7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AF62-222C-4878-BD22-076CC4A4892B}">
  <dimension ref="A1:L10"/>
  <sheetViews>
    <sheetView workbookViewId="0">
      <selection activeCell="H6" sqref="H6"/>
    </sheetView>
  </sheetViews>
  <sheetFormatPr defaultRowHeight="15" x14ac:dyDescent="0.25"/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12" x14ac:dyDescent="0.25">
      <c r="A2" t="s">
        <v>6</v>
      </c>
      <c r="B2">
        <v>0.1</v>
      </c>
      <c r="D2" t="s">
        <v>11</v>
      </c>
    </row>
    <row r="3" spans="1:12" x14ac:dyDescent="0.25">
      <c r="A3" t="s">
        <v>7</v>
      </c>
      <c r="B3">
        <v>0.12</v>
      </c>
      <c r="C3" s="1">
        <v>0.05</v>
      </c>
      <c r="D3" t="s">
        <v>12</v>
      </c>
      <c r="G3" t="s">
        <v>7</v>
      </c>
      <c r="H3">
        <f>B3*1000000</f>
        <v>120000</v>
      </c>
      <c r="I3" t="s">
        <v>65</v>
      </c>
    </row>
    <row r="4" spans="1:12" x14ac:dyDescent="0.25">
      <c r="A4" t="s">
        <v>8</v>
      </c>
      <c r="B4">
        <v>0.8</v>
      </c>
      <c r="C4" s="1">
        <v>0.1</v>
      </c>
      <c r="D4" t="s">
        <v>13</v>
      </c>
      <c r="G4" t="s">
        <v>68</v>
      </c>
      <c r="H4">
        <f>H3*B9</f>
        <v>6060</v>
      </c>
      <c r="I4" t="s">
        <v>69</v>
      </c>
    </row>
    <row r="5" spans="1:12" x14ac:dyDescent="0.25">
      <c r="A5" t="s">
        <v>9</v>
      </c>
      <c r="B5">
        <v>25</v>
      </c>
      <c r="D5" t="s">
        <v>14</v>
      </c>
      <c r="H5">
        <f>H4*K8</f>
        <v>5575.2</v>
      </c>
      <c r="I5" t="s">
        <v>71</v>
      </c>
    </row>
    <row r="6" spans="1:12" x14ac:dyDescent="0.25">
      <c r="A6" t="s">
        <v>10</v>
      </c>
      <c r="B6" s="3">
        <v>0.02</v>
      </c>
      <c r="C6" s="1">
        <v>0.1</v>
      </c>
      <c r="D6" t="s">
        <v>15</v>
      </c>
    </row>
    <row r="7" spans="1:12" x14ac:dyDescent="0.25">
      <c r="A7" t="s">
        <v>25</v>
      </c>
      <c r="B7">
        <v>50500</v>
      </c>
      <c r="D7" t="s">
        <v>26</v>
      </c>
      <c r="K7">
        <v>1</v>
      </c>
      <c r="L7" t="s">
        <v>52</v>
      </c>
    </row>
    <row r="8" spans="1:12" x14ac:dyDescent="0.25">
      <c r="B8">
        <f>B7/1000</f>
        <v>50.5</v>
      </c>
      <c r="D8" t="s">
        <v>66</v>
      </c>
      <c r="K8">
        <v>0.92</v>
      </c>
      <c r="L8" t="s">
        <v>70</v>
      </c>
    </row>
    <row r="9" spans="1:12" x14ac:dyDescent="0.25">
      <c r="B9">
        <f>B8/1000</f>
        <v>5.0500000000000003E-2</v>
      </c>
      <c r="D9" t="s">
        <v>67</v>
      </c>
    </row>
    <row r="10" spans="1:12" x14ac:dyDescent="0.25">
      <c r="K10">
        <f>K7*K8</f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B3AC-F44F-47FF-BE03-3A3664A27C09}">
  <dimension ref="A5:Z22"/>
  <sheetViews>
    <sheetView workbookViewId="0">
      <selection activeCell="E21" sqref="E21"/>
    </sheetView>
  </sheetViews>
  <sheetFormatPr defaultRowHeight="15" x14ac:dyDescent="0.25"/>
  <cols>
    <col min="1" max="1" width="18.140625" bestFit="1" customWidth="1"/>
  </cols>
  <sheetData>
    <row r="5" spans="1:26" x14ac:dyDescent="0.25">
      <c r="A5" t="s">
        <v>7</v>
      </c>
      <c r="B5">
        <v>0.12</v>
      </c>
      <c r="C5" t="s">
        <v>12</v>
      </c>
    </row>
    <row r="6" spans="1:26" x14ac:dyDescent="0.25">
      <c r="A6" t="s">
        <v>8</v>
      </c>
    </row>
    <row r="7" spans="1:26" x14ac:dyDescent="0.25">
      <c r="A7" t="s">
        <v>56</v>
      </c>
    </row>
    <row r="8" spans="1:26" x14ac:dyDescent="0.25">
      <c r="A8" t="s">
        <v>58</v>
      </c>
    </row>
    <row r="9" spans="1:26" x14ac:dyDescent="0.25">
      <c r="A9" t="s">
        <v>57</v>
      </c>
    </row>
    <row r="15" spans="1:26" x14ac:dyDescent="0.25">
      <c r="A15" t="s">
        <v>59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</row>
    <row r="16" spans="1:26" x14ac:dyDescent="0.25">
      <c r="A16" t="s">
        <v>8</v>
      </c>
    </row>
    <row r="17" spans="1:1" x14ac:dyDescent="0.25">
      <c r="A17" t="s">
        <v>56</v>
      </c>
    </row>
    <row r="18" spans="1:1" x14ac:dyDescent="0.25">
      <c r="A18" t="s">
        <v>60</v>
      </c>
    </row>
    <row r="19" spans="1:1" x14ac:dyDescent="0.25">
      <c r="A19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2AF5-D90C-40C8-B314-47F467520B97}">
  <dimension ref="A1:L7"/>
  <sheetViews>
    <sheetView workbookViewId="0">
      <selection activeCell="E8" sqref="E8"/>
    </sheetView>
  </sheetViews>
  <sheetFormatPr defaultRowHeight="15" x14ac:dyDescent="0.25"/>
  <sheetData>
    <row r="1" spans="1:12" x14ac:dyDescent="0.25">
      <c r="A1" t="s">
        <v>72</v>
      </c>
    </row>
    <row r="2" spans="1:12" x14ac:dyDescent="0.25">
      <c r="B2" t="s">
        <v>73</v>
      </c>
    </row>
    <row r="3" spans="1:12" x14ac:dyDescent="0.25">
      <c r="B3">
        <v>2.2999999999999998</v>
      </c>
    </row>
    <row r="4" spans="1:12" x14ac:dyDescent="0.25">
      <c r="E4" s="8"/>
    </row>
    <row r="6" spans="1:12" x14ac:dyDescent="0.25">
      <c r="A6" t="s">
        <v>74</v>
      </c>
      <c r="B6">
        <v>0</v>
      </c>
      <c r="C6">
        <v>100</v>
      </c>
      <c r="D6">
        <v>200</v>
      </c>
      <c r="E6">
        <v>300</v>
      </c>
      <c r="F6">
        <v>400</v>
      </c>
      <c r="G6">
        <v>500</v>
      </c>
      <c r="H6">
        <v>600</v>
      </c>
      <c r="I6">
        <v>700</v>
      </c>
      <c r="J6">
        <v>800</v>
      </c>
      <c r="K6">
        <v>900</v>
      </c>
      <c r="L6">
        <v>1000</v>
      </c>
    </row>
    <row r="7" spans="1:12" x14ac:dyDescent="0.25">
      <c r="A7" t="s">
        <v>7</v>
      </c>
      <c r="B7">
        <f>$B$3*B6</f>
        <v>0</v>
      </c>
      <c r="C7">
        <f t="shared" ref="C7:L7" si="0">$B$3*C6</f>
        <v>229.99999999999997</v>
      </c>
      <c r="D7">
        <f t="shared" si="0"/>
        <v>459.99999999999994</v>
      </c>
      <c r="E7">
        <f t="shared" si="0"/>
        <v>690</v>
      </c>
      <c r="F7">
        <f t="shared" si="0"/>
        <v>919.99999999999989</v>
      </c>
      <c r="G7">
        <f t="shared" si="0"/>
        <v>1150</v>
      </c>
      <c r="H7">
        <f t="shared" si="0"/>
        <v>1380</v>
      </c>
      <c r="I7">
        <f t="shared" si="0"/>
        <v>1609.9999999999998</v>
      </c>
      <c r="J7">
        <f t="shared" si="0"/>
        <v>1839.9999999999998</v>
      </c>
      <c r="K7">
        <f t="shared" si="0"/>
        <v>2070</v>
      </c>
      <c r="L7">
        <f t="shared" si="0"/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6BEA-D132-46D2-A546-1261EB903AE5}">
  <dimension ref="A1:AP135"/>
  <sheetViews>
    <sheetView tabSelected="1" workbookViewId="0">
      <selection activeCell="C23" sqref="C23"/>
    </sheetView>
  </sheetViews>
  <sheetFormatPr defaultRowHeight="15" x14ac:dyDescent="0.25"/>
  <cols>
    <col min="1" max="1" width="23.85546875" bestFit="1" customWidth="1"/>
    <col min="2" max="2" width="18.140625" customWidth="1"/>
    <col min="3" max="3" width="20.5703125" bestFit="1" customWidth="1"/>
    <col min="4" max="6" width="20.5703125" customWidth="1"/>
    <col min="8" max="8" width="16.140625" customWidth="1"/>
    <col min="10" max="10" width="23.85546875" bestFit="1" customWidth="1"/>
    <col min="12" max="13" width="11" bestFit="1" customWidth="1"/>
  </cols>
  <sheetData>
    <row r="1" spans="1:15" x14ac:dyDescent="0.25">
      <c r="A1" s="11" t="s">
        <v>89</v>
      </c>
      <c r="B1" s="11" t="s">
        <v>3</v>
      </c>
      <c r="C1" s="11" t="s">
        <v>5</v>
      </c>
      <c r="D1" s="2"/>
      <c r="E1" s="2"/>
      <c r="F1" s="2"/>
    </row>
    <row r="2" spans="1:15" x14ac:dyDescent="0.25">
      <c r="A2" s="12" t="s">
        <v>84</v>
      </c>
      <c r="B2" s="12" t="s">
        <v>102</v>
      </c>
      <c r="C2" s="12" t="s">
        <v>90</v>
      </c>
      <c r="H2" t="s">
        <v>101</v>
      </c>
      <c r="I2">
        <v>0.08</v>
      </c>
      <c r="J2" t="s">
        <v>107</v>
      </c>
    </row>
    <row r="3" spans="1:15" x14ac:dyDescent="0.25">
      <c r="A3" s="12" t="s">
        <v>103</v>
      </c>
      <c r="B3" s="12">
        <v>5.4999999999999997E-3</v>
      </c>
      <c r="C3" s="12" t="s">
        <v>104</v>
      </c>
    </row>
    <row r="4" spans="1:15" x14ac:dyDescent="0.25">
      <c r="A4" s="12"/>
      <c r="B4" s="12"/>
      <c r="C4" s="12"/>
    </row>
    <row r="5" spans="1:15" x14ac:dyDescent="0.25">
      <c r="A5" s="12" t="s">
        <v>85</v>
      </c>
      <c r="B5" s="12">
        <v>8</v>
      </c>
      <c r="C5" s="12" t="s">
        <v>91</v>
      </c>
    </row>
    <row r="6" spans="1:15" x14ac:dyDescent="0.25">
      <c r="A6" s="12" t="s">
        <v>86</v>
      </c>
      <c r="B6" s="12">
        <v>15</v>
      </c>
      <c r="C6" s="12" t="s">
        <v>92</v>
      </c>
    </row>
    <row r="7" spans="1:15" x14ac:dyDescent="0.25">
      <c r="A7" s="12" t="s">
        <v>87</v>
      </c>
      <c r="B7" s="12">
        <v>75</v>
      </c>
      <c r="C7" s="12" t="s">
        <v>15</v>
      </c>
    </row>
    <row r="8" spans="1:15" x14ac:dyDescent="0.25">
      <c r="A8" s="12" t="s">
        <v>88</v>
      </c>
      <c r="B8" s="12">
        <v>2</v>
      </c>
      <c r="C8" s="12" t="s">
        <v>93</v>
      </c>
    </row>
    <row r="9" spans="1:15" x14ac:dyDescent="0.25">
      <c r="A9" s="12" t="s">
        <v>9</v>
      </c>
      <c r="B9" s="12">
        <v>30</v>
      </c>
      <c r="C9" s="12" t="s">
        <v>94</v>
      </c>
    </row>
    <row r="10" spans="1:15" x14ac:dyDescent="0.25">
      <c r="A10" s="12" t="s">
        <v>120</v>
      </c>
      <c r="B10" s="12">
        <f>365*24*B7/100</f>
        <v>6570</v>
      </c>
      <c r="C10" s="12" t="s">
        <v>111</v>
      </c>
    </row>
    <row r="12" spans="1:15" x14ac:dyDescent="0.25">
      <c r="A12" t="s">
        <v>95</v>
      </c>
      <c r="B12" t="s">
        <v>109</v>
      </c>
      <c r="C12" t="s">
        <v>112</v>
      </c>
      <c r="D12" t="s">
        <v>121</v>
      </c>
      <c r="E12" t="s">
        <v>122</v>
      </c>
      <c r="L12" t="s">
        <v>99</v>
      </c>
      <c r="M12" t="s">
        <v>100</v>
      </c>
      <c r="N12" t="s">
        <v>98</v>
      </c>
      <c r="O12" t="s">
        <v>100</v>
      </c>
    </row>
    <row r="13" spans="1:15" x14ac:dyDescent="0.25">
      <c r="A13">
        <v>10</v>
      </c>
      <c r="B13">
        <f>15.245*((A13/5)-1)^1.6468</f>
        <v>15.244999999999999</v>
      </c>
      <c r="C13">
        <f>B13*$B$10</f>
        <v>100159.65</v>
      </c>
      <c r="D13">
        <f>C13*1000</f>
        <v>100159650</v>
      </c>
      <c r="E13">
        <f>A13*$A$19/$A$16</f>
        <v>0.30840000000000001</v>
      </c>
      <c r="L13">
        <v>124</v>
      </c>
      <c r="M13">
        <f>L13/$L$13+1</f>
        <v>2</v>
      </c>
      <c r="N13">
        <f>E19</f>
        <v>1.8</v>
      </c>
      <c r="O13">
        <f>L13/$L$13</f>
        <v>1</v>
      </c>
    </row>
    <row r="14" spans="1:15" x14ac:dyDescent="0.25">
      <c r="A14">
        <v>15</v>
      </c>
      <c r="B14">
        <f t="shared" ref="B14:B16" si="0">15.245*((A14/5)-1)^1.6468</f>
        <v>47.737934644025238</v>
      </c>
      <c r="C14">
        <f t="shared" ref="C14:C16" si="1">B14*$B$10</f>
        <v>313638.23061124579</v>
      </c>
      <c r="D14">
        <f t="shared" ref="D14:D16" si="2">C14*1000</f>
        <v>313638230.61124581</v>
      </c>
      <c r="E14">
        <f>A14*$A$19/$A$16</f>
        <v>0.46259999999999996</v>
      </c>
      <c r="L14">
        <f>$L$13*M13</f>
        <v>248</v>
      </c>
      <c r="M14">
        <f>L14/$L$13+1</f>
        <v>3</v>
      </c>
      <c r="N14">
        <f>N13*M14/M13</f>
        <v>2.7</v>
      </c>
      <c r="O14">
        <f t="shared" ref="O14:O24" si="3">L14/$L$13</f>
        <v>2</v>
      </c>
    </row>
    <row r="15" spans="1:15" x14ac:dyDescent="0.25">
      <c r="A15">
        <v>20</v>
      </c>
      <c r="B15">
        <f t="shared" si="0"/>
        <v>93.078786150217354</v>
      </c>
      <c r="C15">
        <f t="shared" si="1"/>
        <v>611527.62500692799</v>
      </c>
      <c r="D15">
        <f t="shared" si="2"/>
        <v>611527625.00692797</v>
      </c>
      <c r="E15">
        <f>A15*$A$19/$A$16</f>
        <v>0.61680000000000001</v>
      </c>
      <c r="L15">
        <f>$L$13*M14</f>
        <v>372</v>
      </c>
      <c r="M15">
        <f>L15/$L$13+1</f>
        <v>4</v>
      </c>
      <c r="N15">
        <f t="shared" ref="N15:N22" si="4">N14*M15/M14</f>
        <v>3.6</v>
      </c>
      <c r="O15">
        <f t="shared" si="3"/>
        <v>3</v>
      </c>
    </row>
    <row r="16" spans="1:15" x14ac:dyDescent="0.25">
      <c r="A16">
        <v>25</v>
      </c>
      <c r="B16">
        <f t="shared" si="0"/>
        <v>149.48575953277961</v>
      </c>
      <c r="C16">
        <f t="shared" si="1"/>
        <v>982121.44013036205</v>
      </c>
      <c r="D16">
        <f t="shared" si="2"/>
        <v>982121440.13036203</v>
      </c>
      <c r="E16">
        <f>A16*$A$19/$A$16</f>
        <v>0.77100000000000013</v>
      </c>
      <c r="L16">
        <f>$L$13*M15</f>
        <v>496</v>
      </c>
      <c r="M16">
        <f>L16/$L$13+1</f>
        <v>5</v>
      </c>
      <c r="N16">
        <f t="shared" si="4"/>
        <v>4.5</v>
      </c>
      <c r="O16">
        <f t="shared" si="3"/>
        <v>4</v>
      </c>
    </row>
    <row r="17" spans="1:42" x14ac:dyDescent="0.25">
      <c r="L17">
        <f>$L$13*M16</f>
        <v>620</v>
      </c>
      <c r="M17">
        <f>L17/$L$13+1</f>
        <v>6</v>
      </c>
      <c r="N17">
        <f t="shared" si="4"/>
        <v>5.4</v>
      </c>
      <c r="O17">
        <f t="shared" si="3"/>
        <v>5</v>
      </c>
    </row>
    <row r="18" spans="1:42" x14ac:dyDescent="0.25">
      <c r="A18" t="s">
        <v>96</v>
      </c>
      <c r="B18" t="s">
        <v>97</v>
      </c>
      <c r="E18" t="s">
        <v>123</v>
      </c>
      <c r="L18">
        <f>$L$13*M17</f>
        <v>744</v>
      </c>
      <c r="M18">
        <f>L18/$L$13+1</f>
        <v>7</v>
      </c>
      <c r="N18">
        <f t="shared" si="4"/>
        <v>6.3000000000000007</v>
      </c>
      <c r="O18">
        <f t="shared" si="3"/>
        <v>6</v>
      </c>
    </row>
    <row r="19" spans="1:42" x14ac:dyDescent="0.25">
      <c r="A19">
        <v>0.77100000000000002</v>
      </c>
      <c r="E19">
        <v>1.8</v>
      </c>
      <c r="L19">
        <f>$L$13*M18</f>
        <v>868</v>
      </c>
      <c r="M19">
        <f>L19/$L$13+1</f>
        <v>8</v>
      </c>
      <c r="N19">
        <f t="shared" si="4"/>
        <v>7.2000000000000011</v>
      </c>
      <c r="O19">
        <f t="shared" si="3"/>
        <v>7</v>
      </c>
    </row>
    <row r="20" spans="1:42" x14ac:dyDescent="0.25">
      <c r="A20">
        <v>1.3220000000000001</v>
      </c>
      <c r="L20">
        <f>$L$13*M19</f>
        <v>992</v>
      </c>
      <c r="M20">
        <f>L20/$L$13+1</f>
        <v>9</v>
      </c>
      <c r="N20">
        <f t="shared" si="4"/>
        <v>8.1000000000000014</v>
      </c>
      <c r="O20">
        <f t="shared" si="3"/>
        <v>8</v>
      </c>
    </row>
    <row r="21" spans="1:42" x14ac:dyDescent="0.25">
      <c r="L21">
        <f>$L$13*M20</f>
        <v>1116</v>
      </c>
      <c r="M21">
        <f>L21/$L$13+1</f>
        <v>10</v>
      </c>
      <c r="N21">
        <f t="shared" si="4"/>
        <v>9.0000000000000018</v>
      </c>
      <c r="O21">
        <f t="shared" si="3"/>
        <v>9</v>
      </c>
    </row>
    <row r="22" spans="1:42" x14ac:dyDescent="0.25">
      <c r="A22" t="s">
        <v>106</v>
      </c>
      <c r="B22" t="s">
        <v>117</v>
      </c>
      <c r="C22" t="s">
        <v>116</v>
      </c>
      <c r="D22" t="s">
        <v>118</v>
      </c>
      <c r="E22" t="s">
        <v>119</v>
      </c>
      <c r="F22" t="s">
        <v>115</v>
      </c>
      <c r="L22">
        <f>$L$13*M21</f>
        <v>1240</v>
      </c>
      <c r="M22">
        <f>L22/$L$13+1</f>
        <v>11</v>
      </c>
      <c r="N22">
        <f t="shared" si="4"/>
        <v>9.9000000000000021</v>
      </c>
      <c r="O22">
        <f t="shared" si="3"/>
        <v>10</v>
      </c>
    </row>
    <row r="23" spans="1:42" x14ac:dyDescent="0.25">
      <c r="A23">
        <v>0</v>
      </c>
      <c r="B23">
        <f>4*($A$19*A23+C23*$E$19)</f>
        <v>7.2</v>
      </c>
      <c r="C23">
        <v>1</v>
      </c>
      <c r="D23" cm="1">
        <f t="array" ref="D23">INDEX($AP$26:$AP$135,MATCH(A23,$I$26:$I$135,0)+1)</f>
        <v>1621120.801410357</v>
      </c>
      <c r="E23" cm="1">
        <f t="array" ref="E23">INDEX($AP$26:$AP$135,MATCH(A23,$I$26:$I$135,0)+2)</f>
        <v>11056510389.62796</v>
      </c>
      <c r="F23">
        <f>(B23*1000000+D23)/E23</f>
        <v>7.9782141838218609E-4</v>
      </c>
      <c r="L23">
        <f>$L$13*M22</f>
        <v>1364</v>
      </c>
      <c r="M23">
        <f>L23/$L$13+1</f>
        <v>12</v>
      </c>
      <c r="N23">
        <f>N22*M23/M22</f>
        <v>10.800000000000002</v>
      </c>
      <c r="O23">
        <f t="shared" si="3"/>
        <v>11</v>
      </c>
    </row>
    <row r="24" spans="1:42" x14ac:dyDescent="0.25">
      <c r="A24">
        <v>40</v>
      </c>
      <c r="B24">
        <f t="shared" ref="B24:B58" si="5">4*($A$19*A24+C24*$E$19)</f>
        <v>130.56</v>
      </c>
      <c r="C24">
        <v>1</v>
      </c>
      <c r="D24" cm="1">
        <f t="array" ref="D24">INDEX($AP$26:$AP$135,MATCH(A24,$I$26:$I$135,0)+1)</f>
        <v>29396323.865574468</v>
      </c>
      <c r="E24" cm="1">
        <f t="array" ref="E24">INDEX($AP$26:$AP$135,MATCH(A24,$I$26:$I$135,0)+2)</f>
        <v>11056510389.62796</v>
      </c>
      <c r="F24">
        <f t="shared" ref="F24:F58" si="6">(B24*1000000+D24)/E24</f>
        <v>1.4467161719996976E-2</v>
      </c>
      <c r="L24">
        <f>$L$13*M23</f>
        <v>1488</v>
      </c>
      <c r="M24">
        <f>L24/$L$13+1</f>
        <v>13</v>
      </c>
      <c r="N24">
        <f>N23*M24/M23</f>
        <v>11.700000000000003</v>
      </c>
      <c r="O24">
        <f t="shared" si="3"/>
        <v>12</v>
      </c>
    </row>
    <row r="25" spans="1:42" x14ac:dyDescent="0.25">
      <c r="A25">
        <v>80</v>
      </c>
      <c r="B25">
        <f t="shared" si="5"/>
        <v>253.92</v>
      </c>
      <c r="C25">
        <v>1</v>
      </c>
      <c r="D25" cm="1">
        <f t="array" ref="D25">INDEX($AP$26:$AP$135,MATCH(A25,$I$26:$I$135,0)+1)</f>
        <v>57171526.929738574</v>
      </c>
      <c r="E25" cm="1">
        <f t="array" ref="E25">INDEX($AP$26:$AP$135,MATCH(A25,$I$26:$I$135,0)+2)</f>
        <v>11056510389.62796</v>
      </c>
      <c r="F25">
        <f t="shared" si="6"/>
        <v>2.8136502021611765E-2</v>
      </c>
      <c r="H25" t="s">
        <v>113</v>
      </c>
      <c r="I25" t="s">
        <v>99</v>
      </c>
    </row>
    <row r="26" spans="1:42" x14ac:dyDescent="0.25">
      <c r="A26">
        <v>120</v>
      </c>
      <c r="B26">
        <f t="shared" si="5"/>
        <v>377.28</v>
      </c>
      <c r="C26">
        <v>1</v>
      </c>
      <c r="D26" cm="1">
        <f t="array" ref="D26">INDEX($AP$26:$AP$135,MATCH(A26,$I$26:$I$135,0)+1)</f>
        <v>84946729.993902683</v>
      </c>
      <c r="E26" cm="1">
        <f t="array" ref="E26">INDEX($AP$26:$AP$135,MATCH(A26,$I$26:$I$135,0)+2)</f>
        <v>11056510389.62796</v>
      </c>
      <c r="F26">
        <f t="shared" si="6"/>
        <v>4.1805842323226552E-2</v>
      </c>
      <c r="J26" t="s">
        <v>18</v>
      </c>
      <c r="K26">
        <v>0</v>
      </c>
      <c r="L26">
        <v>1</v>
      </c>
      <c r="M26">
        <v>2</v>
      </c>
      <c r="N26">
        <v>3</v>
      </c>
      <c r="O26">
        <v>4</v>
      </c>
      <c r="P26">
        <v>5</v>
      </c>
      <c r="Q26">
        <v>6</v>
      </c>
      <c r="R26">
        <v>7</v>
      </c>
      <c r="S26">
        <v>8</v>
      </c>
      <c r="T26">
        <v>9</v>
      </c>
      <c r="U26">
        <v>10</v>
      </c>
      <c r="V26">
        <v>11</v>
      </c>
      <c r="W26">
        <v>12</v>
      </c>
      <c r="X26">
        <v>13</v>
      </c>
      <c r="Y26">
        <v>14</v>
      </c>
      <c r="Z26">
        <v>15</v>
      </c>
      <c r="AA26">
        <v>16</v>
      </c>
      <c r="AB26">
        <v>17</v>
      </c>
      <c r="AC26">
        <v>18</v>
      </c>
      <c r="AD26">
        <v>19</v>
      </c>
      <c r="AE26">
        <v>20</v>
      </c>
      <c r="AF26">
        <v>21</v>
      </c>
      <c r="AG26">
        <v>22</v>
      </c>
      <c r="AH26">
        <v>23</v>
      </c>
      <c r="AI26">
        <v>24</v>
      </c>
      <c r="AJ26">
        <v>25</v>
      </c>
      <c r="AK26">
        <v>26</v>
      </c>
      <c r="AL26">
        <v>27</v>
      </c>
      <c r="AM26">
        <v>28</v>
      </c>
      <c r="AN26">
        <v>29</v>
      </c>
      <c r="AO26">
        <v>30</v>
      </c>
      <c r="AP26" t="s">
        <v>114</v>
      </c>
    </row>
    <row r="27" spans="1:42" x14ac:dyDescent="0.25">
      <c r="A27">
        <v>160</v>
      </c>
      <c r="B27">
        <f t="shared" si="5"/>
        <v>507.84</v>
      </c>
      <c r="C27">
        <v>2</v>
      </c>
      <c r="D27" cm="1">
        <f t="array" ref="D27">INDEX($AP$26:$AP$135,MATCH(A27,$I$26:$I$135,0)+1)</f>
        <v>114343053.85947715</v>
      </c>
      <c r="E27" cm="1">
        <f t="array" ref="E27">INDEX($AP$26:$AP$135,MATCH(A27,$I$26:$I$135,0)+2)</f>
        <v>11056510389.62796</v>
      </c>
      <c r="F27">
        <f t="shared" si="6"/>
        <v>5.627300404322353E-2</v>
      </c>
      <c r="J27" t="s">
        <v>55</v>
      </c>
      <c r="L27">
        <f>1/(1+$I$2)^L26</f>
        <v>0.92592592592592582</v>
      </c>
      <c r="M27">
        <f>1/(1+$I$2)^M26</f>
        <v>0.85733882030178321</v>
      </c>
      <c r="N27">
        <f>1/(1+$I$2)^N26</f>
        <v>0.79383224102016958</v>
      </c>
      <c r="O27">
        <f>1/(1+$I$2)^O26</f>
        <v>0.73502985279645328</v>
      </c>
      <c r="P27">
        <f>1/(1+$I$2)^P26</f>
        <v>0.68058319703375303</v>
      </c>
      <c r="Q27">
        <f>1/(1+$I$2)^Q26</f>
        <v>0.63016962688310452</v>
      </c>
      <c r="R27">
        <f>1/(1+$I$2)^R26</f>
        <v>0.58349039526213387</v>
      </c>
      <c r="S27">
        <f>1/(1+$I$2)^S26</f>
        <v>0.54026888450197574</v>
      </c>
      <c r="T27">
        <f>1/(1+$I$2)^T26</f>
        <v>0.50024896713145905</v>
      </c>
      <c r="U27">
        <f>1/(1+$I$2)^U26</f>
        <v>0.46319348808468425</v>
      </c>
      <c r="V27">
        <f>1/(1+$I$2)^V26</f>
        <v>0.42888285933767062</v>
      </c>
      <c r="W27">
        <f>1/(1+$I$2)^W26</f>
        <v>0.39711375864599124</v>
      </c>
      <c r="X27">
        <f>1/(1+$I$2)^X26</f>
        <v>0.36769792467221413</v>
      </c>
      <c r="Y27">
        <f>1/(1+$I$2)^Y26</f>
        <v>0.34046104136316119</v>
      </c>
      <c r="Z27">
        <f>1/(1+$I$2)^Z26</f>
        <v>0.31524170496588994</v>
      </c>
      <c r="AA27">
        <f>1/(1+$I$2)^AA26</f>
        <v>0.29189046756100923</v>
      </c>
      <c r="AB27">
        <f>1/(1+$I$2)^AB26</f>
        <v>0.27026895144537894</v>
      </c>
      <c r="AC27">
        <f>1/(1+$I$2)^AC26</f>
        <v>0.25024902911609154</v>
      </c>
      <c r="AD27">
        <f>1/(1+$I$2)^AD26</f>
        <v>0.23171206399638106</v>
      </c>
      <c r="AE27">
        <f>1/(1+$I$2)^AE26</f>
        <v>0.21454820740405653</v>
      </c>
      <c r="AF27">
        <f>1/(1+$I$2)^AF26</f>
        <v>0.19865574759634863</v>
      </c>
      <c r="AG27">
        <f>1/(1+$I$2)^AG26</f>
        <v>0.18394050703365611</v>
      </c>
      <c r="AH27">
        <f>1/(1+$I$2)^AH26</f>
        <v>0.17031528429042234</v>
      </c>
      <c r="AI27">
        <f>1/(1+$I$2)^AI26</f>
        <v>0.1576993373059466</v>
      </c>
      <c r="AJ27">
        <f>1/(1+$I$2)^AJ26</f>
        <v>0.1460179049129135</v>
      </c>
      <c r="AK27">
        <f>1/(1+$I$2)^AK26</f>
        <v>0.13520176380825324</v>
      </c>
      <c r="AL27">
        <f>1/(1+$I$2)^AL26</f>
        <v>0.12518681834097523</v>
      </c>
      <c r="AM27">
        <f>1/(1+$I$2)^AM26</f>
        <v>0.11591372068608817</v>
      </c>
      <c r="AN27">
        <f>1/(1+$I$2)^AN26</f>
        <v>0.10732751915378534</v>
      </c>
      <c r="AO27">
        <f>1/(1+$I$2)^AO26</f>
        <v>9.9377332549801231E-2</v>
      </c>
    </row>
    <row r="28" spans="1:42" x14ac:dyDescent="0.25">
      <c r="A28">
        <v>200</v>
      </c>
      <c r="B28">
        <f t="shared" si="5"/>
        <v>631.20000000000005</v>
      </c>
      <c r="C28">
        <v>2</v>
      </c>
      <c r="D28" cm="1">
        <f t="array" ref="D28">INDEX($AP$26:$AP$135,MATCH(A28,$I$26:$I$135,0)+1)</f>
        <v>142118256.92364123</v>
      </c>
      <c r="E28" cm="1">
        <f t="array" ref="E28">INDEX($AP$26:$AP$135,MATCH(A28,$I$26:$I$135,0)+2)</f>
        <v>11056510389.62796</v>
      </c>
      <c r="F28">
        <f t="shared" si="6"/>
        <v>6.9942344344838314E-2</v>
      </c>
      <c r="H28">
        <f>VLOOKUP(I28,$A$23:$B$58,2)</f>
        <v>7.2</v>
      </c>
      <c r="I28">
        <v>0</v>
      </c>
      <c r="J28" t="s">
        <v>105</v>
      </c>
      <c r="K28">
        <f>H28*1000000</f>
        <v>7200000</v>
      </c>
    </row>
    <row r="29" spans="1:42" x14ac:dyDescent="0.25">
      <c r="A29">
        <v>240</v>
      </c>
      <c r="B29">
        <f t="shared" si="5"/>
        <v>754.56</v>
      </c>
      <c r="C29">
        <v>2</v>
      </c>
      <c r="D29" cm="1">
        <f t="array" ref="D29">INDEX($AP$26:$AP$135,MATCH(A29,$I$26:$I$135,0)+1)</f>
        <v>169893459.98780537</v>
      </c>
      <c r="E29" cm="1">
        <f t="array" ref="E29">INDEX($AP$26:$AP$135,MATCH(A29,$I$26:$I$135,0)+2)</f>
        <v>11056510389.62796</v>
      </c>
      <c r="F29">
        <f t="shared" si="6"/>
        <v>8.3611684646453105E-2</v>
      </c>
      <c r="J29" t="s">
        <v>108</v>
      </c>
      <c r="K29">
        <f t="shared" ref="K29:K36" si="7">H29*1000000</f>
        <v>0</v>
      </c>
      <c r="L29">
        <f>$K28*$B$8*L$27/100</f>
        <v>133333.33333333331</v>
      </c>
      <c r="M29">
        <f>$K28*$B$8*M$27/100</f>
        <v>123456.7901234568</v>
      </c>
      <c r="N29">
        <f>$K28*$B$8*N$27/100</f>
        <v>114311.84270690441</v>
      </c>
      <c r="O29">
        <f>$K28*$B$8*O$27/100</f>
        <v>105844.29880268927</v>
      </c>
      <c r="P29">
        <f>$K28*$B$8*P$27/100</f>
        <v>98003.980372860431</v>
      </c>
      <c r="Q29">
        <f>$K28*$B$8*Q$27/100</f>
        <v>90744.426271167045</v>
      </c>
      <c r="R29">
        <f>$K28*$B$8*R$27/100</f>
        <v>84022.616917747277</v>
      </c>
      <c r="S29">
        <f>$K28*$B$8*S$27/100</f>
        <v>77798.71936828451</v>
      </c>
      <c r="T29">
        <f>$K28*$B$8*T$27/100</f>
        <v>72035.851266930098</v>
      </c>
      <c r="U29">
        <f>$K28*$B$8*U$27/100</f>
        <v>66699.862284194533</v>
      </c>
      <c r="V29">
        <f>$K28*$B$8*V$27/100</f>
        <v>61759.131744624574</v>
      </c>
      <c r="W29">
        <f>$K28*$B$8*W$27/100</f>
        <v>57184.381245022741</v>
      </c>
      <c r="X29">
        <f>$K28*$B$8*X$27/100</f>
        <v>52948.501152798832</v>
      </c>
      <c r="Y29">
        <f>$K28*$B$8*Y$27/100</f>
        <v>49026.389956295214</v>
      </c>
      <c r="Z29">
        <f>$K28*$B$8*Z$27/100</f>
        <v>45394.805515088148</v>
      </c>
      <c r="AA29">
        <f>$K28*$B$8*AA$27/100</f>
        <v>42032.227328785331</v>
      </c>
      <c r="AB29">
        <f>$K28*$B$8*AB$27/100</f>
        <v>38918.729008134564</v>
      </c>
      <c r="AC29">
        <f>$K28*$B$8*AC$27/100</f>
        <v>36035.860192717184</v>
      </c>
      <c r="AD29">
        <f>$K28*$B$8*AD$27/100</f>
        <v>33366.537215478871</v>
      </c>
      <c r="AE29">
        <f>$K28*$B$8*AE$27/100</f>
        <v>30894.941866184141</v>
      </c>
      <c r="AF29">
        <f>$K28*$B$8*AF$27/100</f>
        <v>28606.427653874201</v>
      </c>
      <c r="AG29">
        <f>$K28*$B$8*AG$27/100</f>
        <v>26487.433012846479</v>
      </c>
      <c r="AH29">
        <f>$K28*$B$8*AH$27/100</f>
        <v>24525.400937820817</v>
      </c>
      <c r="AI29">
        <f>$K28*$B$8*AI$27/100</f>
        <v>22708.704572056307</v>
      </c>
      <c r="AJ29">
        <f>$K28*$B$8*AJ$27/100</f>
        <v>21026.578307459546</v>
      </c>
      <c r="AK29">
        <f>$K28*$B$8*AK$27/100</f>
        <v>19469.053988388467</v>
      </c>
      <c r="AL29">
        <f>$K28*$B$8*AL$27/100</f>
        <v>18026.901841100433</v>
      </c>
      <c r="AM29">
        <f>$K28*$B$8*AM$27/100</f>
        <v>16691.575778796698</v>
      </c>
      <c r="AN29">
        <f>$K28*$B$8*AN$27/100</f>
        <v>15455.16275814509</v>
      </c>
      <c r="AO29">
        <f>$K28*$B$8*AO$27/100</f>
        <v>14310.335887171377</v>
      </c>
      <c r="AP29">
        <f>SUM(L29:AO29)</f>
        <v>1621120.801410357</v>
      </c>
    </row>
    <row r="30" spans="1:42" x14ac:dyDescent="0.25">
      <c r="A30">
        <v>280</v>
      </c>
      <c r="B30">
        <f t="shared" si="5"/>
        <v>885.12</v>
      </c>
      <c r="C30">
        <v>3</v>
      </c>
      <c r="D30" cm="1">
        <f t="array" ref="D30">INDEX($AP$26:$AP$135,MATCH(A30,$I$26:$I$135,0)+1)</f>
        <v>199289783.85337985</v>
      </c>
      <c r="E30" cm="1">
        <f t="array" ref="E30">INDEX($AP$26:$AP$135,MATCH(A30,$I$26:$I$135,0)+2)</f>
        <v>11056510389.62796</v>
      </c>
      <c r="F30">
        <f t="shared" si="6"/>
        <v>9.8078846366450076E-2</v>
      </c>
      <c r="J30" t="s">
        <v>110</v>
      </c>
      <c r="K30">
        <f t="shared" si="7"/>
        <v>0</v>
      </c>
      <c r="L30">
        <f>$D$16*L$27</f>
        <v>909371703.82440913</v>
      </c>
      <c r="M30">
        <f t="shared" ref="M30:AO30" si="8">$D$16*M$27</f>
        <v>842010836.87445295</v>
      </c>
      <c r="N30">
        <f t="shared" si="8"/>
        <v>779639663.77264166</v>
      </c>
      <c r="O30">
        <f t="shared" si="8"/>
        <v>721888577.56726074</v>
      </c>
      <c r="P30">
        <f t="shared" si="8"/>
        <v>668415349.5993154</v>
      </c>
      <c r="Q30">
        <f t="shared" si="8"/>
        <v>618903101.48084748</v>
      </c>
      <c r="R30">
        <f t="shared" si="8"/>
        <v>573058427.29708111</v>
      </c>
      <c r="S30">
        <f t="shared" si="8"/>
        <v>530609654.90470463</v>
      </c>
      <c r="T30">
        <f t="shared" si="8"/>
        <v>491305236.02287471</v>
      </c>
      <c r="U30">
        <f t="shared" si="8"/>
        <v>454912255.57673579</v>
      </c>
      <c r="V30">
        <f t="shared" si="8"/>
        <v>421215051.45994055</v>
      </c>
      <c r="W30">
        <f t="shared" si="8"/>
        <v>390013936.53698194</v>
      </c>
      <c r="X30">
        <f t="shared" si="8"/>
        <v>361124015.3120203</v>
      </c>
      <c r="Y30">
        <f t="shared" si="8"/>
        <v>334374088.25187063</v>
      </c>
      <c r="Z30">
        <f t="shared" si="8"/>
        <v>309605637.2702505</v>
      </c>
      <c r="AA30">
        <f t="shared" si="8"/>
        <v>286671886.36134309</v>
      </c>
      <c r="AB30">
        <f t="shared" si="8"/>
        <v>265436931.81605846</v>
      </c>
      <c r="AC30">
        <f t="shared" si="8"/>
        <v>245774936.86672071</v>
      </c>
      <c r="AD30">
        <f t="shared" si="8"/>
        <v>227569385.98770437</v>
      </c>
      <c r="AE30">
        <f t="shared" si="8"/>
        <v>210712394.4330596</v>
      </c>
      <c r="AF30">
        <f t="shared" si="8"/>
        <v>195104068.91949964</v>
      </c>
      <c r="AG30">
        <f t="shared" si="8"/>
        <v>180651915.66620332</v>
      </c>
      <c r="AH30">
        <f t="shared" si="8"/>
        <v>167270292.28352162</v>
      </c>
      <c r="AI30">
        <f t="shared" si="8"/>
        <v>154879900.26251999</v>
      </c>
      <c r="AJ30">
        <f t="shared" si="8"/>
        <v>143407315.05788887</v>
      </c>
      <c r="AK30">
        <f t="shared" si="8"/>
        <v>132784550.97952674</v>
      </c>
      <c r="AL30">
        <f t="shared" si="8"/>
        <v>122948658.31437661</v>
      </c>
      <c r="AM30">
        <f t="shared" si="8"/>
        <v>113841350.29108945</v>
      </c>
      <c r="AN30">
        <f t="shared" si="8"/>
        <v>105408657.67693467</v>
      </c>
      <c r="AO30">
        <f t="shared" si="8"/>
        <v>97600608.960124686</v>
      </c>
      <c r="AP30">
        <f t="shared" ref="AP30:AP93" si="9">SUM(L30:AO30)</f>
        <v>11056510389.62796</v>
      </c>
    </row>
    <row r="31" spans="1:42" x14ac:dyDescent="0.25">
      <c r="A31">
        <v>320</v>
      </c>
      <c r="B31">
        <f t="shared" si="5"/>
        <v>1008.48</v>
      </c>
      <c r="C31">
        <v>3</v>
      </c>
      <c r="D31" cm="1">
        <f t="array" ref="D31">INDEX($AP$26:$AP$135,MATCH(A31,$I$26:$I$135,0)+1)</f>
        <v>227064986.91754395</v>
      </c>
      <c r="E31" cm="1">
        <f t="array" ref="E31">INDEX($AP$26:$AP$135,MATCH(A31,$I$26:$I$135,0)+2)</f>
        <v>11056510389.62796</v>
      </c>
      <c r="F31">
        <f t="shared" si="6"/>
        <v>0.11174818666806487</v>
      </c>
      <c r="H31">
        <f t="shared" ref="H31:H34" si="10">VLOOKUP(I31,$A$23:$B$58,2)</f>
        <v>130.56</v>
      </c>
      <c r="I31">
        <v>40</v>
      </c>
      <c r="J31" t="s">
        <v>105</v>
      </c>
      <c r="K31">
        <f t="shared" si="7"/>
        <v>130560000</v>
      </c>
      <c r="AP31">
        <f t="shared" si="9"/>
        <v>0</v>
      </c>
    </row>
    <row r="32" spans="1:42" x14ac:dyDescent="0.25">
      <c r="A32">
        <v>360</v>
      </c>
      <c r="B32">
        <f t="shared" si="5"/>
        <v>1131.8399999999999</v>
      </c>
      <c r="C32">
        <v>3</v>
      </c>
      <c r="D32" cm="1">
        <f t="array" ref="D32">INDEX($AP$26:$AP$135,MATCH(A32,$I$26:$I$135,0)+1)</f>
        <v>254840189.98170808</v>
      </c>
      <c r="E32" cm="1">
        <f t="array" ref="E32">INDEX($AP$26:$AP$135,MATCH(A32,$I$26:$I$135,0)+2)</f>
        <v>11056510389.62796</v>
      </c>
      <c r="F32">
        <f t="shared" si="6"/>
        <v>0.12541752696967967</v>
      </c>
      <c r="J32" t="s">
        <v>108</v>
      </c>
      <c r="K32">
        <f t="shared" si="7"/>
        <v>0</v>
      </c>
      <c r="L32">
        <f>$K31*$B$8*L$27/100</f>
        <v>2417777.7777777775</v>
      </c>
      <c r="M32">
        <f>$K31*$B$8*M$27/100</f>
        <v>2238683.1275720163</v>
      </c>
      <c r="N32">
        <f>$K31*$B$8*N$27/100</f>
        <v>2072854.7477518669</v>
      </c>
      <c r="O32">
        <f>$K31*$B$8*O$27/100</f>
        <v>1919309.9516220987</v>
      </c>
      <c r="P32">
        <f>$K31*$B$8*P$27/100</f>
        <v>1777138.844094536</v>
      </c>
      <c r="Q32">
        <f>$K31*$B$8*Q$27/100</f>
        <v>1645498.9297171626</v>
      </c>
      <c r="R32">
        <f>$K31*$B$8*R$27/100</f>
        <v>1523610.1201084841</v>
      </c>
      <c r="S32">
        <f>$K31*$B$8*S$27/100</f>
        <v>1410750.1112115593</v>
      </c>
      <c r="T32">
        <f>$K31*$B$8*T$27/100</f>
        <v>1306250.1029736658</v>
      </c>
      <c r="U32">
        <f>$K31*$B$8*U$27/100</f>
        <v>1209490.8360867274</v>
      </c>
      <c r="V32">
        <f>$K31*$B$8*V$27/100</f>
        <v>1119898.9223025255</v>
      </c>
      <c r="W32">
        <f>$K31*$B$8*W$27/100</f>
        <v>1036943.4465764123</v>
      </c>
      <c r="X32">
        <f>$K31*$B$8*X$27/100</f>
        <v>960132.82090408553</v>
      </c>
      <c r="Y32">
        <f>$K31*$B$8*Y$27/100</f>
        <v>889011.87120748649</v>
      </c>
      <c r="Z32">
        <f>$K31*$B$8*Z$27/100</f>
        <v>823159.14000693185</v>
      </c>
      <c r="AA32">
        <f>$K31*$B$8*AA$27/100</f>
        <v>762184.38889530732</v>
      </c>
      <c r="AB32">
        <f>$K31*$B$8*AB$27/100</f>
        <v>705726.28601417353</v>
      </c>
      <c r="AC32">
        <f>$K31*$B$8*AC$27/100</f>
        <v>653450.26482793828</v>
      </c>
      <c r="AD32">
        <f>$K31*$B$8*AD$27/100</f>
        <v>605046.54150735016</v>
      </c>
      <c r="AE32">
        <f>$K31*$B$8*AE$27/100</f>
        <v>560228.27917347243</v>
      </c>
      <c r="AF32">
        <f>$K31*$B$8*AF$27/100</f>
        <v>518729.88812358561</v>
      </c>
      <c r="AG32">
        <f>$K31*$B$8*AG$27/100</f>
        <v>480305.4519662828</v>
      </c>
      <c r="AH32">
        <f>$K31*$B$8*AH$27/100</f>
        <v>444727.2703391508</v>
      </c>
      <c r="AI32">
        <f>$K31*$B$8*AI$27/100</f>
        <v>411784.50957328774</v>
      </c>
      <c r="AJ32">
        <f>$K31*$B$8*AJ$27/100</f>
        <v>381281.95330859977</v>
      </c>
      <c r="AK32">
        <f>$K31*$B$8*AK$27/100</f>
        <v>353038.84565611085</v>
      </c>
      <c r="AL32">
        <f>$K31*$B$8*AL$27/100</f>
        <v>326887.82005195448</v>
      </c>
      <c r="AM32">
        <f>$K31*$B$8*AM$27/100</f>
        <v>302673.90745551343</v>
      </c>
      <c r="AN32">
        <f>$K31*$B$8*AN$27/100</f>
        <v>280253.61801436427</v>
      </c>
      <c r="AO32">
        <f>$K31*$B$8*AO$27/100</f>
        <v>259494.09075404095</v>
      </c>
      <c r="AP32">
        <f t="shared" si="9"/>
        <v>29396323.865574468</v>
      </c>
    </row>
    <row r="33" spans="1:42" x14ac:dyDescent="0.25">
      <c r="A33">
        <v>400</v>
      </c>
      <c r="B33">
        <f t="shared" si="5"/>
        <v>1262.4000000000001</v>
      </c>
      <c r="C33">
        <v>4</v>
      </c>
      <c r="D33" cm="1">
        <f t="array" ref="D33">INDEX($AP$26:$AP$135,MATCH(A33,$I$26:$I$135,0)+1)</f>
        <v>284236513.84728247</v>
      </c>
      <c r="E33" cm="1">
        <f t="array" ref="E33">INDEX($AP$26:$AP$135,MATCH(A33,$I$26:$I$135,0)+2)</f>
        <v>11056510389.62796</v>
      </c>
      <c r="F33">
        <f t="shared" si="6"/>
        <v>0.13988468868967663</v>
      </c>
      <c r="J33" t="s">
        <v>110</v>
      </c>
      <c r="K33">
        <f t="shared" si="7"/>
        <v>0</v>
      </c>
      <c r="L33">
        <f>$D$16*L$27</f>
        <v>909371703.82440913</v>
      </c>
      <c r="M33">
        <f>$D$16*M$27</f>
        <v>842010836.87445295</v>
      </c>
      <c r="N33">
        <f t="shared" ref="M33:AO33" si="11">$D$16*N$27</f>
        <v>779639663.77264166</v>
      </c>
      <c r="O33">
        <f t="shared" si="11"/>
        <v>721888577.56726074</v>
      </c>
      <c r="P33">
        <f t="shared" si="11"/>
        <v>668415349.5993154</v>
      </c>
      <c r="Q33">
        <f t="shared" si="11"/>
        <v>618903101.48084748</v>
      </c>
      <c r="R33">
        <f t="shared" si="11"/>
        <v>573058427.29708111</v>
      </c>
      <c r="S33">
        <f t="shared" si="11"/>
        <v>530609654.90470463</v>
      </c>
      <c r="T33">
        <f t="shared" si="11"/>
        <v>491305236.02287471</v>
      </c>
      <c r="U33">
        <f t="shared" si="11"/>
        <v>454912255.57673579</v>
      </c>
      <c r="V33">
        <f t="shared" si="11"/>
        <v>421215051.45994055</v>
      </c>
      <c r="W33">
        <f t="shared" si="11"/>
        <v>390013936.53698194</v>
      </c>
      <c r="X33">
        <f t="shared" si="11"/>
        <v>361124015.3120203</v>
      </c>
      <c r="Y33">
        <f t="shared" si="11"/>
        <v>334374088.25187063</v>
      </c>
      <c r="Z33">
        <f t="shared" si="11"/>
        <v>309605637.2702505</v>
      </c>
      <c r="AA33">
        <f t="shared" si="11"/>
        <v>286671886.36134309</v>
      </c>
      <c r="AB33">
        <f t="shared" si="11"/>
        <v>265436931.81605846</v>
      </c>
      <c r="AC33">
        <f t="shared" si="11"/>
        <v>245774936.86672071</v>
      </c>
      <c r="AD33">
        <f t="shared" si="11"/>
        <v>227569385.98770437</v>
      </c>
      <c r="AE33">
        <f t="shared" si="11"/>
        <v>210712394.4330596</v>
      </c>
      <c r="AF33">
        <f t="shared" si="11"/>
        <v>195104068.91949964</v>
      </c>
      <c r="AG33">
        <f t="shared" si="11"/>
        <v>180651915.66620332</v>
      </c>
      <c r="AH33">
        <f t="shared" si="11"/>
        <v>167270292.28352162</v>
      </c>
      <c r="AI33">
        <f t="shared" si="11"/>
        <v>154879900.26251999</v>
      </c>
      <c r="AJ33">
        <f t="shared" si="11"/>
        <v>143407315.05788887</v>
      </c>
      <c r="AK33">
        <f t="shared" si="11"/>
        <v>132784550.97952674</v>
      </c>
      <c r="AL33">
        <f t="shared" si="11"/>
        <v>122948658.31437661</v>
      </c>
      <c r="AM33">
        <f t="shared" si="11"/>
        <v>113841350.29108945</v>
      </c>
      <c r="AN33">
        <f t="shared" si="11"/>
        <v>105408657.67693467</v>
      </c>
      <c r="AO33">
        <f t="shared" si="11"/>
        <v>97600608.960124686</v>
      </c>
      <c r="AP33">
        <f t="shared" si="9"/>
        <v>11056510389.62796</v>
      </c>
    </row>
    <row r="34" spans="1:42" x14ac:dyDescent="0.25">
      <c r="A34">
        <v>440</v>
      </c>
      <c r="B34">
        <f t="shared" si="5"/>
        <v>1385.76</v>
      </c>
      <c r="C34">
        <v>4</v>
      </c>
      <c r="D34" cm="1">
        <f t="array" ref="D34">INDEX($AP$26:$AP$135,MATCH(A34,$I$26:$I$135,0)+1)</f>
        <v>312011716.91144663</v>
      </c>
      <c r="E34" cm="1">
        <f t="array" ref="E34">INDEX($AP$26:$AP$135,MATCH(A34,$I$26:$I$135,0)+2)</f>
        <v>11056510389.62796</v>
      </c>
      <c r="F34">
        <f t="shared" si="6"/>
        <v>0.15355402899129142</v>
      </c>
      <c r="H34">
        <f t="shared" si="10"/>
        <v>253.92</v>
      </c>
      <c r="I34">
        <v>80</v>
      </c>
      <c r="J34" t="s">
        <v>105</v>
      </c>
      <c r="K34">
        <f t="shared" si="7"/>
        <v>253920000</v>
      </c>
      <c r="AP34">
        <f t="shared" si="9"/>
        <v>0</v>
      </c>
    </row>
    <row r="35" spans="1:42" x14ac:dyDescent="0.25">
      <c r="A35">
        <v>480</v>
      </c>
      <c r="B35">
        <f t="shared" si="5"/>
        <v>1509.12</v>
      </c>
      <c r="C35">
        <v>4</v>
      </c>
      <c r="D35" cm="1">
        <f t="array" ref="D35">INDEX($AP$26:$AP$135,MATCH(A35,$I$26:$I$135,0)+1)</f>
        <v>339786919.97561073</v>
      </c>
      <c r="E35" cm="1">
        <f t="array" ref="E35">INDEX($AP$26:$AP$135,MATCH(A35,$I$26:$I$135,0)+2)</f>
        <v>11056510389.62796</v>
      </c>
      <c r="F35">
        <f t="shared" si="6"/>
        <v>0.16722336929290621</v>
      </c>
      <c r="J35" t="s">
        <v>108</v>
      </c>
      <c r="K35">
        <f t="shared" si="7"/>
        <v>0</v>
      </c>
      <c r="L35">
        <f>$K34*$B$8*L$27/100</f>
        <v>4702222.2222222211</v>
      </c>
      <c r="M35">
        <f>$K34*$B$8*M$27/100</f>
        <v>4353909.4650205765</v>
      </c>
      <c r="N35">
        <f>$K34*$B$8*N$27/100</f>
        <v>4031397.6527968291</v>
      </c>
      <c r="O35">
        <f>$K34*$B$8*O$27/100</f>
        <v>3732775.6044415082</v>
      </c>
      <c r="P35">
        <f>$K34*$B$8*P$27/100</f>
        <v>3456273.7078162115</v>
      </c>
      <c r="Q35">
        <f>$K34*$B$8*Q$27/100</f>
        <v>3200253.4331631577</v>
      </c>
      <c r="R35">
        <f>$K34*$B$8*R$27/100</f>
        <v>2963197.6232992206</v>
      </c>
      <c r="S35">
        <f>$K34*$B$8*S$27/100</f>
        <v>2743701.5030548335</v>
      </c>
      <c r="T35">
        <f>$K34*$B$8*T$27/100</f>
        <v>2540464.3546804017</v>
      </c>
      <c r="U35">
        <f>$K34*$B$8*U$27/100</f>
        <v>2352281.8098892607</v>
      </c>
      <c r="V35">
        <f>$K34*$B$8*V$27/100</f>
        <v>2178038.7128604264</v>
      </c>
      <c r="W35">
        <f>$K34*$B$8*W$27/100</f>
        <v>2016702.511907802</v>
      </c>
      <c r="X35">
        <f>$K34*$B$8*X$27/100</f>
        <v>1867317.1406553721</v>
      </c>
      <c r="Y35">
        <f>$K34*$B$8*Y$27/100</f>
        <v>1728997.352458678</v>
      </c>
      <c r="Z35">
        <f>$K34*$B$8*Z$27/100</f>
        <v>1600923.4744987753</v>
      </c>
      <c r="AA35">
        <f>$K34*$B$8*AA$27/100</f>
        <v>1482336.5504618294</v>
      </c>
      <c r="AB35">
        <f>$K34*$B$8*AB$27/100</f>
        <v>1372533.8430202124</v>
      </c>
      <c r="AC35">
        <f>$K34*$B$8*AC$27/100</f>
        <v>1270864.6694631593</v>
      </c>
      <c r="AD35">
        <f>$K34*$B$8*AD$27/100</f>
        <v>1176726.5457992216</v>
      </c>
      <c r="AE35">
        <f>$K34*$B$8*AE$27/100</f>
        <v>1089561.6164807607</v>
      </c>
      <c r="AF35">
        <f>$K34*$B$8*AF$27/100</f>
        <v>1008853.3485932968</v>
      </c>
      <c r="AG35">
        <f>$K34*$B$8*AG$27/100</f>
        <v>934123.4709197192</v>
      </c>
      <c r="AH35">
        <f>$K34*$B$8*AH$27/100</f>
        <v>864929.13974048081</v>
      </c>
      <c r="AI35">
        <f>$K34*$B$8*AI$27/100</f>
        <v>800860.31457451929</v>
      </c>
      <c r="AJ35">
        <f>$K34*$B$8*AJ$27/100</f>
        <v>741537.32830973994</v>
      </c>
      <c r="AK35">
        <f>$K34*$B$8*AK$27/100</f>
        <v>686608.6373238333</v>
      </c>
      <c r="AL35">
        <f>$K34*$B$8*AL$27/100</f>
        <v>635748.73826280865</v>
      </c>
      <c r="AM35">
        <f>$K34*$B$8*AM$27/100</f>
        <v>588656.23913223017</v>
      </c>
      <c r="AN35">
        <f>$K34*$B$8*AN$27/100</f>
        <v>545052.07327058341</v>
      </c>
      <c r="AO35">
        <f>$K34*$B$8*AO$27/100</f>
        <v>504677.84562091058</v>
      </c>
      <c r="AP35">
        <f t="shared" si="9"/>
        <v>57171526.929738574</v>
      </c>
    </row>
    <row r="36" spans="1:42" x14ac:dyDescent="0.25">
      <c r="A36">
        <v>520</v>
      </c>
      <c r="B36">
        <f t="shared" si="5"/>
        <v>1639.68</v>
      </c>
      <c r="C36">
        <v>5</v>
      </c>
      <c r="D36" cm="1">
        <f t="array" ref="D36">INDEX($AP$26:$AP$135,MATCH(A36,$I$26:$I$135,0)+1)</f>
        <v>369183243.84118533</v>
      </c>
      <c r="E36" cm="1">
        <f t="array" ref="E36">INDEX($AP$26:$AP$135,MATCH(A36,$I$26:$I$135,0)+2)</f>
        <v>11056510389.62796</v>
      </c>
      <c r="F36">
        <f t="shared" si="6"/>
        <v>0.18169053101290319</v>
      </c>
      <c r="J36" t="s">
        <v>110</v>
      </c>
      <c r="K36">
        <f t="shared" si="7"/>
        <v>0</v>
      </c>
      <c r="L36">
        <f>$D$16*L$27</f>
        <v>909371703.82440913</v>
      </c>
      <c r="M36">
        <f>$D$16*M$27</f>
        <v>842010836.87445295</v>
      </c>
      <c r="N36">
        <f t="shared" ref="M36:AO36" si="12">$D$16*N$27</f>
        <v>779639663.77264166</v>
      </c>
      <c r="O36">
        <f t="shared" si="12"/>
        <v>721888577.56726074</v>
      </c>
      <c r="P36">
        <f t="shared" si="12"/>
        <v>668415349.5993154</v>
      </c>
      <c r="Q36">
        <f t="shared" si="12"/>
        <v>618903101.48084748</v>
      </c>
      <c r="R36">
        <f t="shared" si="12"/>
        <v>573058427.29708111</v>
      </c>
      <c r="S36">
        <f t="shared" si="12"/>
        <v>530609654.90470463</v>
      </c>
      <c r="T36">
        <f t="shared" si="12"/>
        <v>491305236.02287471</v>
      </c>
      <c r="U36">
        <f t="shared" si="12"/>
        <v>454912255.57673579</v>
      </c>
      <c r="V36">
        <f t="shared" si="12"/>
        <v>421215051.45994055</v>
      </c>
      <c r="W36">
        <f t="shared" si="12"/>
        <v>390013936.53698194</v>
      </c>
      <c r="X36">
        <f t="shared" si="12"/>
        <v>361124015.3120203</v>
      </c>
      <c r="Y36">
        <f t="shared" si="12"/>
        <v>334374088.25187063</v>
      </c>
      <c r="Z36">
        <f t="shared" si="12"/>
        <v>309605637.2702505</v>
      </c>
      <c r="AA36">
        <f t="shared" si="12"/>
        <v>286671886.36134309</v>
      </c>
      <c r="AB36">
        <f t="shared" si="12"/>
        <v>265436931.81605846</v>
      </c>
      <c r="AC36">
        <f t="shared" si="12"/>
        <v>245774936.86672071</v>
      </c>
      <c r="AD36">
        <f t="shared" si="12"/>
        <v>227569385.98770437</v>
      </c>
      <c r="AE36">
        <f t="shared" si="12"/>
        <v>210712394.4330596</v>
      </c>
      <c r="AF36">
        <f t="shared" si="12"/>
        <v>195104068.91949964</v>
      </c>
      <c r="AG36">
        <f t="shared" si="12"/>
        <v>180651915.66620332</v>
      </c>
      <c r="AH36">
        <f t="shared" si="12"/>
        <v>167270292.28352162</v>
      </c>
      <c r="AI36">
        <f t="shared" si="12"/>
        <v>154879900.26251999</v>
      </c>
      <c r="AJ36">
        <f t="shared" si="12"/>
        <v>143407315.05788887</v>
      </c>
      <c r="AK36">
        <f t="shared" si="12"/>
        <v>132784550.97952674</v>
      </c>
      <c r="AL36">
        <f t="shared" si="12"/>
        <v>122948658.31437661</v>
      </c>
      <c r="AM36">
        <f t="shared" si="12"/>
        <v>113841350.29108945</v>
      </c>
      <c r="AN36">
        <f t="shared" si="12"/>
        <v>105408657.67693467</v>
      </c>
      <c r="AO36">
        <f t="shared" si="12"/>
        <v>97600608.960124686</v>
      </c>
      <c r="AP36">
        <f t="shared" si="9"/>
        <v>11056510389.62796</v>
      </c>
    </row>
    <row r="37" spans="1:42" x14ac:dyDescent="0.25">
      <c r="A37">
        <v>560</v>
      </c>
      <c r="B37">
        <f t="shared" si="5"/>
        <v>1763.04</v>
      </c>
      <c r="C37">
        <v>5</v>
      </c>
      <c r="D37" cm="1">
        <f t="array" ref="D37">INDEX($AP$26:$AP$135,MATCH(A37,$I$26:$I$135,0)+1)</f>
        <v>396958446.90534925</v>
      </c>
      <c r="E37" cm="1">
        <f t="array" ref="E37">INDEX($AP$26:$AP$135,MATCH(A37,$I$26:$I$135,0)+2)</f>
        <v>11056510389.62796</v>
      </c>
      <c r="F37">
        <f t="shared" si="6"/>
        <v>0.19535987131451796</v>
      </c>
      <c r="H37">
        <f>VLOOKUP(I37,$A$23:$B$58,2)</f>
        <v>377.28</v>
      </c>
      <c r="I37">
        <v>120</v>
      </c>
      <c r="J37" t="s">
        <v>105</v>
      </c>
      <c r="K37">
        <f>H37*1000000</f>
        <v>377280000</v>
      </c>
      <c r="AP37">
        <f t="shared" si="9"/>
        <v>0</v>
      </c>
    </row>
    <row r="38" spans="1:42" x14ac:dyDescent="0.25">
      <c r="A38">
        <v>600</v>
      </c>
      <c r="B38">
        <f t="shared" si="5"/>
        <v>1886.4</v>
      </c>
      <c r="C38">
        <v>5</v>
      </c>
      <c r="D38" cm="1">
        <f t="array" ref="D38">INDEX($AP$26:$AP$135,MATCH(A38,$I$26:$I$135,0)+1)</f>
        <v>424733649.9695136</v>
      </c>
      <c r="E38" cm="1">
        <f t="array" ref="E38">INDEX($AP$26:$AP$135,MATCH(A38,$I$26:$I$135,0)+2)</f>
        <v>11056510389.62796</v>
      </c>
      <c r="F38">
        <f t="shared" si="6"/>
        <v>0.20902921161613278</v>
      </c>
      <c r="J38" t="s">
        <v>108</v>
      </c>
      <c r="K38">
        <f t="shared" ref="K38:K49" si="13">H38*1000000</f>
        <v>0</v>
      </c>
      <c r="L38">
        <f>$K37*$B$8*L$27/100</f>
        <v>6986666.666666666</v>
      </c>
      <c r="M38">
        <f t="shared" ref="M38" si="14">$K37*$B$8*M$27/100</f>
        <v>6469135.8024691353</v>
      </c>
      <c r="N38">
        <f t="shared" ref="N38" si="15">$K37*$B$8*N$27/100</f>
        <v>5989940.5578417918</v>
      </c>
      <c r="O38">
        <f t="shared" ref="O38" si="16">$K37*$B$8*O$27/100</f>
        <v>5546241.2572609177</v>
      </c>
      <c r="P38">
        <f t="shared" ref="P38" si="17">$K37*$B$8*P$27/100</f>
        <v>5135408.5715378867</v>
      </c>
      <c r="Q38">
        <f t="shared" ref="Q38" si="18">$K37*$B$8*Q$27/100</f>
        <v>4755007.9366091527</v>
      </c>
      <c r="R38">
        <f t="shared" ref="R38" si="19">$K37*$B$8*R$27/100</f>
        <v>4402785.1264899578</v>
      </c>
      <c r="S38">
        <f t="shared" ref="S38" si="20">$K37*$B$8*S$27/100</f>
        <v>4076652.8948981082</v>
      </c>
      <c r="T38">
        <f t="shared" ref="T38" si="21">$K37*$B$8*T$27/100</f>
        <v>3774678.606387137</v>
      </c>
      <c r="U38">
        <f t="shared" ref="U38" si="22">$K37*$B$8*U$27/100</f>
        <v>3495072.7836917937</v>
      </c>
      <c r="V38">
        <f t="shared" ref="V38" si="23">$K37*$B$8*V$27/100</f>
        <v>3236178.5034183278</v>
      </c>
      <c r="W38">
        <f t="shared" ref="W38" si="24">$K37*$B$8*W$27/100</f>
        <v>2996461.5772391916</v>
      </c>
      <c r="X38">
        <f t="shared" ref="X38" si="25">$K37*$B$8*X$27/100</f>
        <v>2774501.4604066587</v>
      </c>
      <c r="Y38">
        <f t="shared" ref="Y38" si="26">$K37*$B$8*Y$27/100</f>
        <v>2568982.8337098691</v>
      </c>
      <c r="Z38">
        <f t="shared" ref="Z38" si="27">$K37*$B$8*Z$27/100</f>
        <v>2378687.8089906191</v>
      </c>
      <c r="AA38">
        <f t="shared" ref="AA38" si="28">$K37*$B$8*AA$27/100</f>
        <v>2202488.7120283511</v>
      </c>
      <c r="AB38">
        <f t="shared" ref="AB38" si="29">$K37*$B$8*AB$27/100</f>
        <v>2039341.4000262513</v>
      </c>
      <c r="AC38">
        <f t="shared" ref="AC38" si="30">$K37*$B$8*AC$27/100</f>
        <v>1888279.0740983803</v>
      </c>
      <c r="AD38">
        <f t="shared" ref="AD38" si="31">$K37*$B$8*AD$27/100</f>
        <v>1748406.5500910929</v>
      </c>
      <c r="AE38">
        <f t="shared" ref="AE38" si="32">$K37*$B$8*AE$27/100</f>
        <v>1618894.9537880488</v>
      </c>
      <c r="AF38">
        <f t="shared" ref="AF38" si="33">$K37*$B$8*AF$27/100</f>
        <v>1498976.8090630081</v>
      </c>
      <c r="AG38">
        <f t="shared" ref="AG38" si="34">$K37*$B$8*AG$27/100</f>
        <v>1387941.4898731557</v>
      </c>
      <c r="AH38">
        <f t="shared" ref="AH38" si="35">$K37*$B$8*AH$27/100</f>
        <v>1285131.0091418109</v>
      </c>
      <c r="AI38">
        <f t="shared" ref="AI38" si="36">$K37*$B$8*AI$27/100</f>
        <v>1189936.1195757508</v>
      </c>
      <c r="AJ38">
        <f t="shared" ref="AJ38" si="37">$K37*$B$8*AJ$27/100</f>
        <v>1101792.7033108801</v>
      </c>
      <c r="AK38">
        <f t="shared" ref="AK38" si="38">$K37*$B$8*AK$27/100</f>
        <v>1020178.4289915557</v>
      </c>
      <c r="AL38">
        <f t="shared" ref="AL38" si="39">$K37*$B$8*AL$27/100</f>
        <v>944609.6564736627</v>
      </c>
      <c r="AM38">
        <f t="shared" ref="AM38" si="40">$K37*$B$8*AM$27/100</f>
        <v>874638.57080894697</v>
      </c>
      <c r="AN38">
        <f t="shared" ref="AN38" si="41">$K37*$B$8*AN$27/100</f>
        <v>809850.52852680266</v>
      </c>
      <c r="AO38">
        <f t="shared" ref="AO38" si="42">$K37*$B$8*AO$27/100</f>
        <v>749861.60048778018</v>
      </c>
      <c r="AP38">
        <f t="shared" si="9"/>
        <v>84946729.993902683</v>
      </c>
    </row>
    <row r="39" spans="1:42" x14ac:dyDescent="0.25">
      <c r="A39">
        <v>640</v>
      </c>
      <c r="B39">
        <f t="shared" si="5"/>
        <v>2016.96</v>
      </c>
      <c r="C39">
        <v>6</v>
      </c>
      <c r="D39" cm="1">
        <f t="array" ref="D39">INDEX($AP$26:$AP$135,MATCH(A39,$I$26:$I$135,0)+1)</f>
        <v>454129973.8350879</v>
      </c>
      <c r="E39" cm="1">
        <f t="array" ref="E39">INDEX($AP$26:$AP$135,MATCH(A39,$I$26:$I$135,0)+2)</f>
        <v>11056510389.62796</v>
      </c>
      <c r="F39">
        <f t="shared" si="6"/>
        <v>0.22349637333612973</v>
      </c>
      <c r="J39" t="s">
        <v>110</v>
      </c>
      <c r="K39">
        <f t="shared" si="13"/>
        <v>0</v>
      </c>
      <c r="L39">
        <f>$D$16*L$27</f>
        <v>909371703.82440913</v>
      </c>
      <c r="M39">
        <f>$D$16*M$27</f>
        <v>842010836.87445295</v>
      </c>
      <c r="N39">
        <f t="shared" ref="N39:AO39" si="43">$D$16*N$27</f>
        <v>779639663.77264166</v>
      </c>
      <c r="O39">
        <f t="shared" si="43"/>
        <v>721888577.56726074</v>
      </c>
      <c r="P39">
        <f t="shared" si="43"/>
        <v>668415349.5993154</v>
      </c>
      <c r="Q39">
        <f t="shared" si="43"/>
        <v>618903101.48084748</v>
      </c>
      <c r="R39">
        <f t="shared" si="43"/>
        <v>573058427.29708111</v>
      </c>
      <c r="S39">
        <f t="shared" si="43"/>
        <v>530609654.90470463</v>
      </c>
      <c r="T39">
        <f t="shared" si="43"/>
        <v>491305236.02287471</v>
      </c>
      <c r="U39">
        <f t="shared" si="43"/>
        <v>454912255.57673579</v>
      </c>
      <c r="V39">
        <f t="shared" si="43"/>
        <v>421215051.45994055</v>
      </c>
      <c r="W39">
        <f t="shared" si="43"/>
        <v>390013936.53698194</v>
      </c>
      <c r="X39">
        <f t="shared" si="43"/>
        <v>361124015.3120203</v>
      </c>
      <c r="Y39">
        <f t="shared" si="43"/>
        <v>334374088.25187063</v>
      </c>
      <c r="Z39">
        <f t="shared" si="43"/>
        <v>309605637.2702505</v>
      </c>
      <c r="AA39">
        <f t="shared" si="43"/>
        <v>286671886.36134309</v>
      </c>
      <c r="AB39">
        <f t="shared" si="43"/>
        <v>265436931.81605846</v>
      </c>
      <c r="AC39">
        <f t="shared" si="43"/>
        <v>245774936.86672071</v>
      </c>
      <c r="AD39">
        <f t="shared" si="43"/>
        <v>227569385.98770437</v>
      </c>
      <c r="AE39">
        <f t="shared" si="43"/>
        <v>210712394.4330596</v>
      </c>
      <c r="AF39">
        <f t="shared" si="43"/>
        <v>195104068.91949964</v>
      </c>
      <c r="AG39">
        <f t="shared" si="43"/>
        <v>180651915.66620332</v>
      </c>
      <c r="AH39">
        <f t="shared" si="43"/>
        <v>167270292.28352162</v>
      </c>
      <c r="AI39">
        <f t="shared" si="43"/>
        <v>154879900.26251999</v>
      </c>
      <c r="AJ39">
        <f t="shared" si="43"/>
        <v>143407315.05788887</v>
      </c>
      <c r="AK39">
        <f t="shared" si="43"/>
        <v>132784550.97952674</v>
      </c>
      <c r="AL39">
        <f t="shared" si="43"/>
        <v>122948658.31437661</v>
      </c>
      <c r="AM39">
        <f t="shared" si="43"/>
        <v>113841350.29108945</v>
      </c>
      <c r="AN39">
        <f t="shared" si="43"/>
        <v>105408657.67693467</v>
      </c>
      <c r="AO39">
        <f t="shared" si="43"/>
        <v>97600608.960124686</v>
      </c>
      <c r="AP39">
        <f t="shared" si="9"/>
        <v>11056510389.62796</v>
      </c>
    </row>
    <row r="40" spans="1:42" x14ac:dyDescent="0.25">
      <c r="A40">
        <v>680</v>
      </c>
      <c r="B40">
        <f t="shared" si="5"/>
        <v>2140.3199999999997</v>
      </c>
      <c r="C40">
        <v>6</v>
      </c>
      <c r="D40" cm="1">
        <f t="array" ref="D40">INDEX($AP$26:$AP$135,MATCH(A40,$I$26:$I$135,0)+1)</f>
        <v>481905176.899252</v>
      </c>
      <c r="E40" cm="1">
        <f t="array" ref="E40">INDEX($AP$26:$AP$135,MATCH(A40,$I$26:$I$135,0)+2)</f>
        <v>11056510389.62796</v>
      </c>
      <c r="F40">
        <f t="shared" si="6"/>
        <v>0.23716571363774452</v>
      </c>
      <c r="H40">
        <f t="shared" ref="H40" si="44">VLOOKUP(I40,$A$23:$B$58,2)</f>
        <v>507.84</v>
      </c>
      <c r="I40">
        <v>160</v>
      </c>
      <c r="J40" t="s">
        <v>105</v>
      </c>
      <c r="K40">
        <f t="shared" si="13"/>
        <v>507840000</v>
      </c>
    </row>
    <row r="41" spans="1:42" x14ac:dyDescent="0.25">
      <c r="A41">
        <v>720</v>
      </c>
      <c r="B41">
        <f t="shared" si="5"/>
        <v>2263.6799999999998</v>
      </c>
      <c r="C41">
        <v>6</v>
      </c>
      <c r="D41" cm="1">
        <f t="array" ref="D41">INDEX($AP$26:$AP$135,MATCH(A41,$I$26:$I$135,0)+1)</f>
        <v>509680379.96341616</v>
      </c>
      <c r="E41" cm="1">
        <f t="array" ref="E41">INDEX($AP$26:$AP$135,MATCH(A41,$I$26:$I$135,0)+2)</f>
        <v>11056510389.62796</v>
      </c>
      <c r="F41">
        <f t="shared" si="6"/>
        <v>0.25083505393935934</v>
      </c>
      <c r="J41" t="s">
        <v>108</v>
      </c>
      <c r="K41">
        <f t="shared" si="13"/>
        <v>0</v>
      </c>
      <c r="L41">
        <f t="shared" ref="L41:L72" si="45">$K40*$B$8*L$27/100</f>
        <v>9404444.4444444422</v>
      </c>
      <c r="M41">
        <f t="shared" ref="M41:M72" si="46">$K40*$B$8*M$27/100</f>
        <v>8707818.930041153</v>
      </c>
      <c r="N41">
        <f t="shared" ref="N41:N72" si="47">$K40*$B$8*N$27/100</f>
        <v>8062795.3055936582</v>
      </c>
      <c r="O41">
        <f t="shared" ref="O41:O72" si="48">$K40*$B$8*O$27/100</f>
        <v>7465551.2088830164</v>
      </c>
      <c r="P41">
        <f t="shared" ref="P41:P72" si="49">$K40*$B$8*P$27/100</f>
        <v>6912547.415632423</v>
      </c>
      <c r="Q41">
        <f t="shared" ref="Q41:Q72" si="50">$K40*$B$8*Q$27/100</f>
        <v>6400506.8663263153</v>
      </c>
      <c r="R41">
        <f t="shared" ref="R41:R72" si="51">$K40*$B$8*R$27/100</f>
        <v>5926395.2465984412</v>
      </c>
      <c r="S41">
        <f t="shared" ref="S41:S72" si="52">$K40*$B$8*S$27/100</f>
        <v>5487403.006109667</v>
      </c>
      <c r="T41">
        <f t="shared" ref="T41:T72" si="53">$K40*$B$8*T$27/100</f>
        <v>5080928.7093608035</v>
      </c>
      <c r="U41">
        <f t="shared" ref="U41:U72" si="54">$K40*$B$8*U$27/100</f>
        <v>4704563.6197785214</v>
      </c>
      <c r="V41">
        <f t="shared" ref="V41:V72" si="55">$K40*$B$8*V$27/100</f>
        <v>4356077.4257208528</v>
      </c>
      <c r="W41">
        <f t="shared" ref="W41:W72" si="56">$K40*$B$8*W$27/100</f>
        <v>4033405.0238156039</v>
      </c>
      <c r="X41">
        <f t="shared" ref="X41:X72" si="57">$K40*$B$8*X$27/100</f>
        <v>3734634.2813107441</v>
      </c>
      <c r="Y41">
        <f t="shared" ref="Y41:Y72" si="58">$K40*$B$8*Y$27/100</f>
        <v>3457994.7049173559</v>
      </c>
      <c r="Z41">
        <f t="shared" ref="Z41:Z72" si="59">$K40*$B$8*Z$27/100</f>
        <v>3201846.9489975506</v>
      </c>
      <c r="AA41">
        <f t="shared" ref="AA41:AA72" si="60">$K40*$B$8*AA$27/100</f>
        <v>2964673.1009236588</v>
      </c>
      <c r="AB41">
        <f t="shared" ref="AB41:AB72" si="61">$K40*$B$8*AB$27/100</f>
        <v>2745067.6860404247</v>
      </c>
      <c r="AC41">
        <f t="shared" ref="AC41:AC72" si="62">$K40*$B$8*AC$27/100</f>
        <v>2541729.3389263186</v>
      </c>
      <c r="AD41">
        <f t="shared" ref="AD41:AD72" si="63">$K40*$B$8*AD$27/100</f>
        <v>2353453.0915984432</v>
      </c>
      <c r="AE41">
        <f t="shared" ref="AE41:AE72" si="64">$K40*$B$8*AE$27/100</f>
        <v>2179123.2329615215</v>
      </c>
      <c r="AF41">
        <f t="shared" ref="AF41:AF72" si="65">$K40*$B$8*AF$27/100</f>
        <v>2017706.6971865937</v>
      </c>
      <c r="AG41">
        <f t="shared" ref="AG41:AG72" si="66">$K40*$B$8*AG$27/100</f>
        <v>1868246.9418394384</v>
      </c>
      <c r="AH41">
        <f t="shared" ref="AH41:AH72" si="67">$K40*$B$8*AH$27/100</f>
        <v>1729858.2794809616</v>
      </c>
      <c r="AI41">
        <f t="shared" ref="AI41:AI72" si="68">$K40*$B$8*AI$27/100</f>
        <v>1601720.6291490386</v>
      </c>
      <c r="AJ41">
        <f t="shared" ref="AJ41:AJ72" si="69">$K40*$B$8*AJ$27/100</f>
        <v>1483074.6566194799</v>
      </c>
      <c r="AK41">
        <f t="shared" ref="AK41:AK72" si="70">$K40*$B$8*AK$27/100</f>
        <v>1373217.2746476666</v>
      </c>
      <c r="AL41">
        <f t="shared" ref="AL41:AL72" si="71">$K40*$B$8*AL$27/100</f>
        <v>1271497.4765256173</v>
      </c>
      <c r="AM41">
        <f t="shared" ref="AM41:AM72" si="72">$K40*$B$8*AM$27/100</f>
        <v>1177312.4782644603</v>
      </c>
      <c r="AN41">
        <f t="shared" ref="AN41:AN72" si="73">$K40*$B$8*AN$27/100</f>
        <v>1090104.1465411668</v>
      </c>
      <c r="AO41">
        <f t="shared" ref="AO41:AO72" si="74">$K40*$B$8*AO$27/100</f>
        <v>1009355.6912418212</v>
      </c>
      <c r="AP41">
        <f t="shared" ref="AP41:AP51" si="75">SUM(L41:AO41)</f>
        <v>114343053.85947715</v>
      </c>
    </row>
    <row r="42" spans="1:42" x14ac:dyDescent="0.25">
      <c r="A42">
        <v>760</v>
      </c>
      <c r="B42">
        <f t="shared" si="5"/>
        <v>2394.2400000000002</v>
      </c>
      <c r="C42">
        <v>7</v>
      </c>
      <c r="D42" cm="1">
        <f t="array" ref="D42">INDEX($AP$26:$AP$135,MATCH(A42,$I$26:$I$135,0)+1)</f>
        <v>539076703.82899058</v>
      </c>
      <c r="E42" cm="1">
        <f t="array" ref="E42">INDEX($AP$26:$AP$135,MATCH(A42,$I$26:$I$135,0)+2)</f>
        <v>11056510389.62796</v>
      </c>
      <c r="F42">
        <f t="shared" si="6"/>
        <v>0.2653022156593563</v>
      </c>
      <c r="J42" t="s">
        <v>110</v>
      </c>
      <c r="K42">
        <f t="shared" si="13"/>
        <v>0</v>
      </c>
      <c r="L42">
        <f t="shared" ref="L42:AA73" si="76">$D$16*L$27</f>
        <v>909371703.82440913</v>
      </c>
      <c r="M42">
        <f t="shared" si="76"/>
        <v>842010836.87445295</v>
      </c>
      <c r="N42">
        <f t="shared" si="76"/>
        <v>779639663.77264166</v>
      </c>
      <c r="O42">
        <f t="shared" si="76"/>
        <v>721888577.56726074</v>
      </c>
      <c r="P42">
        <f t="shared" si="76"/>
        <v>668415349.5993154</v>
      </c>
      <c r="Q42">
        <f t="shared" si="76"/>
        <v>618903101.48084748</v>
      </c>
      <c r="R42">
        <f t="shared" si="76"/>
        <v>573058427.29708111</v>
      </c>
      <c r="S42">
        <f t="shared" si="76"/>
        <v>530609654.90470463</v>
      </c>
      <c r="T42">
        <f t="shared" si="76"/>
        <v>491305236.02287471</v>
      </c>
      <c r="U42">
        <f t="shared" si="76"/>
        <v>454912255.57673579</v>
      </c>
      <c r="V42">
        <f t="shared" si="76"/>
        <v>421215051.45994055</v>
      </c>
      <c r="W42">
        <f t="shared" si="76"/>
        <v>390013936.53698194</v>
      </c>
      <c r="X42">
        <f t="shared" si="76"/>
        <v>361124015.3120203</v>
      </c>
      <c r="Y42">
        <f t="shared" si="76"/>
        <v>334374088.25187063</v>
      </c>
      <c r="Z42">
        <f t="shared" si="76"/>
        <v>309605637.2702505</v>
      </c>
      <c r="AA42">
        <f t="shared" si="76"/>
        <v>286671886.36134309</v>
      </c>
      <c r="AB42">
        <f t="shared" ref="AB42:AO105" si="77">$D$16*AB$27</f>
        <v>265436931.81605846</v>
      </c>
      <c r="AC42">
        <f t="shared" si="77"/>
        <v>245774936.86672071</v>
      </c>
      <c r="AD42">
        <f t="shared" si="77"/>
        <v>227569385.98770437</v>
      </c>
      <c r="AE42">
        <f t="shared" si="77"/>
        <v>210712394.4330596</v>
      </c>
      <c r="AF42">
        <f t="shared" si="77"/>
        <v>195104068.91949964</v>
      </c>
      <c r="AG42">
        <f t="shared" si="77"/>
        <v>180651915.66620332</v>
      </c>
      <c r="AH42">
        <f t="shared" si="77"/>
        <v>167270292.28352162</v>
      </c>
      <c r="AI42">
        <f t="shared" si="77"/>
        <v>154879900.26251999</v>
      </c>
      <c r="AJ42">
        <f t="shared" si="77"/>
        <v>143407315.05788887</v>
      </c>
      <c r="AK42">
        <f t="shared" si="77"/>
        <v>132784550.97952674</v>
      </c>
      <c r="AL42">
        <f t="shared" si="77"/>
        <v>122948658.31437661</v>
      </c>
      <c r="AM42">
        <f t="shared" si="77"/>
        <v>113841350.29108945</v>
      </c>
      <c r="AN42">
        <f t="shared" si="77"/>
        <v>105408657.67693467</v>
      </c>
      <c r="AO42">
        <f t="shared" si="77"/>
        <v>97600608.960124686</v>
      </c>
      <c r="AP42">
        <f t="shared" si="75"/>
        <v>11056510389.62796</v>
      </c>
    </row>
    <row r="43" spans="1:42" x14ac:dyDescent="0.25">
      <c r="A43">
        <v>800</v>
      </c>
      <c r="B43">
        <f t="shared" si="5"/>
        <v>2517.6000000000004</v>
      </c>
      <c r="C43">
        <v>7</v>
      </c>
      <c r="D43" cm="1">
        <f t="array" ref="D43">INDEX($AP$26:$AP$135,MATCH(A43,$I$26:$I$135,0)+1)</f>
        <v>566851906.89315498</v>
      </c>
      <c r="E43" cm="1">
        <f t="array" ref="E43">INDEX($AP$26:$AP$135,MATCH(A43,$I$26:$I$135,0)+2)</f>
        <v>11056510389.62796</v>
      </c>
      <c r="F43">
        <f t="shared" si="6"/>
        <v>0.27897155596097117</v>
      </c>
      <c r="H43">
        <f t="shared" ref="H43:H106" si="78">VLOOKUP(I43,$A$23:$B$58,2)</f>
        <v>631.20000000000005</v>
      </c>
      <c r="I43">
        <v>200</v>
      </c>
      <c r="J43" t="s">
        <v>105</v>
      </c>
      <c r="K43">
        <f t="shared" si="13"/>
        <v>631200000</v>
      </c>
      <c r="AP43">
        <f t="shared" si="75"/>
        <v>0</v>
      </c>
    </row>
    <row r="44" spans="1:42" x14ac:dyDescent="0.25">
      <c r="A44">
        <v>840</v>
      </c>
      <c r="B44">
        <f t="shared" si="5"/>
        <v>2640.96</v>
      </c>
      <c r="C44">
        <v>7</v>
      </c>
      <c r="D44" cm="1">
        <f t="array" ref="D44">INDEX($AP$26:$AP$135,MATCH(A44,$I$26:$I$135,0)+1)</f>
        <v>594627109.9573189</v>
      </c>
      <c r="E44" cm="1">
        <f t="array" ref="E44">INDEX($AP$26:$AP$135,MATCH(A44,$I$26:$I$135,0)+2)</f>
        <v>11056510389.62796</v>
      </c>
      <c r="F44">
        <f t="shared" si="6"/>
        <v>0.29264089626258588</v>
      </c>
      <c r="J44" t="s">
        <v>108</v>
      </c>
      <c r="K44">
        <f t="shared" si="13"/>
        <v>0</v>
      </c>
      <c r="L44">
        <f t="shared" ref="L44:L75" si="79">$K43*$B$8*L$27/100</f>
        <v>11688888.888888888</v>
      </c>
      <c r="M44">
        <f t="shared" ref="M44:M75" si="80">$K43*$B$8*M$27/100</f>
        <v>10823045.267489713</v>
      </c>
      <c r="N44">
        <f t="shared" ref="N44:N75" si="81">$K43*$B$8*N$27/100</f>
        <v>10021338.21063862</v>
      </c>
      <c r="O44">
        <f t="shared" ref="O44:O75" si="82">$K43*$B$8*O$27/100</f>
        <v>9279016.8617024273</v>
      </c>
      <c r="P44">
        <f t="shared" ref="P44:P75" si="83">$K43*$B$8*P$27/100</f>
        <v>8591682.2793540973</v>
      </c>
      <c r="Q44">
        <f t="shared" ref="Q44:Q75" si="84">$K43*$B$8*Q$27/100</f>
        <v>7955261.3697723113</v>
      </c>
      <c r="R44">
        <f t="shared" ref="R44:R75" si="85">$K43*$B$8*R$27/100</f>
        <v>7365982.7497891784</v>
      </c>
      <c r="S44">
        <f t="shared" ref="S44:S75" si="86">$K43*$B$8*S$27/100</f>
        <v>6820354.3979529412</v>
      </c>
      <c r="T44">
        <f t="shared" ref="T44:T75" si="87">$K43*$B$8*T$27/100</f>
        <v>6315142.9610675396</v>
      </c>
      <c r="U44">
        <f t="shared" ref="U44:U75" si="88">$K43*$B$8*U$27/100</f>
        <v>5847354.5935810544</v>
      </c>
      <c r="V44">
        <f t="shared" ref="V44:V75" si="89">$K43*$B$8*V$27/100</f>
        <v>5414217.2162787542</v>
      </c>
      <c r="W44">
        <f t="shared" ref="W44:W75" si="90">$K43*$B$8*W$27/100</f>
        <v>5013164.0891469941</v>
      </c>
      <c r="X44">
        <f t="shared" ref="X44:X75" si="91">$K43*$B$8*X$27/100</f>
        <v>4641818.6010620315</v>
      </c>
      <c r="Y44">
        <f t="shared" ref="Y44:Y75" si="92">$K43*$B$8*Y$27/100</f>
        <v>4297980.1861685468</v>
      </c>
      <c r="Z44">
        <f t="shared" ref="Z44:Z75" si="93">$K43*$B$8*Z$27/100</f>
        <v>3979611.2834893949</v>
      </c>
      <c r="AA44">
        <f t="shared" ref="AA44:AA75" si="94">$K43*$B$8*AA$27/100</f>
        <v>3684825.2624901808</v>
      </c>
      <c r="AB44">
        <f t="shared" ref="AB44:AB75" si="95">$K43*$B$8*AB$27/100</f>
        <v>3411875.2430464639</v>
      </c>
      <c r="AC44">
        <f t="shared" ref="AC44:AC75" si="96">$K43*$B$8*AC$27/100</f>
        <v>3159143.7435615398</v>
      </c>
      <c r="AD44">
        <f t="shared" ref="AD44:AD75" si="97">$K43*$B$8*AD$27/100</f>
        <v>2925133.0958903148</v>
      </c>
      <c r="AE44">
        <f t="shared" ref="AE44:AE75" si="98">$K43*$B$8*AE$27/100</f>
        <v>2708456.5702688098</v>
      </c>
      <c r="AF44">
        <f t="shared" ref="AF44:AF75" si="99">$K43*$B$8*AF$27/100</f>
        <v>2507830.157656305</v>
      </c>
      <c r="AG44">
        <f t="shared" ref="AG44:AG75" si="100">$K43*$B$8*AG$27/100</f>
        <v>2322064.9607928749</v>
      </c>
      <c r="AH44">
        <f t="shared" ref="AH44:AH75" si="101">$K43*$B$8*AH$27/100</f>
        <v>2150060.1488822917</v>
      </c>
      <c r="AI44">
        <f t="shared" ref="AI44:AI75" si="102">$K43*$B$8*AI$27/100</f>
        <v>1990796.43415027</v>
      </c>
      <c r="AJ44">
        <f t="shared" ref="AJ44:AJ75" si="103">$K43*$B$8*AJ$27/100</f>
        <v>1843330.0316206198</v>
      </c>
      <c r="AK44">
        <f t="shared" ref="AK44:AK75" si="104">$K43*$B$8*AK$27/100</f>
        <v>1706787.066315389</v>
      </c>
      <c r="AL44">
        <f t="shared" ref="AL44:AL75" si="105">$K43*$B$8*AL$27/100</f>
        <v>1580358.3947364711</v>
      </c>
      <c r="AM44">
        <f t="shared" ref="AM44:AM75" si="106">$K43*$B$8*AM$27/100</f>
        <v>1463294.809941177</v>
      </c>
      <c r="AN44">
        <f t="shared" ref="AN44:AN75" si="107">$K43*$B$8*AN$27/100</f>
        <v>1354902.6017973861</v>
      </c>
      <c r="AO44">
        <f t="shared" ref="AO44:AO75" si="108">$K43*$B$8*AO$27/100</f>
        <v>1254539.4461086907</v>
      </c>
      <c r="AP44">
        <f t="shared" si="75"/>
        <v>142118256.92364123</v>
      </c>
    </row>
    <row r="45" spans="1:42" x14ac:dyDescent="0.25">
      <c r="A45">
        <v>880</v>
      </c>
      <c r="B45">
        <f t="shared" si="5"/>
        <v>2771.52</v>
      </c>
      <c r="C45">
        <v>8</v>
      </c>
      <c r="D45" cm="1">
        <f t="array" ref="D45">INDEX($AP$26:$AP$135,MATCH(A45,$I$26:$I$135,0)+1)</f>
        <v>624023433.82289326</v>
      </c>
      <c r="E45" cm="1">
        <f t="array" ref="E45">INDEX($AP$26:$AP$135,MATCH(A45,$I$26:$I$135,0)+2)</f>
        <v>11056510389.62796</v>
      </c>
      <c r="F45">
        <f t="shared" si="6"/>
        <v>0.30710805798258284</v>
      </c>
      <c r="J45" t="s">
        <v>110</v>
      </c>
      <c r="K45">
        <f t="shared" si="13"/>
        <v>0</v>
      </c>
      <c r="L45">
        <f t="shared" ref="L45:AA76" si="109">$D$16*L$27</f>
        <v>909371703.82440913</v>
      </c>
      <c r="M45">
        <f t="shared" si="109"/>
        <v>842010836.87445295</v>
      </c>
      <c r="N45">
        <f t="shared" si="109"/>
        <v>779639663.77264166</v>
      </c>
      <c r="O45">
        <f t="shared" si="109"/>
        <v>721888577.56726074</v>
      </c>
      <c r="P45">
        <f t="shared" si="109"/>
        <v>668415349.5993154</v>
      </c>
      <c r="Q45">
        <f t="shared" si="109"/>
        <v>618903101.48084748</v>
      </c>
      <c r="R45">
        <f t="shared" si="109"/>
        <v>573058427.29708111</v>
      </c>
      <c r="S45">
        <f t="shared" si="109"/>
        <v>530609654.90470463</v>
      </c>
      <c r="T45">
        <f t="shared" si="109"/>
        <v>491305236.02287471</v>
      </c>
      <c r="U45">
        <f t="shared" si="109"/>
        <v>454912255.57673579</v>
      </c>
      <c r="V45">
        <f t="shared" si="109"/>
        <v>421215051.45994055</v>
      </c>
      <c r="W45">
        <f t="shared" si="109"/>
        <v>390013936.53698194</v>
      </c>
      <c r="X45">
        <f t="shared" si="109"/>
        <v>361124015.3120203</v>
      </c>
      <c r="Y45">
        <f t="shared" si="109"/>
        <v>334374088.25187063</v>
      </c>
      <c r="Z45">
        <f t="shared" si="109"/>
        <v>309605637.2702505</v>
      </c>
      <c r="AA45">
        <f t="shared" si="109"/>
        <v>286671886.36134309</v>
      </c>
      <c r="AB45">
        <f t="shared" ref="AB45:AO108" si="110">$D$16*AB$27</f>
        <v>265436931.81605846</v>
      </c>
      <c r="AC45">
        <f t="shared" si="110"/>
        <v>245774936.86672071</v>
      </c>
      <c r="AD45">
        <f t="shared" si="110"/>
        <v>227569385.98770437</v>
      </c>
      <c r="AE45">
        <f t="shared" si="110"/>
        <v>210712394.4330596</v>
      </c>
      <c r="AF45">
        <f t="shared" si="110"/>
        <v>195104068.91949964</v>
      </c>
      <c r="AG45">
        <f t="shared" si="110"/>
        <v>180651915.66620332</v>
      </c>
      <c r="AH45">
        <f t="shared" si="110"/>
        <v>167270292.28352162</v>
      </c>
      <c r="AI45">
        <f t="shared" si="110"/>
        <v>154879900.26251999</v>
      </c>
      <c r="AJ45">
        <f t="shared" si="110"/>
        <v>143407315.05788887</v>
      </c>
      <c r="AK45">
        <f t="shared" si="110"/>
        <v>132784550.97952674</v>
      </c>
      <c r="AL45">
        <f t="shared" si="110"/>
        <v>122948658.31437661</v>
      </c>
      <c r="AM45">
        <f t="shared" si="110"/>
        <v>113841350.29108945</v>
      </c>
      <c r="AN45">
        <f t="shared" si="110"/>
        <v>105408657.67693467</v>
      </c>
      <c r="AO45">
        <f t="shared" si="110"/>
        <v>97600608.960124686</v>
      </c>
      <c r="AP45">
        <f t="shared" si="75"/>
        <v>11056510389.62796</v>
      </c>
    </row>
    <row r="46" spans="1:42" x14ac:dyDescent="0.25">
      <c r="A46">
        <v>920</v>
      </c>
      <c r="B46">
        <f t="shared" si="5"/>
        <v>2894.88</v>
      </c>
      <c r="C46">
        <v>8</v>
      </c>
      <c r="D46" cm="1">
        <f t="array" ref="D46">INDEX($AP$26:$AP$135,MATCH(A46,$I$26:$I$135,0)+1)</f>
        <v>651798636.88705754</v>
      </c>
      <c r="E46" cm="1">
        <f t="array" ref="E46">INDEX($AP$26:$AP$135,MATCH(A46,$I$26:$I$135,0)+2)</f>
        <v>11056510389.62796</v>
      </c>
      <c r="F46">
        <f t="shared" si="6"/>
        <v>0.32077739828419766</v>
      </c>
      <c r="H46">
        <f t="shared" si="78"/>
        <v>754.56</v>
      </c>
      <c r="I46">
        <v>240</v>
      </c>
      <c r="J46" t="s">
        <v>105</v>
      </c>
      <c r="K46">
        <f t="shared" si="13"/>
        <v>754560000</v>
      </c>
      <c r="AP46">
        <f t="shared" si="75"/>
        <v>0</v>
      </c>
    </row>
    <row r="47" spans="1:42" x14ac:dyDescent="0.25">
      <c r="A47">
        <v>960</v>
      </c>
      <c r="B47">
        <f t="shared" si="5"/>
        <v>3018.24</v>
      </c>
      <c r="C47">
        <v>8</v>
      </c>
      <c r="D47" cm="1">
        <f t="array" ref="D47">INDEX($AP$26:$AP$135,MATCH(A47,$I$26:$I$135,0)+1)</f>
        <v>679573839.95122147</v>
      </c>
      <c r="E47" cm="1">
        <f t="array" ref="E47">INDEX($AP$26:$AP$135,MATCH(A47,$I$26:$I$135,0)+2)</f>
        <v>11056510389.62796</v>
      </c>
      <c r="F47">
        <f t="shared" si="6"/>
        <v>0.33444673858581242</v>
      </c>
      <c r="J47" t="s">
        <v>108</v>
      </c>
      <c r="K47">
        <f t="shared" si="13"/>
        <v>0</v>
      </c>
      <c r="L47">
        <f t="shared" ref="L47:L78" si="111">$K46*$B$8*L$27/100</f>
        <v>13973333.333333332</v>
      </c>
      <c r="M47">
        <f t="shared" ref="M47:M78" si="112">$K46*$B$8*M$27/100</f>
        <v>12938271.604938271</v>
      </c>
      <c r="N47">
        <f t="shared" ref="N47:N78" si="113">$K46*$B$8*N$27/100</f>
        <v>11979881.115683584</v>
      </c>
      <c r="O47">
        <f t="shared" ref="O47:O78" si="114">$K46*$B$8*O$27/100</f>
        <v>11092482.514521835</v>
      </c>
      <c r="P47">
        <f t="shared" ref="P47:P78" si="115">$K46*$B$8*P$27/100</f>
        <v>10270817.143075773</v>
      </c>
      <c r="Q47">
        <f t="shared" ref="Q47:Q78" si="116">$K46*$B$8*Q$27/100</f>
        <v>9510015.8732183054</v>
      </c>
      <c r="R47">
        <f t="shared" ref="R47:R78" si="117">$K46*$B$8*R$27/100</f>
        <v>8805570.2529799156</v>
      </c>
      <c r="S47">
        <f t="shared" ref="S47:S78" si="118">$K46*$B$8*S$27/100</f>
        <v>8153305.7897962164</v>
      </c>
      <c r="T47">
        <f t="shared" ref="T47:T78" si="119">$K46*$B$8*T$27/100</f>
        <v>7549357.2127742739</v>
      </c>
      <c r="U47">
        <f t="shared" ref="U47:U78" si="120">$K46*$B$8*U$27/100</f>
        <v>6990145.5673835874</v>
      </c>
      <c r="V47">
        <f t="shared" ref="V47:V78" si="121">$K46*$B$8*V$27/100</f>
        <v>6472357.0068366555</v>
      </c>
      <c r="W47">
        <f t="shared" ref="W47:W78" si="122">$K46*$B$8*W$27/100</f>
        <v>5992923.1544783833</v>
      </c>
      <c r="X47">
        <f t="shared" ref="X47:X78" si="123">$K46*$B$8*X$27/100</f>
        <v>5549002.9208133174</v>
      </c>
      <c r="Y47">
        <f t="shared" ref="Y47:Y78" si="124">$K46*$B$8*Y$27/100</f>
        <v>5137965.6674197381</v>
      </c>
      <c r="Z47">
        <f t="shared" ref="Z47:Z78" si="125">$K46*$B$8*Z$27/100</f>
        <v>4757375.6179812383</v>
      </c>
      <c r="AA47">
        <f t="shared" ref="AA47:AA78" si="126">$K46*$B$8*AA$27/100</f>
        <v>4404977.4240567023</v>
      </c>
      <c r="AB47">
        <f t="shared" ref="AB47:AB78" si="127">$K46*$B$8*AB$27/100</f>
        <v>4078682.8000525027</v>
      </c>
      <c r="AC47">
        <f t="shared" ref="AC47:AC78" si="128">$K46*$B$8*AC$27/100</f>
        <v>3776558.1481967606</v>
      </c>
      <c r="AD47">
        <f t="shared" ref="AD47:AD78" si="129">$K46*$B$8*AD$27/100</f>
        <v>3496813.1001821859</v>
      </c>
      <c r="AE47">
        <f t="shared" ref="AE47:AE78" si="130">$K46*$B$8*AE$27/100</f>
        <v>3237789.9075760976</v>
      </c>
      <c r="AF47">
        <f t="shared" ref="AF47:AF78" si="131">$K46*$B$8*AF$27/100</f>
        <v>2997953.6181260161</v>
      </c>
      <c r="AG47">
        <f t="shared" ref="AG47:AG78" si="132">$K46*$B$8*AG$27/100</f>
        <v>2775882.9797463114</v>
      </c>
      <c r="AH47">
        <f t="shared" ref="AH47:AH78" si="133">$K46*$B$8*AH$27/100</f>
        <v>2570262.0182836219</v>
      </c>
      <c r="AI47">
        <f t="shared" ref="AI47:AI78" si="134">$K46*$B$8*AI$27/100</f>
        <v>2379872.2391515016</v>
      </c>
      <c r="AJ47">
        <f t="shared" ref="AJ47:AJ78" si="135">$K46*$B$8*AJ$27/100</f>
        <v>2203585.4066217602</v>
      </c>
      <c r="AK47">
        <f t="shared" ref="AK47:AK78" si="136">$K46*$B$8*AK$27/100</f>
        <v>2040356.8579831114</v>
      </c>
      <c r="AL47">
        <f t="shared" ref="AL47:AL78" si="137">$K46*$B$8*AL$27/100</f>
        <v>1889219.3129473254</v>
      </c>
      <c r="AM47">
        <f t="shared" ref="AM47:AM78" si="138">$K46*$B$8*AM$27/100</f>
        <v>1749277.1416178939</v>
      </c>
      <c r="AN47">
        <f t="shared" ref="AN47:AN78" si="139">$K46*$B$8*AN$27/100</f>
        <v>1619701.0570536053</v>
      </c>
      <c r="AO47">
        <f t="shared" ref="AO47:AO78" si="140">$K46*$B$8*AO$27/100</f>
        <v>1499723.2009755604</v>
      </c>
      <c r="AP47">
        <f t="shared" si="75"/>
        <v>169893459.98780537</v>
      </c>
    </row>
    <row r="48" spans="1:42" x14ac:dyDescent="0.25">
      <c r="A48">
        <v>1000</v>
      </c>
      <c r="B48">
        <f t="shared" si="5"/>
        <v>3148.8</v>
      </c>
      <c r="C48">
        <v>9</v>
      </c>
      <c r="D48" cm="1">
        <f t="array" ref="D48">INDEX($AP$26:$AP$135,MATCH(A48,$I$26:$I$135,0)+1)</f>
        <v>708970163.81679618</v>
      </c>
      <c r="E48" cm="1">
        <f t="array" ref="E48">INDEX($AP$26:$AP$135,MATCH(A48,$I$26:$I$135,0)+2)</f>
        <v>11056510389.62796</v>
      </c>
      <c r="F48">
        <f t="shared" si="6"/>
        <v>0.34891390030580943</v>
      </c>
      <c r="J48" t="s">
        <v>110</v>
      </c>
      <c r="K48">
        <f t="shared" si="13"/>
        <v>0</v>
      </c>
      <c r="L48">
        <f t="shared" ref="L48:AA79" si="141">$D$16*L$27</f>
        <v>909371703.82440913</v>
      </c>
      <c r="M48">
        <f t="shared" si="141"/>
        <v>842010836.87445295</v>
      </c>
      <c r="N48">
        <f t="shared" si="141"/>
        <v>779639663.77264166</v>
      </c>
      <c r="O48">
        <f t="shared" si="141"/>
        <v>721888577.56726074</v>
      </c>
      <c r="P48">
        <f t="shared" si="141"/>
        <v>668415349.5993154</v>
      </c>
      <c r="Q48">
        <f t="shared" si="141"/>
        <v>618903101.48084748</v>
      </c>
      <c r="R48">
        <f t="shared" si="141"/>
        <v>573058427.29708111</v>
      </c>
      <c r="S48">
        <f t="shared" si="141"/>
        <v>530609654.90470463</v>
      </c>
      <c r="T48">
        <f t="shared" si="141"/>
        <v>491305236.02287471</v>
      </c>
      <c r="U48">
        <f t="shared" si="141"/>
        <v>454912255.57673579</v>
      </c>
      <c r="V48">
        <f t="shared" si="141"/>
        <v>421215051.45994055</v>
      </c>
      <c r="W48">
        <f t="shared" si="141"/>
        <v>390013936.53698194</v>
      </c>
      <c r="X48">
        <f t="shared" si="141"/>
        <v>361124015.3120203</v>
      </c>
      <c r="Y48">
        <f t="shared" si="141"/>
        <v>334374088.25187063</v>
      </c>
      <c r="Z48">
        <f t="shared" si="141"/>
        <v>309605637.2702505</v>
      </c>
      <c r="AA48">
        <f t="shared" si="141"/>
        <v>286671886.36134309</v>
      </c>
      <c r="AB48">
        <f t="shared" ref="AB48:AO111" si="142">$D$16*AB$27</f>
        <v>265436931.81605846</v>
      </c>
      <c r="AC48">
        <f t="shared" si="142"/>
        <v>245774936.86672071</v>
      </c>
      <c r="AD48">
        <f t="shared" si="142"/>
        <v>227569385.98770437</v>
      </c>
      <c r="AE48">
        <f t="shared" si="142"/>
        <v>210712394.4330596</v>
      </c>
      <c r="AF48">
        <f t="shared" si="142"/>
        <v>195104068.91949964</v>
      </c>
      <c r="AG48">
        <f t="shared" si="142"/>
        <v>180651915.66620332</v>
      </c>
      <c r="AH48">
        <f t="shared" si="142"/>
        <v>167270292.28352162</v>
      </c>
      <c r="AI48">
        <f t="shared" si="142"/>
        <v>154879900.26251999</v>
      </c>
      <c r="AJ48">
        <f t="shared" si="142"/>
        <v>143407315.05788887</v>
      </c>
      <c r="AK48">
        <f t="shared" si="142"/>
        <v>132784550.97952674</v>
      </c>
      <c r="AL48">
        <f t="shared" si="142"/>
        <v>122948658.31437661</v>
      </c>
      <c r="AM48">
        <f t="shared" si="142"/>
        <v>113841350.29108945</v>
      </c>
      <c r="AN48">
        <f t="shared" si="142"/>
        <v>105408657.67693467</v>
      </c>
      <c r="AO48">
        <f t="shared" si="142"/>
        <v>97600608.960124686</v>
      </c>
      <c r="AP48">
        <f t="shared" si="75"/>
        <v>11056510389.62796</v>
      </c>
    </row>
    <row r="49" spans="1:42" x14ac:dyDescent="0.25">
      <c r="A49">
        <v>1040</v>
      </c>
      <c r="B49">
        <f t="shared" si="5"/>
        <v>3272.1600000000003</v>
      </c>
      <c r="C49">
        <v>9</v>
      </c>
      <c r="D49" cm="1">
        <f t="array" ref="D49">INDEX($AP$26:$AP$135,MATCH(A49,$I$26:$I$135,0)+1)</f>
        <v>736745366.88096023</v>
      </c>
      <c r="E49" cm="1">
        <f t="array" ref="E49">INDEX($AP$26:$AP$135,MATCH(A49,$I$26:$I$135,0)+2)</f>
        <v>11056510389.62796</v>
      </c>
      <c r="F49">
        <f t="shared" si="6"/>
        <v>0.36258324060742425</v>
      </c>
      <c r="H49">
        <f t="shared" ref="H49" si="143">VLOOKUP(I49,$A$23:$B$58,2)</f>
        <v>885.12</v>
      </c>
      <c r="I49">
        <v>280</v>
      </c>
      <c r="J49" t="s">
        <v>105</v>
      </c>
      <c r="K49">
        <f t="shared" si="13"/>
        <v>885120000</v>
      </c>
      <c r="AP49">
        <f t="shared" si="75"/>
        <v>0</v>
      </c>
    </row>
    <row r="50" spans="1:42" x14ac:dyDescent="0.25">
      <c r="A50">
        <v>1080</v>
      </c>
      <c r="B50">
        <f t="shared" si="5"/>
        <v>3395.5200000000004</v>
      </c>
      <c r="C50">
        <v>9</v>
      </c>
      <c r="D50" cm="1">
        <f t="array" ref="D50">INDEX($AP$26:$AP$135,MATCH(A50,$I$26:$I$135,0)+1)</f>
        <v>764520569.94512439</v>
      </c>
      <c r="E50" cm="1">
        <f t="array" ref="E50">INDEX($AP$26:$AP$135,MATCH(A50,$I$26:$I$135,0)+2)</f>
        <v>11056510389.62796</v>
      </c>
      <c r="F50">
        <f t="shared" si="6"/>
        <v>0.37625258090903901</v>
      </c>
      <c r="J50" t="s">
        <v>108</v>
      </c>
      <c r="K50">
        <f t="shared" ref="K50:K113" si="144">H50*1000000</f>
        <v>0</v>
      </c>
      <c r="L50">
        <f t="shared" ref="L50:L81" si="145">$K49*$B$8*L$27/100</f>
        <v>16391111.11111111</v>
      </c>
      <c r="M50">
        <f t="shared" ref="M50:M113" si="146">$K49*$B$8*M$27/100</f>
        <v>15176954.732510287</v>
      </c>
      <c r="N50">
        <f t="shared" ref="N50:N113" si="147">$K49*$B$8*N$27/100</f>
        <v>14052735.863435449</v>
      </c>
      <c r="O50">
        <f t="shared" ref="O50:O113" si="148">$K49*$B$8*O$27/100</f>
        <v>13011792.466143934</v>
      </c>
      <c r="P50">
        <f t="shared" ref="P50:P113" si="149">$K49*$B$8*P$27/100</f>
        <v>12047955.987170311</v>
      </c>
      <c r="Q50">
        <f t="shared" ref="Q50:Q113" si="150">$K49*$B$8*Q$27/100</f>
        <v>11155514.80293547</v>
      </c>
      <c r="R50">
        <f t="shared" ref="R50:R113" si="151">$K49*$B$8*R$27/100</f>
        <v>10329180.373088397</v>
      </c>
      <c r="S50">
        <f t="shared" ref="S50:S113" si="152">$K49*$B$8*S$27/100</f>
        <v>9564055.9010077752</v>
      </c>
      <c r="T50">
        <f t="shared" ref="T50:T113" si="153">$K49*$B$8*T$27/100</f>
        <v>8855607.3157479409</v>
      </c>
      <c r="U50">
        <f t="shared" ref="U50:U113" si="154">$K49*$B$8*U$27/100</f>
        <v>8199636.403470315</v>
      </c>
      <c r="V50">
        <f t="shared" ref="V50:V113" si="155">$K49*$B$8*V$27/100</f>
        <v>7592255.9291391801</v>
      </c>
      <c r="W50">
        <f t="shared" ref="W50:W113" si="156">$K49*$B$8*W$27/100</f>
        <v>7029866.601054796</v>
      </c>
      <c r="X50">
        <f t="shared" ref="X50:X113" si="157">$K49*$B$8*X$27/100</f>
        <v>6509135.7417174028</v>
      </c>
      <c r="Y50">
        <f t="shared" ref="Y50:Y113" si="158">$K49*$B$8*Y$27/100</f>
        <v>6026977.538627225</v>
      </c>
      <c r="Z50">
        <f t="shared" ref="Z50:Z113" si="159">$K49*$B$8*Z$27/100</f>
        <v>5580534.7579881707</v>
      </c>
      <c r="AA50">
        <f t="shared" ref="AA50:AA113" si="160">$K49*$B$8*AA$27/100</f>
        <v>5167161.812952009</v>
      </c>
      <c r="AB50">
        <f t="shared" ref="AB50:AB113" si="161">$K49*$B$8*AB$27/100</f>
        <v>4784409.0860666754</v>
      </c>
      <c r="AC50">
        <f t="shared" ref="AC50:AC113" si="162">$K49*$B$8*AC$27/100</f>
        <v>4430008.4130246993</v>
      </c>
      <c r="AD50">
        <f t="shared" ref="AD50:AD113" si="163">$K49*$B$8*AD$27/100</f>
        <v>4101859.6416895362</v>
      </c>
      <c r="AE50">
        <f t="shared" ref="AE50:AE113" si="164">$K49*$B$8*AE$27/100</f>
        <v>3798018.1867495705</v>
      </c>
      <c r="AF50">
        <f t="shared" ref="AF50:AF113" si="165">$K49*$B$8*AF$27/100</f>
        <v>3516683.506249602</v>
      </c>
      <c r="AG50">
        <f t="shared" ref="AG50:AG113" si="166">$K49*$B$8*AG$27/100</f>
        <v>3256188.4317125939</v>
      </c>
      <c r="AH50">
        <f t="shared" ref="AH50:AH113" si="167">$K49*$B$8*AH$27/100</f>
        <v>3014989.2886227723</v>
      </c>
      <c r="AI50">
        <f t="shared" ref="AI50:AI113" si="168">$K49*$B$8*AI$27/100</f>
        <v>2791656.7487247889</v>
      </c>
      <c r="AJ50">
        <f t="shared" ref="AJ50:AJ113" si="169">$K49*$B$8*AJ$27/100</f>
        <v>2584867.3599303602</v>
      </c>
      <c r="AK50">
        <f t="shared" ref="AK50:AK113" si="170">$K49*$B$8*AK$27/100</f>
        <v>2393395.7036392223</v>
      </c>
      <c r="AL50">
        <f t="shared" ref="AL50:AL113" si="171">$K49*$B$8*AL$27/100</f>
        <v>2216107.13299928</v>
      </c>
      <c r="AM50">
        <f t="shared" ref="AM50:AM113" si="172">$K49*$B$8*AM$27/100</f>
        <v>2051951.0490734074</v>
      </c>
      <c r="AN50">
        <f t="shared" ref="AN50:AN113" si="173">$K49*$B$8*AN$27/100</f>
        <v>1899954.6750679696</v>
      </c>
      <c r="AO50">
        <f t="shared" ref="AO50:AO113" si="174">$K49*$B$8*AO$27/100</f>
        <v>1759217.2917296013</v>
      </c>
      <c r="AP50">
        <f t="shared" si="75"/>
        <v>199289783.85337985</v>
      </c>
    </row>
    <row r="51" spans="1:42" x14ac:dyDescent="0.25">
      <c r="A51">
        <v>1120</v>
      </c>
      <c r="B51">
        <f t="shared" si="5"/>
        <v>3526.08</v>
      </c>
      <c r="C51">
        <v>10</v>
      </c>
      <c r="D51" cm="1">
        <f t="array" ref="D51">INDEX($AP$26:$AP$135,MATCH(A51,$I$26:$I$135,0)+1)</f>
        <v>793916893.81069851</v>
      </c>
      <c r="E51" cm="1">
        <f t="array" ref="E51">INDEX($AP$26:$AP$135,MATCH(A51,$I$26:$I$135,0)+2)</f>
        <v>11056510389.62796</v>
      </c>
      <c r="F51">
        <f t="shared" si="6"/>
        <v>0.39071974262903592</v>
      </c>
      <c r="J51" t="s">
        <v>110</v>
      </c>
      <c r="K51">
        <f t="shared" si="144"/>
        <v>0</v>
      </c>
      <c r="L51">
        <f t="shared" ref="L51:AA82" si="175">$D$16*L$27</f>
        <v>909371703.82440913</v>
      </c>
      <c r="M51">
        <f t="shared" si="175"/>
        <v>842010836.87445295</v>
      </c>
      <c r="N51">
        <f t="shared" si="175"/>
        <v>779639663.77264166</v>
      </c>
      <c r="O51">
        <f t="shared" si="175"/>
        <v>721888577.56726074</v>
      </c>
      <c r="P51">
        <f t="shared" si="175"/>
        <v>668415349.5993154</v>
      </c>
      <c r="Q51">
        <f t="shared" si="175"/>
        <v>618903101.48084748</v>
      </c>
      <c r="R51">
        <f t="shared" si="175"/>
        <v>573058427.29708111</v>
      </c>
      <c r="S51">
        <f t="shared" si="175"/>
        <v>530609654.90470463</v>
      </c>
      <c r="T51">
        <f t="shared" si="175"/>
        <v>491305236.02287471</v>
      </c>
      <c r="U51">
        <f t="shared" si="175"/>
        <v>454912255.57673579</v>
      </c>
      <c r="V51">
        <f t="shared" si="175"/>
        <v>421215051.45994055</v>
      </c>
      <c r="W51">
        <f t="shared" si="175"/>
        <v>390013936.53698194</v>
      </c>
      <c r="X51">
        <f t="shared" si="175"/>
        <v>361124015.3120203</v>
      </c>
      <c r="Y51">
        <f t="shared" si="175"/>
        <v>334374088.25187063</v>
      </c>
      <c r="Z51">
        <f t="shared" si="175"/>
        <v>309605637.2702505</v>
      </c>
      <c r="AA51">
        <f t="shared" si="175"/>
        <v>286671886.36134309</v>
      </c>
      <c r="AB51">
        <f t="shared" ref="AB51:AO114" si="176">$D$16*AB$27</f>
        <v>265436931.81605846</v>
      </c>
      <c r="AC51">
        <f t="shared" si="176"/>
        <v>245774936.86672071</v>
      </c>
      <c r="AD51">
        <f t="shared" si="176"/>
        <v>227569385.98770437</v>
      </c>
      <c r="AE51">
        <f t="shared" si="176"/>
        <v>210712394.4330596</v>
      </c>
      <c r="AF51">
        <f t="shared" si="176"/>
        <v>195104068.91949964</v>
      </c>
      <c r="AG51">
        <f t="shared" si="176"/>
        <v>180651915.66620332</v>
      </c>
      <c r="AH51">
        <f t="shared" si="176"/>
        <v>167270292.28352162</v>
      </c>
      <c r="AI51">
        <f t="shared" si="176"/>
        <v>154879900.26251999</v>
      </c>
      <c r="AJ51">
        <f t="shared" si="176"/>
        <v>143407315.05788887</v>
      </c>
      <c r="AK51">
        <f t="shared" si="176"/>
        <v>132784550.97952674</v>
      </c>
      <c r="AL51">
        <f t="shared" si="176"/>
        <v>122948658.31437661</v>
      </c>
      <c r="AM51">
        <f t="shared" si="176"/>
        <v>113841350.29108945</v>
      </c>
      <c r="AN51">
        <f t="shared" si="176"/>
        <v>105408657.67693467</v>
      </c>
      <c r="AO51">
        <f t="shared" si="176"/>
        <v>97600608.960124686</v>
      </c>
      <c r="AP51">
        <f t="shared" si="75"/>
        <v>11056510389.62796</v>
      </c>
    </row>
    <row r="52" spans="1:42" x14ac:dyDescent="0.25">
      <c r="A52">
        <v>1160</v>
      </c>
      <c r="B52">
        <f t="shared" si="5"/>
        <v>3649.44</v>
      </c>
      <c r="C52">
        <v>10</v>
      </c>
      <c r="D52" cm="1">
        <f t="array" ref="D52">INDEX($AP$26:$AP$135,MATCH(A52,$I$26:$I$135,0)+1)</f>
        <v>821692096.87486291</v>
      </c>
      <c r="E52" cm="1">
        <f t="array" ref="E52">INDEX($AP$26:$AP$135,MATCH(A52,$I$26:$I$135,0)+2)</f>
        <v>11056510389.62796</v>
      </c>
      <c r="F52">
        <f t="shared" si="6"/>
        <v>0.40438908293065073</v>
      </c>
      <c r="H52">
        <f t="shared" ref="H52" si="177">VLOOKUP(I52,$A$23:$B$58,2)</f>
        <v>1008.48</v>
      </c>
      <c r="I52">
        <v>320</v>
      </c>
      <c r="J52" t="s">
        <v>105</v>
      </c>
      <c r="K52">
        <f t="shared" si="144"/>
        <v>1008480000</v>
      </c>
    </row>
    <row r="53" spans="1:42" x14ac:dyDescent="0.25">
      <c r="A53">
        <v>1200</v>
      </c>
      <c r="B53">
        <f t="shared" si="5"/>
        <v>3772.8</v>
      </c>
      <c r="C53">
        <v>10</v>
      </c>
      <c r="D53" cm="1">
        <f t="array" ref="D53">INDEX($AP$26:$AP$135,MATCH(A53,$I$26:$I$135,0)+1)</f>
        <v>849467299.93902719</v>
      </c>
      <c r="E53" cm="1">
        <f t="array" ref="E53">INDEX($AP$26:$AP$135,MATCH(A53,$I$26:$I$135,0)+2)</f>
        <v>11056510389.62796</v>
      </c>
      <c r="F53">
        <f t="shared" si="6"/>
        <v>0.41805842323226555</v>
      </c>
      <c r="J53" t="s">
        <v>108</v>
      </c>
      <c r="K53">
        <f t="shared" si="144"/>
        <v>0</v>
      </c>
      <c r="L53">
        <f t="shared" ref="L53:L84" si="178">$K52*$B$8*L$27/100</f>
        <v>18675555.555555552</v>
      </c>
      <c r="M53">
        <f t="shared" ref="M53:M84" si="179">$K52*$B$8*M$27/100</f>
        <v>17292181.069958847</v>
      </c>
      <c r="N53">
        <f t="shared" ref="N53:N84" si="180">$K52*$B$8*N$27/100</f>
        <v>16011278.768480413</v>
      </c>
      <c r="O53">
        <f t="shared" ref="O53:O84" si="181">$K52*$B$8*O$27/100</f>
        <v>14825258.118963344</v>
      </c>
      <c r="P53">
        <f t="shared" ref="P53:P84" si="182">$K52*$B$8*P$27/100</f>
        <v>13727090.850891985</v>
      </c>
      <c r="Q53">
        <f t="shared" ref="Q53:Q84" si="183">$K52*$B$8*Q$27/100</f>
        <v>12710269.306381464</v>
      </c>
      <c r="R53">
        <f t="shared" ref="R53:R84" si="184">$K52*$B$8*R$27/100</f>
        <v>11768767.876279134</v>
      </c>
      <c r="S53">
        <f t="shared" ref="S53:S84" si="185">$K52*$B$8*S$27/100</f>
        <v>10897007.292851049</v>
      </c>
      <c r="T53">
        <f t="shared" ref="T53:T84" si="186">$K52*$B$8*T$27/100</f>
        <v>10089821.567454677</v>
      </c>
      <c r="U53">
        <f t="shared" ref="U53:U84" si="187">$K52*$B$8*U$27/100</f>
        <v>9342427.377272848</v>
      </c>
      <c r="V53">
        <f t="shared" ref="V53:V84" si="188">$K52*$B$8*V$27/100</f>
        <v>8650395.7196970806</v>
      </c>
      <c r="W53">
        <f t="shared" ref="W53:W84" si="189">$K52*$B$8*W$27/100</f>
        <v>8009625.6663861843</v>
      </c>
      <c r="X53">
        <f t="shared" ref="X53:X84" si="190">$K52*$B$8*X$27/100</f>
        <v>7416320.0614686906</v>
      </c>
      <c r="Y53">
        <f t="shared" ref="Y53:Y84" si="191">$K52*$B$8*Y$27/100</f>
        <v>6866963.0198784163</v>
      </c>
      <c r="Z53">
        <f t="shared" ref="Z53:Z84" si="192">$K52*$B$8*Z$27/100</f>
        <v>6358299.0924800131</v>
      </c>
      <c r="AA53">
        <f t="shared" ref="AA53:AA84" si="193">$K52*$B$8*AA$27/100</f>
        <v>5887313.9745185319</v>
      </c>
      <c r="AB53">
        <f t="shared" ref="AB53:AB84" si="194">$K52*$B$8*AB$27/100</f>
        <v>5451216.643072715</v>
      </c>
      <c r="AC53">
        <f t="shared" ref="AC53:AC84" si="195">$K52*$B$8*AC$27/100</f>
        <v>5047422.8176599201</v>
      </c>
      <c r="AD53">
        <f t="shared" ref="AD53:AD84" si="196">$K52*$B$8*AD$27/100</f>
        <v>4673539.6459814068</v>
      </c>
      <c r="AE53">
        <f t="shared" ref="AE53:AE84" si="197">$K52*$B$8*AE$27/100</f>
        <v>4327351.5240568584</v>
      </c>
      <c r="AF53">
        <f t="shared" ref="AF53:AF84" si="198">$K52*$B$8*AF$27/100</f>
        <v>4006806.9667193131</v>
      </c>
      <c r="AG53">
        <f t="shared" ref="AG53:AG84" si="199">$K52*$B$8*AG$27/100</f>
        <v>3710006.4506660299</v>
      </c>
      <c r="AH53">
        <f t="shared" ref="AH53:AH84" si="200">$K52*$B$8*AH$27/100</f>
        <v>3435191.1580241024</v>
      </c>
      <c r="AI53">
        <f t="shared" ref="AI53:AI84" si="201">$K52*$B$8*AI$27/100</f>
        <v>3180732.5537260203</v>
      </c>
      <c r="AJ53">
        <f t="shared" ref="AJ53:AJ84" si="202">$K52*$B$8*AJ$27/100</f>
        <v>2945122.7349315002</v>
      </c>
      <c r="AK53">
        <f t="shared" ref="AK53:AK84" si="203">$K52*$B$8*AK$27/100</f>
        <v>2726965.4953069449</v>
      </c>
      <c r="AL53">
        <f t="shared" ref="AL53:AL84" si="204">$K52*$B$8*AL$27/100</f>
        <v>2524968.0512101338</v>
      </c>
      <c r="AM53">
        <f t="shared" ref="AM53:AM84" si="205">$K52*$B$8*AM$27/100</f>
        <v>2337933.3807501239</v>
      </c>
      <c r="AN53">
        <f t="shared" ref="AN53:AN84" si="206">$K52*$B$8*AN$27/100</f>
        <v>2164753.1303241886</v>
      </c>
      <c r="AO53">
        <f t="shared" ref="AO53:AO84" si="207">$K52*$B$8*AO$27/100</f>
        <v>2004401.0465964708</v>
      </c>
      <c r="AP53">
        <f t="shared" ref="AP53:AP63" si="208">SUM(L53:AO53)</f>
        <v>227064986.91754395</v>
      </c>
    </row>
    <row r="54" spans="1:42" x14ac:dyDescent="0.25">
      <c r="A54">
        <v>1240</v>
      </c>
      <c r="B54">
        <f t="shared" si="5"/>
        <v>3903.36</v>
      </c>
      <c r="C54">
        <v>11</v>
      </c>
      <c r="D54" cm="1">
        <f t="array" ref="D54">INDEX($AP$26:$AP$135,MATCH(A54,$I$26:$I$135,0)+1)</f>
        <v>878863623.80460143</v>
      </c>
      <c r="E54" cm="1">
        <f t="array" ref="E54">INDEX($AP$26:$AP$135,MATCH(A54,$I$26:$I$135,0)+2)</f>
        <v>11056510389.62796</v>
      </c>
      <c r="F54">
        <f t="shared" si="6"/>
        <v>0.43252558495226257</v>
      </c>
      <c r="J54" t="s">
        <v>110</v>
      </c>
      <c r="K54">
        <f t="shared" si="144"/>
        <v>0</v>
      </c>
      <c r="L54">
        <f t="shared" ref="L54:AA85" si="209">$D$16*L$27</f>
        <v>909371703.82440913</v>
      </c>
      <c r="M54">
        <f t="shared" si="209"/>
        <v>842010836.87445295</v>
      </c>
      <c r="N54">
        <f t="shared" si="209"/>
        <v>779639663.77264166</v>
      </c>
      <c r="O54">
        <f t="shared" si="209"/>
        <v>721888577.56726074</v>
      </c>
      <c r="P54">
        <f t="shared" si="209"/>
        <v>668415349.5993154</v>
      </c>
      <c r="Q54">
        <f t="shared" si="209"/>
        <v>618903101.48084748</v>
      </c>
      <c r="R54">
        <f t="shared" si="209"/>
        <v>573058427.29708111</v>
      </c>
      <c r="S54">
        <f t="shared" si="209"/>
        <v>530609654.90470463</v>
      </c>
      <c r="T54">
        <f t="shared" si="209"/>
        <v>491305236.02287471</v>
      </c>
      <c r="U54">
        <f t="shared" si="209"/>
        <v>454912255.57673579</v>
      </c>
      <c r="V54">
        <f t="shared" si="209"/>
        <v>421215051.45994055</v>
      </c>
      <c r="W54">
        <f t="shared" si="209"/>
        <v>390013936.53698194</v>
      </c>
      <c r="X54">
        <f t="shared" si="209"/>
        <v>361124015.3120203</v>
      </c>
      <c r="Y54">
        <f t="shared" si="209"/>
        <v>334374088.25187063</v>
      </c>
      <c r="Z54">
        <f t="shared" si="209"/>
        <v>309605637.2702505</v>
      </c>
      <c r="AA54">
        <f t="shared" si="209"/>
        <v>286671886.36134309</v>
      </c>
      <c r="AB54">
        <f t="shared" ref="AB54:AO117" si="210">$D$16*AB$27</f>
        <v>265436931.81605846</v>
      </c>
      <c r="AC54">
        <f t="shared" si="210"/>
        <v>245774936.86672071</v>
      </c>
      <c r="AD54">
        <f t="shared" si="210"/>
        <v>227569385.98770437</v>
      </c>
      <c r="AE54">
        <f t="shared" si="210"/>
        <v>210712394.4330596</v>
      </c>
      <c r="AF54">
        <f t="shared" si="210"/>
        <v>195104068.91949964</v>
      </c>
      <c r="AG54">
        <f t="shared" si="210"/>
        <v>180651915.66620332</v>
      </c>
      <c r="AH54">
        <f t="shared" si="210"/>
        <v>167270292.28352162</v>
      </c>
      <c r="AI54">
        <f t="shared" si="210"/>
        <v>154879900.26251999</v>
      </c>
      <c r="AJ54">
        <f t="shared" si="210"/>
        <v>143407315.05788887</v>
      </c>
      <c r="AK54">
        <f t="shared" si="210"/>
        <v>132784550.97952674</v>
      </c>
      <c r="AL54">
        <f t="shared" si="210"/>
        <v>122948658.31437661</v>
      </c>
      <c r="AM54">
        <f t="shared" si="210"/>
        <v>113841350.29108945</v>
      </c>
      <c r="AN54">
        <f t="shared" si="210"/>
        <v>105408657.67693467</v>
      </c>
      <c r="AO54">
        <f t="shared" si="210"/>
        <v>97600608.960124686</v>
      </c>
      <c r="AP54">
        <f t="shared" si="208"/>
        <v>11056510389.62796</v>
      </c>
    </row>
    <row r="55" spans="1:42" x14ac:dyDescent="0.25">
      <c r="A55">
        <v>1280</v>
      </c>
      <c r="B55">
        <f t="shared" si="5"/>
        <v>4026.72</v>
      </c>
      <c r="C55">
        <v>11</v>
      </c>
      <c r="D55" cm="1">
        <f t="array" ref="D55">INDEX($AP$26:$AP$135,MATCH(A55,$I$26:$I$135,0)+1)</f>
        <v>906638826.86876559</v>
      </c>
      <c r="E55" cm="1">
        <f t="array" ref="E55">INDEX($AP$26:$AP$135,MATCH(A55,$I$26:$I$135,0)+2)</f>
        <v>11056510389.62796</v>
      </c>
      <c r="F55">
        <f t="shared" si="6"/>
        <v>0.44619492525387733</v>
      </c>
      <c r="H55">
        <f t="shared" si="78"/>
        <v>1131.8399999999999</v>
      </c>
      <c r="I55">
        <v>360</v>
      </c>
      <c r="J55" t="s">
        <v>105</v>
      </c>
      <c r="K55">
        <f t="shared" si="144"/>
        <v>1131840000</v>
      </c>
      <c r="AP55">
        <f t="shared" si="208"/>
        <v>0</v>
      </c>
    </row>
    <row r="56" spans="1:42" x14ac:dyDescent="0.25">
      <c r="A56">
        <v>1320</v>
      </c>
      <c r="B56">
        <f t="shared" si="5"/>
        <v>4150.08</v>
      </c>
      <c r="C56">
        <v>11</v>
      </c>
      <c r="D56" cm="1">
        <f t="array" ref="D56">INDEX($AP$26:$AP$135,MATCH(A56,$I$26:$I$135,0)+1)</f>
        <v>934414029.93292975</v>
      </c>
      <c r="E56" cm="1">
        <f t="array" ref="E56">INDEX($AP$26:$AP$135,MATCH(A56,$I$26:$I$135,0)+2)</f>
        <v>11056510389.62796</v>
      </c>
      <c r="F56">
        <f t="shared" si="6"/>
        <v>0.45986426555549215</v>
      </c>
      <c r="J56" t="s">
        <v>108</v>
      </c>
      <c r="K56">
        <f t="shared" si="144"/>
        <v>0</v>
      </c>
      <c r="L56">
        <f t="shared" ref="L56:L87" si="211">$K55*$B$8*L$27/100</f>
        <v>20959999.999999996</v>
      </c>
      <c r="M56">
        <f t="shared" ref="M56:M87" si="212">$K55*$B$8*M$27/100</f>
        <v>19407407.407407407</v>
      </c>
      <c r="N56">
        <f t="shared" ref="N56:N87" si="213">$K55*$B$8*N$27/100</f>
        <v>17969821.673525374</v>
      </c>
      <c r="O56">
        <f t="shared" ref="O56:O87" si="214">$K55*$B$8*O$27/100</f>
        <v>16638723.771782754</v>
      </c>
      <c r="P56">
        <f t="shared" ref="P56:P87" si="215">$K55*$B$8*P$27/100</f>
        <v>15406225.714613659</v>
      </c>
      <c r="Q56">
        <f t="shared" ref="Q56:Q87" si="216">$K55*$B$8*Q$27/100</f>
        <v>14265023.809827462</v>
      </c>
      <c r="R56">
        <f t="shared" ref="R56:R87" si="217">$K55*$B$8*R$27/100</f>
        <v>13208355.379469872</v>
      </c>
      <c r="S56">
        <f t="shared" ref="S56:S87" si="218">$K55*$B$8*S$27/100</f>
        <v>12229958.684694324</v>
      </c>
      <c r="T56">
        <f t="shared" ref="T56:T87" si="219">$K55*$B$8*T$27/100</f>
        <v>11324035.819161413</v>
      </c>
      <c r="U56">
        <f t="shared" ref="U56:U87" si="220">$K55*$B$8*U$27/100</f>
        <v>10485218.351075379</v>
      </c>
      <c r="V56">
        <f t="shared" ref="V56:V87" si="221">$K55*$B$8*V$27/100</f>
        <v>9708535.5102549829</v>
      </c>
      <c r="W56">
        <f t="shared" ref="W56:W87" si="222">$K55*$B$8*W$27/100</f>
        <v>8989384.7317175753</v>
      </c>
      <c r="X56">
        <f t="shared" ref="X56:X87" si="223">$K55*$B$8*X$27/100</f>
        <v>8323504.3812199775</v>
      </c>
      <c r="Y56">
        <f t="shared" ref="Y56:Y87" si="224">$K55*$B$8*Y$27/100</f>
        <v>7706948.5011296067</v>
      </c>
      <c r="Z56">
        <f t="shared" ref="Z56:Z87" si="225">$K55*$B$8*Z$27/100</f>
        <v>7136063.4269718574</v>
      </c>
      <c r="AA56">
        <f t="shared" ref="AA56:AA87" si="226">$K55*$B$8*AA$27/100</f>
        <v>6607466.1360850539</v>
      </c>
      <c r="AB56">
        <f t="shared" ref="AB56:AB87" si="227">$K55*$B$8*AB$27/100</f>
        <v>6118024.2000787547</v>
      </c>
      <c r="AC56">
        <f t="shared" ref="AC56:AC87" si="228">$K55*$B$8*AC$27/100</f>
        <v>5664837.2222951408</v>
      </c>
      <c r="AD56">
        <f t="shared" ref="AD56:AD87" si="229">$K55*$B$8*AD$27/100</f>
        <v>5245219.6502732793</v>
      </c>
      <c r="AE56">
        <f t="shared" ref="AE56:AE87" si="230">$K55*$B$8*AE$27/100</f>
        <v>4856684.8613641467</v>
      </c>
      <c r="AF56">
        <f t="shared" ref="AF56:AF87" si="231">$K55*$B$8*AF$27/100</f>
        <v>4496930.4271890251</v>
      </c>
      <c r="AG56">
        <f t="shared" ref="AG56:AG87" si="232">$K55*$B$8*AG$27/100</f>
        <v>4163824.4696194665</v>
      </c>
      <c r="AH56">
        <f t="shared" ref="AH56:AH87" si="233">$K55*$B$8*AH$27/100</f>
        <v>3855393.0274254321</v>
      </c>
      <c r="AI56">
        <f t="shared" ref="AI56:AI87" si="234">$K55*$B$8*AI$27/100</f>
        <v>3569808.3587272521</v>
      </c>
      <c r="AJ56">
        <f t="shared" ref="AJ56:AJ87" si="235">$K55*$B$8*AJ$27/100</f>
        <v>3305378.1099326401</v>
      </c>
      <c r="AK56">
        <f t="shared" ref="AK56:AK87" si="236">$K55*$B$8*AK$27/100</f>
        <v>3060535.2869746671</v>
      </c>
      <c r="AL56">
        <f t="shared" ref="AL56:AL87" si="237">$K55*$B$8*AL$27/100</f>
        <v>2833828.9694209881</v>
      </c>
      <c r="AM56">
        <f t="shared" ref="AM56:AM87" si="238">$K55*$B$8*AM$27/100</f>
        <v>2623915.7124268408</v>
      </c>
      <c r="AN56">
        <f t="shared" ref="AN56:AN87" si="239">$K55*$B$8*AN$27/100</f>
        <v>2429551.5855804081</v>
      </c>
      <c r="AO56">
        <f t="shared" ref="AO56:AO87" si="240">$K55*$B$8*AO$27/100</f>
        <v>2249584.8014633404</v>
      </c>
      <c r="AP56">
        <f t="shared" si="208"/>
        <v>254840189.98170808</v>
      </c>
    </row>
    <row r="57" spans="1:42" x14ac:dyDescent="0.25">
      <c r="A57">
        <v>1360</v>
      </c>
      <c r="B57">
        <f t="shared" si="5"/>
        <v>4273.4399999999996</v>
      </c>
      <c r="C57">
        <v>11</v>
      </c>
      <c r="D57" cm="1">
        <f t="array" ref="D57">INDEX($AP$26:$AP$135,MATCH(A57,$I$26:$I$135,0)+1)</f>
        <v>962189232.9970938</v>
      </c>
      <c r="E57" cm="1">
        <f t="array" ref="E57">INDEX($AP$26:$AP$135,MATCH(A57,$I$26:$I$135,0)+2)</f>
        <v>11056510389.62796</v>
      </c>
      <c r="F57">
        <f t="shared" si="6"/>
        <v>0.47353360585710685</v>
      </c>
      <c r="J57" t="s">
        <v>110</v>
      </c>
      <c r="K57">
        <f t="shared" si="144"/>
        <v>0</v>
      </c>
      <c r="L57">
        <f t="shared" ref="L57:AA88" si="241">$D$16*L$27</f>
        <v>909371703.82440913</v>
      </c>
      <c r="M57">
        <f t="shared" si="241"/>
        <v>842010836.87445295</v>
      </c>
      <c r="N57">
        <f t="shared" si="241"/>
        <v>779639663.77264166</v>
      </c>
      <c r="O57">
        <f t="shared" si="241"/>
        <v>721888577.56726074</v>
      </c>
      <c r="P57">
        <f t="shared" si="241"/>
        <v>668415349.5993154</v>
      </c>
      <c r="Q57">
        <f t="shared" si="241"/>
        <v>618903101.48084748</v>
      </c>
      <c r="R57">
        <f t="shared" si="241"/>
        <v>573058427.29708111</v>
      </c>
      <c r="S57">
        <f t="shared" si="241"/>
        <v>530609654.90470463</v>
      </c>
      <c r="T57">
        <f t="shared" si="241"/>
        <v>491305236.02287471</v>
      </c>
      <c r="U57">
        <f t="shared" si="241"/>
        <v>454912255.57673579</v>
      </c>
      <c r="V57">
        <f t="shared" si="241"/>
        <v>421215051.45994055</v>
      </c>
      <c r="W57">
        <f t="shared" si="241"/>
        <v>390013936.53698194</v>
      </c>
      <c r="X57">
        <f t="shared" si="241"/>
        <v>361124015.3120203</v>
      </c>
      <c r="Y57">
        <f t="shared" si="241"/>
        <v>334374088.25187063</v>
      </c>
      <c r="Z57">
        <f t="shared" si="241"/>
        <v>309605637.2702505</v>
      </c>
      <c r="AA57">
        <f t="shared" si="241"/>
        <v>286671886.36134309</v>
      </c>
      <c r="AB57">
        <f t="shared" ref="AB57:AO120" si="242">$D$16*AB$27</f>
        <v>265436931.81605846</v>
      </c>
      <c r="AC57">
        <f t="shared" si="242"/>
        <v>245774936.86672071</v>
      </c>
      <c r="AD57">
        <f t="shared" si="242"/>
        <v>227569385.98770437</v>
      </c>
      <c r="AE57">
        <f t="shared" si="242"/>
        <v>210712394.4330596</v>
      </c>
      <c r="AF57">
        <f t="shared" si="242"/>
        <v>195104068.91949964</v>
      </c>
      <c r="AG57">
        <f t="shared" si="242"/>
        <v>180651915.66620332</v>
      </c>
      <c r="AH57">
        <f t="shared" si="242"/>
        <v>167270292.28352162</v>
      </c>
      <c r="AI57">
        <f t="shared" si="242"/>
        <v>154879900.26251999</v>
      </c>
      <c r="AJ57">
        <f t="shared" si="242"/>
        <v>143407315.05788887</v>
      </c>
      <c r="AK57">
        <f t="shared" si="242"/>
        <v>132784550.97952674</v>
      </c>
      <c r="AL57">
        <f t="shared" si="242"/>
        <v>122948658.31437661</v>
      </c>
      <c r="AM57">
        <f t="shared" si="242"/>
        <v>113841350.29108945</v>
      </c>
      <c r="AN57">
        <f t="shared" si="242"/>
        <v>105408657.67693467</v>
      </c>
      <c r="AO57">
        <f t="shared" si="242"/>
        <v>97600608.960124686</v>
      </c>
      <c r="AP57">
        <f t="shared" si="208"/>
        <v>11056510389.62796</v>
      </c>
    </row>
    <row r="58" spans="1:42" x14ac:dyDescent="0.25">
      <c r="A58">
        <v>1400</v>
      </c>
      <c r="B58">
        <f t="shared" si="5"/>
        <v>4404</v>
      </c>
      <c r="C58">
        <v>12</v>
      </c>
      <c r="D58" cm="1">
        <f t="array" ref="D58">INDEX($AP$26:$AP$135,MATCH(A58,$I$26:$I$135,0)+1)</f>
        <v>991585556.8626684</v>
      </c>
      <c r="E58" cm="1">
        <f t="array" ref="E58">INDEX($AP$26:$AP$135,MATCH(A58,$I$26:$I$135,0)+2)</f>
        <v>11056510389.62796</v>
      </c>
      <c r="F58">
        <f t="shared" si="6"/>
        <v>0.48800076757710387</v>
      </c>
      <c r="H58">
        <f t="shared" si="78"/>
        <v>1262.4000000000001</v>
      </c>
      <c r="I58">
        <v>400</v>
      </c>
      <c r="J58" t="s">
        <v>105</v>
      </c>
      <c r="K58">
        <f t="shared" si="144"/>
        <v>1262400000</v>
      </c>
      <c r="AP58">
        <f t="shared" si="208"/>
        <v>0</v>
      </c>
    </row>
    <row r="59" spans="1:42" x14ac:dyDescent="0.25">
      <c r="J59" t="s">
        <v>108</v>
      </c>
      <c r="K59">
        <f t="shared" si="144"/>
        <v>0</v>
      </c>
      <c r="L59">
        <f t="shared" ref="L59:L90" si="243">$K58*$B$8*L$27/100</f>
        <v>23377777.777777776</v>
      </c>
      <c r="M59">
        <f t="shared" ref="M59:M90" si="244">$K58*$B$8*M$27/100</f>
        <v>21646090.534979425</v>
      </c>
      <c r="N59">
        <f t="shared" ref="N59:N90" si="245">$K58*$B$8*N$27/100</f>
        <v>20042676.42127724</v>
      </c>
      <c r="O59">
        <f t="shared" ref="O59:O90" si="246">$K58*$B$8*O$27/100</f>
        <v>18558033.723404855</v>
      </c>
      <c r="P59">
        <f t="shared" ref="P59:P90" si="247">$K58*$B$8*P$27/100</f>
        <v>17183364.558708195</v>
      </c>
      <c r="Q59">
        <f t="shared" ref="Q59:Q90" si="248">$K58*$B$8*Q$27/100</f>
        <v>15910522.739544623</v>
      </c>
      <c r="R59">
        <f t="shared" ref="R59:R90" si="249">$K58*$B$8*R$27/100</f>
        <v>14731965.499578357</v>
      </c>
      <c r="S59">
        <f t="shared" ref="S59:S90" si="250">$K58*$B$8*S$27/100</f>
        <v>13640708.795905882</v>
      </c>
      <c r="T59">
        <f t="shared" ref="T59:T90" si="251">$K58*$B$8*T$27/100</f>
        <v>12630285.922135079</v>
      </c>
      <c r="U59">
        <f t="shared" ref="U59:U90" si="252">$K58*$B$8*U$27/100</f>
        <v>11694709.187162109</v>
      </c>
      <c r="V59">
        <f t="shared" ref="V59:V90" si="253">$K58*$B$8*V$27/100</f>
        <v>10828434.432557508</v>
      </c>
      <c r="W59">
        <f t="shared" ref="W59:W90" si="254">$K58*$B$8*W$27/100</f>
        <v>10026328.178293988</v>
      </c>
      <c r="X59">
        <f t="shared" ref="X59:X90" si="255">$K58*$B$8*X$27/100</f>
        <v>9283637.2021240629</v>
      </c>
      <c r="Y59">
        <f t="shared" ref="Y59:Y90" si="256">$K58*$B$8*Y$27/100</f>
        <v>8595960.3723370936</v>
      </c>
      <c r="Z59">
        <f t="shared" ref="Z59:Z90" si="257">$K58*$B$8*Z$27/100</f>
        <v>7959222.5669787899</v>
      </c>
      <c r="AA59">
        <f t="shared" ref="AA59:AA90" si="258">$K58*$B$8*AA$27/100</f>
        <v>7369650.5249803616</v>
      </c>
      <c r="AB59">
        <f t="shared" ref="AB59:AB90" si="259">$K58*$B$8*AB$27/100</f>
        <v>6823750.4860929279</v>
      </c>
      <c r="AC59">
        <f t="shared" ref="AC59:AC90" si="260">$K58*$B$8*AC$27/100</f>
        <v>6318287.4871230796</v>
      </c>
      <c r="AD59">
        <f t="shared" ref="AD59:AD90" si="261">$K58*$B$8*AD$27/100</f>
        <v>5850266.1917806296</v>
      </c>
      <c r="AE59">
        <f t="shared" ref="AE59:AE90" si="262">$K58*$B$8*AE$27/100</f>
        <v>5416913.1405376196</v>
      </c>
      <c r="AF59">
        <f t="shared" ref="AF59:AF90" si="263">$K58*$B$8*AF$27/100</f>
        <v>5015660.31531261</v>
      </c>
      <c r="AG59">
        <f t="shared" ref="AG59:AG90" si="264">$K58*$B$8*AG$27/100</f>
        <v>4644129.9215857498</v>
      </c>
      <c r="AH59">
        <f t="shared" ref="AH59:AH90" si="265">$K58*$B$8*AH$27/100</f>
        <v>4300120.2977645835</v>
      </c>
      <c r="AI59">
        <f t="shared" ref="AI59:AI90" si="266">$K58*$B$8*AI$27/100</f>
        <v>3981592.8683005399</v>
      </c>
      <c r="AJ59">
        <f t="shared" ref="AJ59:AJ90" si="267">$K58*$B$8*AJ$27/100</f>
        <v>3686660.0632412396</v>
      </c>
      <c r="AK59">
        <f t="shared" ref="AK59:AK90" si="268">$K58*$B$8*AK$27/100</f>
        <v>3413574.132630778</v>
      </c>
      <c r="AL59">
        <f t="shared" ref="AL59:AL90" si="269">$K58*$B$8*AL$27/100</f>
        <v>3160716.7894729422</v>
      </c>
      <c r="AM59">
        <f t="shared" ref="AM59:AM90" si="270">$K58*$B$8*AM$27/100</f>
        <v>2926589.619882354</v>
      </c>
      <c r="AN59">
        <f t="shared" ref="AN59:AN90" si="271">$K58*$B$8*AN$27/100</f>
        <v>2709805.2035947721</v>
      </c>
      <c r="AO59">
        <f t="shared" ref="AO59:AO90" si="272">$K58*$B$8*AO$27/100</f>
        <v>2509078.8922173814</v>
      </c>
      <c r="AP59">
        <f t="shared" si="208"/>
        <v>284236513.84728247</v>
      </c>
    </row>
    <row r="60" spans="1:42" x14ac:dyDescent="0.25">
      <c r="J60" t="s">
        <v>110</v>
      </c>
      <c r="K60">
        <f t="shared" si="144"/>
        <v>0</v>
      </c>
      <c r="L60">
        <f t="shared" ref="L60:AA91" si="273">$D$16*L$27</f>
        <v>909371703.82440913</v>
      </c>
      <c r="M60">
        <f t="shared" si="273"/>
        <v>842010836.87445295</v>
      </c>
      <c r="N60">
        <f t="shared" si="273"/>
        <v>779639663.77264166</v>
      </c>
      <c r="O60">
        <f t="shared" si="273"/>
        <v>721888577.56726074</v>
      </c>
      <c r="P60">
        <f t="shared" si="273"/>
        <v>668415349.5993154</v>
      </c>
      <c r="Q60">
        <f t="shared" si="273"/>
        <v>618903101.48084748</v>
      </c>
      <c r="R60">
        <f t="shared" si="273"/>
        <v>573058427.29708111</v>
      </c>
      <c r="S60">
        <f t="shared" si="273"/>
        <v>530609654.90470463</v>
      </c>
      <c r="T60">
        <f t="shared" si="273"/>
        <v>491305236.02287471</v>
      </c>
      <c r="U60">
        <f t="shared" si="273"/>
        <v>454912255.57673579</v>
      </c>
      <c r="V60">
        <f t="shared" si="273"/>
        <v>421215051.45994055</v>
      </c>
      <c r="W60">
        <f t="shared" si="273"/>
        <v>390013936.53698194</v>
      </c>
      <c r="X60">
        <f t="shared" si="273"/>
        <v>361124015.3120203</v>
      </c>
      <c r="Y60">
        <f t="shared" si="273"/>
        <v>334374088.25187063</v>
      </c>
      <c r="Z60">
        <f t="shared" si="273"/>
        <v>309605637.2702505</v>
      </c>
      <c r="AA60">
        <f t="shared" si="273"/>
        <v>286671886.36134309</v>
      </c>
      <c r="AB60">
        <f t="shared" ref="AB60:AO123" si="274">$D$16*AB$27</f>
        <v>265436931.81605846</v>
      </c>
      <c r="AC60">
        <f t="shared" si="274"/>
        <v>245774936.86672071</v>
      </c>
      <c r="AD60">
        <f t="shared" si="274"/>
        <v>227569385.98770437</v>
      </c>
      <c r="AE60">
        <f t="shared" si="274"/>
        <v>210712394.4330596</v>
      </c>
      <c r="AF60">
        <f t="shared" si="274"/>
        <v>195104068.91949964</v>
      </c>
      <c r="AG60">
        <f t="shared" si="274"/>
        <v>180651915.66620332</v>
      </c>
      <c r="AH60">
        <f t="shared" si="274"/>
        <v>167270292.28352162</v>
      </c>
      <c r="AI60">
        <f t="shared" si="274"/>
        <v>154879900.26251999</v>
      </c>
      <c r="AJ60">
        <f t="shared" si="274"/>
        <v>143407315.05788887</v>
      </c>
      <c r="AK60">
        <f t="shared" si="274"/>
        <v>132784550.97952674</v>
      </c>
      <c r="AL60">
        <f t="shared" si="274"/>
        <v>122948658.31437661</v>
      </c>
      <c r="AM60">
        <f t="shared" si="274"/>
        <v>113841350.29108945</v>
      </c>
      <c r="AN60">
        <f t="shared" si="274"/>
        <v>105408657.67693467</v>
      </c>
      <c r="AO60">
        <f t="shared" si="274"/>
        <v>97600608.960124686</v>
      </c>
      <c r="AP60">
        <f t="shared" si="208"/>
        <v>11056510389.62796</v>
      </c>
    </row>
    <row r="61" spans="1:42" x14ac:dyDescent="0.25">
      <c r="H61">
        <f t="shared" ref="H61" si="275">VLOOKUP(I61,$A$23:$B$58,2)</f>
        <v>1385.76</v>
      </c>
      <c r="I61">
        <v>440</v>
      </c>
      <c r="J61" t="s">
        <v>105</v>
      </c>
      <c r="K61">
        <f t="shared" si="144"/>
        <v>1385760000</v>
      </c>
      <c r="AP61">
        <f t="shared" si="208"/>
        <v>0</v>
      </c>
    </row>
    <row r="62" spans="1:42" x14ac:dyDescent="0.25">
      <c r="J62" t="s">
        <v>108</v>
      </c>
      <c r="K62">
        <f t="shared" si="144"/>
        <v>0</v>
      </c>
      <c r="L62">
        <f t="shared" ref="L62:L93" si="276">$K61*$B$8*L$27/100</f>
        <v>25662222.22222222</v>
      </c>
      <c r="M62">
        <f t="shared" ref="M62:M125" si="277">$K61*$B$8*M$27/100</f>
        <v>23761316.872427985</v>
      </c>
      <c r="N62">
        <f t="shared" ref="N62:N125" si="278">$K61*$B$8*N$27/100</f>
        <v>22001219.326322202</v>
      </c>
      <c r="O62">
        <f t="shared" ref="O62:O125" si="279">$K61*$B$8*O$27/100</f>
        <v>20371499.376224265</v>
      </c>
      <c r="P62">
        <f t="shared" ref="P62:P125" si="280">$K61*$B$8*P$27/100</f>
        <v>18862499.422429871</v>
      </c>
      <c r="Q62">
        <f t="shared" ref="Q62:Q125" si="281">$K61*$B$8*Q$27/100</f>
        <v>17465277.242990617</v>
      </c>
      <c r="R62">
        <f t="shared" ref="R62:R125" si="282">$K61*$B$8*R$27/100</f>
        <v>16171553.002769094</v>
      </c>
      <c r="S62">
        <f t="shared" ref="S62:S125" si="283">$K61*$B$8*S$27/100</f>
        <v>14973660.187749157</v>
      </c>
      <c r="T62">
        <f t="shared" ref="T62:T125" si="284">$K61*$B$8*T$27/100</f>
        <v>13864500.173841815</v>
      </c>
      <c r="U62">
        <f t="shared" ref="U62:U125" si="285">$K61*$B$8*U$27/100</f>
        <v>12837500.160964642</v>
      </c>
      <c r="V62">
        <f t="shared" ref="V62:V125" si="286">$K61*$B$8*V$27/100</f>
        <v>11886574.223115409</v>
      </c>
      <c r="W62">
        <f t="shared" ref="W62:W125" si="287">$K61*$B$8*W$27/100</f>
        <v>11006087.243625376</v>
      </c>
      <c r="X62">
        <f t="shared" ref="X62:X125" si="288">$K61*$B$8*X$27/100</f>
        <v>10190821.52187535</v>
      </c>
      <c r="Y62">
        <f t="shared" ref="Y62:Y125" si="289">$K61*$B$8*Y$27/100</f>
        <v>9435945.8535882849</v>
      </c>
      <c r="Z62">
        <f t="shared" ref="Z62:Z125" si="290">$K61*$B$8*Z$27/100</f>
        <v>8736986.9014706332</v>
      </c>
      <c r="AA62">
        <f t="shared" ref="AA62:AA125" si="291">$K61*$B$8*AA$27/100</f>
        <v>8089802.6865468826</v>
      </c>
      <c r="AB62">
        <f t="shared" ref="AB62:AB125" si="292">$K61*$B$8*AB$27/100</f>
        <v>7490558.0430989657</v>
      </c>
      <c r="AC62">
        <f t="shared" ref="AC62:AC125" si="293">$K61*$B$8*AC$27/100</f>
        <v>6935701.8917583004</v>
      </c>
      <c r="AD62">
        <f t="shared" ref="AD62:AD125" si="294">$K61*$B$8*AD$27/100</f>
        <v>6421946.1960725002</v>
      </c>
      <c r="AE62">
        <f t="shared" ref="AE62:AE125" si="295">$K61*$B$8*AE$27/100</f>
        <v>5946246.477844907</v>
      </c>
      <c r="AF62">
        <f t="shared" ref="AF62:AF125" si="296">$K61*$B$8*AF$27/100</f>
        <v>5505783.7757823216</v>
      </c>
      <c r="AG62">
        <f t="shared" ref="AG62:AG125" si="297">$K61*$B$8*AG$27/100</f>
        <v>5097947.9405391859</v>
      </c>
      <c r="AH62">
        <f t="shared" ref="AH62:AH125" si="298">$K61*$B$8*AH$27/100</f>
        <v>4720322.1671659127</v>
      </c>
      <c r="AI62">
        <f t="shared" ref="AI62:AI125" si="299">$K61*$B$8*AI$27/100</f>
        <v>4370668.6733017713</v>
      </c>
      <c r="AJ62">
        <f t="shared" ref="AJ62:AJ125" si="300">$K61*$B$8*AJ$27/100</f>
        <v>4046915.43824238</v>
      </c>
      <c r="AK62">
        <f t="shared" ref="AK62:AK125" si="301">$K61*$B$8*AK$27/100</f>
        <v>3747143.9242985006</v>
      </c>
      <c r="AL62">
        <f t="shared" ref="AL62:AL125" si="302">$K61*$B$8*AL$27/100</f>
        <v>3469577.7076837961</v>
      </c>
      <c r="AM62">
        <f t="shared" ref="AM62:AM125" si="303">$K61*$B$8*AM$27/100</f>
        <v>3212571.951559071</v>
      </c>
      <c r="AN62">
        <f t="shared" ref="AN62:AN125" si="304">$K61*$B$8*AN$27/100</f>
        <v>2974603.6588509916</v>
      </c>
      <c r="AO62">
        <f t="shared" ref="AO62:AO125" si="305">$K61*$B$8*AO$27/100</f>
        <v>2754262.647084251</v>
      </c>
      <c r="AP62">
        <f t="shared" si="208"/>
        <v>312011716.91144663</v>
      </c>
    </row>
    <row r="63" spans="1:42" x14ac:dyDescent="0.25">
      <c r="J63" t="s">
        <v>110</v>
      </c>
      <c r="K63">
        <f t="shared" si="144"/>
        <v>0</v>
      </c>
      <c r="L63">
        <f t="shared" ref="L63:AA94" si="306">$D$16*L$27</f>
        <v>909371703.82440913</v>
      </c>
      <c r="M63">
        <f t="shared" si="306"/>
        <v>842010836.87445295</v>
      </c>
      <c r="N63">
        <f t="shared" si="306"/>
        <v>779639663.77264166</v>
      </c>
      <c r="O63">
        <f t="shared" si="306"/>
        <v>721888577.56726074</v>
      </c>
      <c r="P63">
        <f t="shared" si="306"/>
        <v>668415349.5993154</v>
      </c>
      <c r="Q63">
        <f t="shared" si="306"/>
        <v>618903101.48084748</v>
      </c>
      <c r="R63">
        <f t="shared" si="306"/>
        <v>573058427.29708111</v>
      </c>
      <c r="S63">
        <f t="shared" si="306"/>
        <v>530609654.90470463</v>
      </c>
      <c r="T63">
        <f t="shared" si="306"/>
        <v>491305236.02287471</v>
      </c>
      <c r="U63">
        <f t="shared" si="306"/>
        <v>454912255.57673579</v>
      </c>
      <c r="V63">
        <f t="shared" si="306"/>
        <v>421215051.45994055</v>
      </c>
      <c r="W63">
        <f t="shared" si="306"/>
        <v>390013936.53698194</v>
      </c>
      <c r="X63">
        <f t="shared" si="306"/>
        <v>361124015.3120203</v>
      </c>
      <c r="Y63">
        <f t="shared" si="306"/>
        <v>334374088.25187063</v>
      </c>
      <c r="Z63">
        <f t="shared" si="306"/>
        <v>309605637.2702505</v>
      </c>
      <c r="AA63">
        <f t="shared" si="306"/>
        <v>286671886.36134309</v>
      </c>
      <c r="AB63">
        <f t="shared" ref="AB63:AO126" si="307">$D$16*AB$27</f>
        <v>265436931.81605846</v>
      </c>
      <c r="AC63">
        <f t="shared" si="307"/>
        <v>245774936.86672071</v>
      </c>
      <c r="AD63">
        <f t="shared" si="307"/>
        <v>227569385.98770437</v>
      </c>
      <c r="AE63">
        <f t="shared" si="307"/>
        <v>210712394.4330596</v>
      </c>
      <c r="AF63">
        <f t="shared" si="307"/>
        <v>195104068.91949964</v>
      </c>
      <c r="AG63">
        <f t="shared" si="307"/>
        <v>180651915.66620332</v>
      </c>
      <c r="AH63">
        <f t="shared" si="307"/>
        <v>167270292.28352162</v>
      </c>
      <c r="AI63">
        <f t="shared" si="307"/>
        <v>154879900.26251999</v>
      </c>
      <c r="AJ63">
        <f t="shared" si="307"/>
        <v>143407315.05788887</v>
      </c>
      <c r="AK63">
        <f t="shared" si="307"/>
        <v>132784550.97952674</v>
      </c>
      <c r="AL63">
        <f t="shared" si="307"/>
        <v>122948658.31437661</v>
      </c>
      <c r="AM63">
        <f t="shared" si="307"/>
        <v>113841350.29108945</v>
      </c>
      <c r="AN63">
        <f t="shared" si="307"/>
        <v>105408657.67693467</v>
      </c>
      <c r="AO63">
        <f t="shared" si="307"/>
        <v>97600608.960124686</v>
      </c>
      <c r="AP63">
        <f t="shared" si="208"/>
        <v>11056510389.62796</v>
      </c>
    </row>
    <row r="64" spans="1:42" x14ac:dyDescent="0.25">
      <c r="H64">
        <f t="shared" ref="H64" si="308">VLOOKUP(I64,$A$23:$B$58,2)</f>
        <v>1509.12</v>
      </c>
      <c r="I64">
        <v>480</v>
      </c>
      <c r="J64" t="s">
        <v>105</v>
      </c>
      <c r="K64">
        <f t="shared" si="144"/>
        <v>1509120000</v>
      </c>
    </row>
    <row r="65" spans="8:42" x14ac:dyDescent="0.25">
      <c r="J65" t="s">
        <v>108</v>
      </c>
      <c r="K65">
        <f t="shared" si="144"/>
        <v>0</v>
      </c>
      <c r="L65">
        <f t="shared" ref="L65:L96" si="309">$K64*$B$8*L$27/100</f>
        <v>27946666.666666664</v>
      </c>
      <c r="M65">
        <f t="shared" ref="M65:M96" si="310">$K64*$B$8*M$27/100</f>
        <v>25876543.209876541</v>
      </c>
      <c r="N65">
        <f t="shared" ref="N65:N96" si="311">$K64*$B$8*N$27/100</f>
        <v>23959762.231367167</v>
      </c>
      <c r="O65">
        <f t="shared" ref="O65:O96" si="312">$K64*$B$8*O$27/100</f>
        <v>22184965.029043671</v>
      </c>
      <c r="P65">
        <f t="shared" ref="P65:P96" si="313">$K64*$B$8*P$27/100</f>
        <v>20541634.286151547</v>
      </c>
      <c r="Q65">
        <f t="shared" ref="Q65:Q96" si="314">$K64*$B$8*Q$27/100</f>
        <v>19020031.746436611</v>
      </c>
      <c r="R65">
        <f t="shared" ref="R65:R96" si="315">$K64*$B$8*R$27/100</f>
        <v>17611140.505959831</v>
      </c>
      <c r="S65">
        <f t="shared" ref="S65:S96" si="316">$K64*$B$8*S$27/100</f>
        <v>16306611.579592433</v>
      </c>
      <c r="T65">
        <f t="shared" ref="T65:T96" si="317">$K64*$B$8*T$27/100</f>
        <v>15098714.425548548</v>
      </c>
      <c r="U65">
        <f t="shared" ref="U65:U96" si="318">$K64*$B$8*U$27/100</f>
        <v>13980291.134767175</v>
      </c>
      <c r="V65">
        <f t="shared" ref="V65:V96" si="319">$K64*$B$8*V$27/100</f>
        <v>12944714.013673311</v>
      </c>
      <c r="W65">
        <f t="shared" ref="W65:W96" si="320">$K64*$B$8*W$27/100</f>
        <v>11985846.308956767</v>
      </c>
      <c r="X65">
        <f t="shared" ref="X65:X96" si="321">$K64*$B$8*X$27/100</f>
        <v>11098005.841626635</v>
      </c>
      <c r="Y65">
        <f t="shared" ref="Y65:Y96" si="322">$K64*$B$8*Y$27/100</f>
        <v>10275931.334839476</v>
      </c>
      <c r="Z65">
        <f t="shared" ref="Z65:Z96" si="323">$K64*$B$8*Z$27/100</f>
        <v>9514751.2359624766</v>
      </c>
      <c r="AA65">
        <f t="shared" ref="AA65:AA96" si="324">$K64*$B$8*AA$27/100</f>
        <v>8809954.8481134046</v>
      </c>
      <c r="AB65">
        <f t="shared" ref="AB65:AB96" si="325">$K64*$B$8*AB$27/100</f>
        <v>8157365.6001050053</v>
      </c>
      <c r="AC65">
        <f t="shared" ref="AC65:AC96" si="326">$K64*$B$8*AC$27/100</f>
        <v>7553116.2963935211</v>
      </c>
      <c r="AD65">
        <f t="shared" ref="AD65:AD96" si="327">$K64*$B$8*AD$27/100</f>
        <v>6993626.2003643718</v>
      </c>
      <c r="AE65">
        <f t="shared" ref="AE65:AE96" si="328">$K64*$B$8*AE$27/100</f>
        <v>6475579.8151521953</v>
      </c>
      <c r="AF65">
        <f t="shared" ref="AF65:AF96" si="329">$K64*$B$8*AF$27/100</f>
        <v>5995907.2362520322</v>
      </c>
      <c r="AG65">
        <f t="shared" ref="AG65:AG96" si="330">$K64*$B$8*AG$27/100</f>
        <v>5551765.9594926229</v>
      </c>
      <c r="AH65">
        <f t="shared" ref="AH65:AH96" si="331">$K64*$B$8*AH$27/100</f>
        <v>5140524.0365672437</v>
      </c>
      <c r="AI65">
        <f t="shared" ref="AI65:AI96" si="332">$K64*$B$8*AI$27/100</f>
        <v>4759744.4783030031</v>
      </c>
      <c r="AJ65">
        <f t="shared" ref="AJ65:AJ96" si="333">$K64*$B$8*AJ$27/100</f>
        <v>4407170.8132435204</v>
      </c>
      <c r="AK65">
        <f t="shared" ref="AK65:AK96" si="334">$K64*$B$8*AK$27/100</f>
        <v>4080713.7159662228</v>
      </c>
      <c r="AL65">
        <f t="shared" ref="AL65:AL96" si="335">$K64*$B$8*AL$27/100</f>
        <v>3778438.6258946508</v>
      </c>
      <c r="AM65">
        <f t="shared" ref="AM65:AM96" si="336">$K64*$B$8*AM$27/100</f>
        <v>3498554.2832357879</v>
      </c>
      <c r="AN65">
        <f t="shared" ref="AN65:AN96" si="337">$K64*$B$8*AN$27/100</f>
        <v>3239402.1141072107</v>
      </c>
      <c r="AO65">
        <f t="shared" ref="AO65:AO96" si="338">$K64*$B$8*AO$27/100</f>
        <v>2999446.4019511207</v>
      </c>
      <c r="AP65">
        <f t="shared" ref="AP65:AP75" si="339">SUM(L65:AO65)</f>
        <v>339786919.97561073</v>
      </c>
    </row>
    <row r="66" spans="8:42" x14ac:dyDescent="0.25">
      <c r="J66" t="s">
        <v>110</v>
      </c>
      <c r="K66">
        <f t="shared" si="144"/>
        <v>0</v>
      </c>
      <c r="L66">
        <f t="shared" ref="L66:AA97" si="340">$D$16*L$27</f>
        <v>909371703.82440913</v>
      </c>
      <c r="M66">
        <f t="shared" si="340"/>
        <v>842010836.87445295</v>
      </c>
      <c r="N66">
        <f t="shared" si="340"/>
        <v>779639663.77264166</v>
      </c>
      <c r="O66">
        <f t="shared" si="340"/>
        <v>721888577.56726074</v>
      </c>
      <c r="P66">
        <f t="shared" si="340"/>
        <v>668415349.5993154</v>
      </c>
      <c r="Q66">
        <f t="shared" si="340"/>
        <v>618903101.48084748</v>
      </c>
      <c r="R66">
        <f t="shared" si="340"/>
        <v>573058427.29708111</v>
      </c>
      <c r="S66">
        <f t="shared" si="340"/>
        <v>530609654.90470463</v>
      </c>
      <c r="T66">
        <f t="shared" si="340"/>
        <v>491305236.02287471</v>
      </c>
      <c r="U66">
        <f t="shared" si="340"/>
        <v>454912255.57673579</v>
      </c>
      <c r="V66">
        <f t="shared" si="340"/>
        <v>421215051.45994055</v>
      </c>
      <c r="W66">
        <f t="shared" si="340"/>
        <v>390013936.53698194</v>
      </c>
      <c r="X66">
        <f t="shared" si="340"/>
        <v>361124015.3120203</v>
      </c>
      <c r="Y66">
        <f t="shared" si="340"/>
        <v>334374088.25187063</v>
      </c>
      <c r="Z66">
        <f t="shared" si="340"/>
        <v>309605637.2702505</v>
      </c>
      <c r="AA66">
        <f t="shared" si="340"/>
        <v>286671886.36134309</v>
      </c>
      <c r="AB66">
        <f t="shared" ref="AB66:AO129" si="341">$D$16*AB$27</f>
        <v>265436931.81605846</v>
      </c>
      <c r="AC66">
        <f t="shared" si="341"/>
        <v>245774936.86672071</v>
      </c>
      <c r="AD66">
        <f t="shared" si="341"/>
        <v>227569385.98770437</v>
      </c>
      <c r="AE66">
        <f t="shared" si="341"/>
        <v>210712394.4330596</v>
      </c>
      <c r="AF66">
        <f t="shared" si="341"/>
        <v>195104068.91949964</v>
      </c>
      <c r="AG66">
        <f t="shared" si="341"/>
        <v>180651915.66620332</v>
      </c>
      <c r="AH66">
        <f t="shared" si="341"/>
        <v>167270292.28352162</v>
      </c>
      <c r="AI66">
        <f t="shared" si="341"/>
        <v>154879900.26251999</v>
      </c>
      <c r="AJ66">
        <f t="shared" si="341"/>
        <v>143407315.05788887</v>
      </c>
      <c r="AK66">
        <f t="shared" si="341"/>
        <v>132784550.97952674</v>
      </c>
      <c r="AL66">
        <f t="shared" si="341"/>
        <v>122948658.31437661</v>
      </c>
      <c r="AM66">
        <f t="shared" si="341"/>
        <v>113841350.29108945</v>
      </c>
      <c r="AN66">
        <f t="shared" si="341"/>
        <v>105408657.67693467</v>
      </c>
      <c r="AO66">
        <f t="shared" si="341"/>
        <v>97600608.960124686</v>
      </c>
      <c r="AP66">
        <f t="shared" si="339"/>
        <v>11056510389.62796</v>
      </c>
    </row>
    <row r="67" spans="8:42" x14ac:dyDescent="0.25">
      <c r="H67">
        <f t="shared" si="78"/>
        <v>1639.68</v>
      </c>
      <c r="I67">
        <v>520</v>
      </c>
      <c r="J67" t="s">
        <v>105</v>
      </c>
      <c r="K67">
        <f t="shared" si="144"/>
        <v>1639680000</v>
      </c>
      <c r="AP67">
        <f t="shared" si="339"/>
        <v>0</v>
      </c>
    </row>
    <row r="68" spans="8:42" x14ac:dyDescent="0.25">
      <c r="J68" t="s">
        <v>108</v>
      </c>
      <c r="K68">
        <f t="shared" si="144"/>
        <v>0</v>
      </c>
      <c r="L68">
        <f t="shared" ref="L68:L99" si="342">$K67*$B$8*L$27/100</f>
        <v>30364444.44444444</v>
      </c>
      <c r="M68">
        <f t="shared" ref="M68:M99" si="343">$K67*$B$8*M$27/100</f>
        <v>28115226.33744856</v>
      </c>
      <c r="N68">
        <f t="shared" ref="N68:N99" si="344">$K67*$B$8*N$27/100</f>
        <v>26032616.979119033</v>
      </c>
      <c r="O68">
        <f t="shared" ref="O68:O99" si="345">$K67*$B$8*O$27/100</f>
        <v>24104274.980665769</v>
      </c>
      <c r="P68">
        <f t="shared" ref="P68:P99" si="346">$K67*$B$8*P$27/100</f>
        <v>22318773.13024608</v>
      </c>
      <c r="Q68">
        <f t="shared" ref="Q68:Q99" si="347">$K67*$B$8*Q$27/100</f>
        <v>20665530.676153775</v>
      </c>
      <c r="R68">
        <f t="shared" ref="R68:R99" si="348">$K67*$B$8*R$27/100</f>
        <v>19134750.626068313</v>
      </c>
      <c r="S68">
        <f t="shared" ref="S68:S99" si="349">$K67*$B$8*S$27/100</f>
        <v>17717361.690803993</v>
      </c>
      <c r="T68">
        <f t="shared" ref="T68:T99" si="350">$K67*$B$8*T$27/100</f>
        <v>16404964.528522216</v>
      </c>
      <c r="U68">
        <f t="shared" ref="U68:U99" si="351">$K67*$B$8*U$27/100</f>
        <v>15189781.970853901</v>
      </c>
      <c r="V68">
        <f t="shared" ref="V68:V99" si="352">$K67*$B$8*V$27/100</f>
        <v>14064612.935975835</v>
      </c>
      <c r="W68">
        <f t="shared" ref="W68:W99" si="353">$K67*$B$8*W$27/100</f>
        <v>13022789.755533177</v>
      </c>
      <c r="X68">
        <f t="shared" ref="X68:X99" si="354">$K67*$B$8*X$27/100</f>
        <v>12058138.66253072</v>
      </c>
      <c r="Y68">
        <f t="shared" ref="Y68:Y99" si="355">$K67*$B$8*Y$27/100</f>
        <v>11164943.206046963</v>
      </c>
      <c r="Z68">
        <f t="shared" ref="Z68:Z99" si="356">$K67*$B$8*Z$27/100</f>
        <v>10337910.375969408</v>
      </c>
      <c r="AA68">
        <f t="shared" ref="AA68:AA99" si="357">$K67*$B$8*AA$27/100</f>
        <v>9572139.2370087132</v>
      </c>
      <c r="AB68">
        <f t="shared" ref="AB68:AB99" si="358">$K67*$B$8*AB$27/100</f>
        <v>8863091.8861191794</v>
      </c>
      <c r="AC68">
        <f t="shared" ref="AC68:AC99" si="359">$K67*$B$8*AC$27/100</f>
        <v>8206566.5612214589</v>
      </c>
      <c r="AD68">
        <f t="shared" ref="AD68:AD99" si="360">$K67*$B$8*AD$27/100</f>
        <v>7598672.741871722</v>
      </c>
      <c r="AE68">
        <f t="shared" ref="AE68:AE99" si="361">$K67*$B$8*AE$27/100</f>
        <v>7035808.0943256672</v>
      </c>
      <c r="AF68">
        <f t="shared" ref="AF68:AF99" si="362">$K67*$B$8*AF$27/100</f>
        <v>6514637.124375619</v>
      </c>
      <c r="AG68">
        <f t="shared" ref="AG68:AG99" si="363">$K67*$B$8*AG$27/100</f>
        <v>6032071.4114589049</v>
      </c>
      <c r="AH68">
        <f t="shared" ref="AH68:AH99" si="364">$K67*$B$8*AH$27/100</f>
        <v>5585251.3069063937</v>
      </c>
      <c r="AI68">
        <f t="shared" ref="AI68:AI99" si="365">$K67*$B$8*AI$27/100</f>
        <v>5171528.9878762905</v>
      </c>
      <c r="AJ68">
        <f t="shared" ref="AJ68:AJ99" si="366">$K67*$B$8*AJ$27/100</f>
        <v>4788452.7665521195</v>
      </c>
      <c r="AK68">
        <f t="shared" ref="AK68:AK99" si="367">$K67*$B$8*AK$27/100</f>
        <v>4433752.5616223337</v>
      </c>
      <c r="AL68">
        <f t="shared" ref="AL68:AL99" si="368">$K67*$B$8*AL$27/100</f>
        <v>4105326.4459466054</v>
      </c>
      <c r="AM68">
        <f t="shared" ref="AM68:AM99" si="369">$K67*$B$8*AM$27/100</f>
        <v>3801228.1906913011</v>
      </c>
      <c r="AN68">
        <f t="shared" ref="AN68:AN99" si="370">$K67*$B$8*AN$27/100</f>
        <v>3519655.7321215747</v>
      </c>
      <c r="AO68">
        <f t="shared" ref="AO68:AO99" si="371">$K67*$B$8*AO$27/100</f>
        <v>3258940.4927051617</v>
      </c>
      <c r="AP68">
        <f t="shared" si="339"/>
        <v>369183243.84118533</v>
      </c>
    </row>
    <row r="69" spans="8:42" x14ac:dyDescent="0.25">
      <c r="J69" t="s">
        <v>110</v>
      </c>
      <c r="K69">
        <f t="shared" si="144"/>
        <v>0</v>
      </c>
      <c r="L69">
        <f t="shared" ref="L69:AA100" si="372">$D$16*L$27</f>
        <v>909371703.82440913</v>
      </c>
      <c r="M69">
        <f t="shared" si="372"/>
        <v>842010836.87445295</v>
      </c>
      <c r="N69">
        <f t="shared" si="372"/>
        <v>779639663.77264166</v>
      </c>
      <c r="O69">
        <f t="shared" si="372"/>
        <v>721888577.56726074</v>
      </c>
      <c r="P69">
        <f t="shared" si="372"/>
        <v>668415349.5993154</v>
      </c>
      <c r="Q69">
        <f t="shared" si="372"/>
        <v>618903101.48084748</v>
      </c>
      <c r="R69">
        <f t="shared" si="372"/>
        <v>573058427.29708111</v>
      </c>
      <c r="S69">
        <f t="shared" si="372"/>
        <v>530609654.90470463</v>
      </c>
      <c r="T69">
        <f t="shared" si="372"/>
        <v>491305236.02287471</v>
      </c>
      <c r="U69">
        <f t="shared" si="372"/>
        <v>454912255.57673579</v>
      </c>
      <c r="V69">
        <f t="shared" si="372"/>
        <v>421215051.45994055</v>
      </c>
      <c r="W69">
        <f t="shared" si="372"/>
        <v>390013936.53698194</v>
      </c>
      <c r="X69">
        <f t="shared" si="372"/>
        <v>361124015.3120203</v>
      </c>
      <c r="Y69">
        <f t="shared" si="372"/>
        <v>334374088.25187063</v>
      </c>
      <c r="Z69">
        <f t="shared" si="372"/>
        <v>309605637.2702505</v>
      </c>
      <c r="AA69">
        <f t="shared" si="372"/>
        <v>286671886.36134309</v>
      </c>
      <c r="AB69">
        <f t="shared" ref="AB69:AO132" si="373">$D$16*AB$27</f>
        <v>265436931.81605846</v>
      </c>
      <c r="AC69">
        <f t="shared" si="373"/>
        <v>245774936.86672071</v>
      </c>
      <c r="AD69">
        <f t="shared" si="373"/>
        <v>227569385.98770437</v>
      </c>
      <c r="AE69">
        <f t="shared" si="373"/>
        <v>210712394.4330596</v>
      </c>
      <c r="AF69">
        <f t="shared" si="373"/>
        <v>195104068.91949964</v>
      </c>
      <c r="AG69">
        <f t="shared" si="373"/>
        <v>180651915.66620332</v>
      </c>
      <c r="AH69">
        <f t="shared" si="373"/>
        <v>167270292.28352162</v>
      </c>
      <c r="AI69">
        <f t="shared" si="373"/>
        <v>154879900.26251999</v>
      </c>
      <c r="AJ69">
        <f t="shared" si="373"/>
        <v>143407315.05788887</v>
      </c>
      <c r="AK69">
        <f t="shared" si="373"/>
        <v>132784550.97952674</v>
      </c>
      <c r="AL69">
        <f t="shared" si="373"/>
        <v>122948658.31437661</v>
      </c>
      <c r="AM69">
        <f t="shared" si="373"/>
        <v>113841350.29108945</v>
      </c>
      <c r="AN69">
        <f t="shared" si="373"/>
        <v>105408657.67693467</v>
      </c>
      <c r="AO69">
        <f t="shared" si="373"/>
        <v>97600608.960124686</v>
      </c>
      <c r="AP69">
        <f t="shared" si="339"/>
        <v>11056510389.62796</v>
      </c>
    </row>
    <row r="70" spans="8:42" x14ac:dyDescent="0.25">
      <c r="H70">
        <f t="shared" si="78"/>
        <v>1763.04</v>
      </c>
      <c r="I70">
        <v>560</v>
      </c>
      <c r="J70" t="s">
        <v>105</v>
      </c>
      <c r="K70">
        <f t="shared" si="144"/>
        <v>1763040000</v>
      </c>
      <c r="AP70">
        <f t="shared" si="339"/>
        <v>0</v>
      </c>
    </row>
    <row r="71" spans="8:42" x14ac:dyDescent="0.25">
      <c r="J71" t="s">
        <v>108</v>
      </c>
      <c r="K71">
        <f t="shared" si="144"/>
        <v>0</v>
      </c>
      <c r="L71">
        <f t="shared" ref="L71:L102" si="374">$K70*$B$8*L$27/100</f>
        <v>32648888.888888884</v>
      </c>
      <c r="M71">
        <f t="shared" ref="M71:M102" si="375">$K70*$B$8*M$27/100</f>
        <v>30230452.674897119</v>
      </c>
      <c r="N71">
        <f t="shared" ref="N71:N102" si="376">$K70*$B$8*N$27/100</f>
        <v>27991159.884163994</v>
      </c>
      <c r="O71">
        <f t="shared" ref="O71:O102" si="377">$K70*$B$8*O$27/100</f>
        <v>25917740.633485179</v>
      </c>
      <c r="P71">
        <f t="shared" ref="P71:P102" si="378">$K70*$B$8*P$27/100</f>
        <v>23997907.993967757</v>
      </c>
      <c r="Q71">
        <f t="shared" ref="Q71:Q102" si="379">$K70*$B$8*Q$27/100</f>
        <v>22220285.179599773</v>
      </c>
      <c r="R71">
        <f t="shared" ref="R71:R102" si="380">$K70*$B$8*R$27/100</f>
        <v>20574338.12925905</v>
      </c>
      <c r="S71">
        <f t="shared" ref="S71:S102" si="381">$K70*$B$8*S$27/100</f>
        <v>19050313.082647268</v>
      </c>
      <c r="T71">
        <f t="shared" ref="T71:T102" si="382">$K70*$B$8*T$27/100</f>
        <v>17639178.78022895</v>
      </c>
      <c r="U71">
        <f t="shared" ref="U71:U102" si="383">$K70*$B$8*U$27/100</f>
        <v>16332572.944656434</v>
      </c>
      <c r="V71">
        <f t="shared" ref="V71:V102" si="384">$K70*$B$8*V$27/100</f>
        <v>15122752.726533737</v>
      </c>
      <c r="W71">
        <f t="shared" ref="W71:W102" si="385">$K70*$B$8*W$27/100</f>
        <v>14002548.820864568</v>
      </c>
      <c r="X71">
        <f t="shared" ref="X71:X102" si="386">$K70*$B$8*X$27/100</f>
        <v>12965322.982282007</v>
      </c>
      <c r="Y71">
        <f t="shared" ref="Y71:Y102" si="387">$K70*$B$8*Y$27/100</f>
        <v>12004928.687298154</v>
      </c>
      <c r="Z71">
        <f t="shared" ref="Z71:Z102" si="388">$K70*$B$8*Z$27/100</f>
        <v>11115674.710461251</v>
      </c>
      <c r="AA71">
        <f t="shared" ref="AA71:AA102" si="389">$K70*$B$8*AA$27/100</f>
        <v>10292291.398575235</v>
      </c>
      <c r="AB71">
        <f t="shared" ref="AB71:AB102" si="390">$K70*$B$8*AB$27/100</f>
        <v>9529899.4431252182</v>
      </c>
      <c r="AC71">
        <f t="shared" ref="AC71:AC102" si="391">$K70*$B$8*AC$27/100</f>
        <v>8823980.9658566806</v>
      </c>
      <c r="AD71">
        <f t="shared" ref="AD71:AD102" si="392">$K70*$B$8*AD$27/100</f>
        <v>8170352.7461635936</v>
      </c>
      <c r="AE71">
        <f t="shared" ref="AE71:AE102" si="393">$K70*$B$8*AE$27/100</f>
        <v>7565141.4316329565</v>
      </c>
      <c r="AF71">
        <f t="shared" ref="AF71:AF102" si="394">$K70*$B$8*AF$27/100</f>
        <v>7004760.5848453296</v>
      </c>
      <c r="AG71">
        <f t="shared" ref="AG71:AG102" si="395">$K70*$B$8*AG$27/100</f>
        <v>6485889.4304123409</v>
      </c>
      <c r="AH71">
        <f t="shared" ref="AH71:AH102" si="396">$K70*$B$8*AH$27/100</f>
        <v>6005453.1763077239</v>
      </c>
      <c r="AI71">
        <f t="shared" ref="AI71:AI102" si="397">$K70*$B$8*AI$27/100</f>
        <v>5560604.7928775214</v>
      </c>
      <c r="AJ71">
        <f t="shared" ref="AJ71:AJ102" si="398">$K70*$B$8*AJ$27/100</f>
        <v>5148708.1415532604</v>
      </c>
      <c r="AK71">
        <f t="shared" ref="AK71:AK102" si="399">$K70*$B$8*AK$27/100</f>
        <v>4767322.3532900559</v>
      </c>
      <c r="AL71">
        <f t="shared" ref="AL71:AL102" si="400">$K70*$B$8*AL$27/100</f>
        <v>4414187.3641574588</v>
      </c>
      <c r="AM71">
        <f t="shared" ref="AM71:AM102" si="401">$K70*$B$8*AM$27/100</f>
        <v>4087210.522368018</v>
      </c>
      <c r="AN71">
        <f t="shared" ref="AN71:AN102" si="402">$K70*$B$8*AN$27/100</f>
        <v>3784454.1873777942</v>
      </c>
      <c r="AO71">
        <f t="shared" ref="AO71:AO102" si="403">$K70*$B$8*AO$27/100</f>
        <v>3504124.2475720309</v>
      </c>
      <c r="AP71">
        <f t="shared" si="339"/>
        <v>396958446.90534925</v>
      </c>
    </row>
    <row r="72" spans="8:42" x14ac:dyDescent="0.25">
      <c r="J72" t="s">
        <v>110</v>
      </c>
      <c r="K72">
        <f t="shared" si="144"/>
        <v>0</v>
      </c>
      <c r="L72">
        <f t="shared" ref="L72:AA103" si="404">$D$16*L$27</f>
        <v>909371703.82440913</v>
      </c>
      <c r="M72">
        <f t="shared" si="404"/>
        <v>842010836.87445295</v>
      </c>
      <c r="N72">
        <f t="shared" si="404"/>
        <v>779639663.77264166</v>
      </c>
      <c r="O72">
        <f t="shared" si="404"/>
        <v>721888577.56726074</v>
      </c>
      <c r="P72">
        <f t="shared" si="404"/>
        <v>668415349.5993154</v>
      </c>
      <c r="Q72">
        <f t="shared" si="404"/>
        <v>618903101.48084748</v>
      </c>
      <c r="R72">
        <f t="shared" si="404"/>
        <v>573058427.29708111</v>
      </c>
      <c r="S72">
        <f t="shared" si="404"/>
        <v>530609654.90470463</v>
      </c>
      <c r="T72">
        <f t="shared" si="404"/>
        <v>491305236.02287471</v>
      </c>
      <c r="U72">
        <f t="shared" si="404"/>
        <v>454912255.57673579</v>
      </c>
      <c r="V72">
        <f t="shared" si="404"/>
        <v>421215051.45994055</v>
      </c>
      <c r="W72">
        <f t="shared" si="404"/>
        <v>390013936.53698194</v>
      </c>
      <c r="X72">
        <f t="shared" si="404"/>
        <v>361124015.3120203</v>
      </c>
      <c r="Y72">
        <f t="shared" si="404"/>
        <v>334374088.25187063</v>
      </c>
      <c r="Z72">
        <f t="shared" si="404"/>
        <v>309605637.2702505</v>
      </c>
      <c r="AA72">
        <f t="shared" si="404"/>
        <v>286671886.36134309</v>
      </c>
      <c r="AB72">
        <f t="shared" ref="AB72:AO135" si="405">$D$16*AB$27</f>
        <v>265436931.81605846</v>
      </c>
      <c r="AC72">
        <f t="shared" si="405"/>
        <v>245774936.86672071</v>
      </c>
      <c r="AD72">
        <f t="shared" si="405"/>
        <v>227569385.98770437</v>
      </c>
      <c r="AE72">
        <f t="shared" si="405"/>
        <v>210712394.4330596</v>
      </c>
      <c r="AF72">
        <f t="shared" si="405"/>
        <v>195104068.91949964</v>
      </c>
      <c r="AG72">
        <f t="shared" si="405"/>
        <v>180651915.66620332</v>
      </c>
      <c r="AH72">
        <f t="shared" si="405"/>
        <v>167270292.28352162</v>
      </c>
      <c r="AI72">
        <f t="shared" si="405"/>
        <v>154879900.26251999</v>
      </c>
      <c r="AJ72">
        <f t="shared" si="405"/>
        <v>143407315.05788887</v>
      </c>
      <c r="AK72">
        <f t="shared" si="405"/>
        <v>132784550.97952674</v>
      </c>
      <c r="AL72">
        <f t="shared" si="405"/>
        <v>122948658.31437661</v>
      </c>
      <c r="AM72">
        <f t="shared" si="405"/>
        <v>113841350.29108945</v>
      </c>
      <c r="AN72">
        <f t="shared" si="405"/>
        <v>105408657.67693467</v>
      </c>
      <c r="AO72">
        <f t="shared" si="405"/>
        <v>97600608.960124686</v>
      </c>
      <c r="AP72">
        <f t="shared" si="339"/>
        <v>11056510389.62796</v>
      </c>
    </row>
    <row r="73" spans="8:42" x14ac:dyDescent="0.25">
      <c r="H73">
        <f t="shared" ref="H73" si="406">VLOOKUP(I73,$A$23:$B$58,2)</f>
        <v>1886.4</v>
      </c>
      <c r="I73">
        <v>600</v>
      </c>
      <c r="J73" t="s">
        <v>105</v>
      </c>
      <c r="K73">
        <f t="shared" si="144"/>
        <v>1886400000</v>
      </c>
      <c r="AP73">
        <f t="shared" si="339"/>
        <v>0</v>
      </c>
    </row>
    <row r="74" spans="8:42" x14ac:dyDescent="0.25">
      <c r="J74" t="s">
        <v>108</v>
      </c>
      <c r="K74">
        <f t="shared" si="144"/>
        <v>0</v>
      </c>
      <c r="L74">
        <f t="shared" ref="L74:L105" si="407">$K73*$B$8*L$27/100</f>
        <v>34933333.333333328</v>
      </c>
      <c r="M74">
        <f t="shared" ref="M74:M135" si="408">$K73*$B$8*M$27/100</f>
        <v>32345679.012345675</v>
      </c>
      <c r="N74">
        <f t="shared" ref="N74:N135" si="409">$K73*$B$8*N$27/100</f>
        <v>29949702.789208956</v>
      </c>
      <c r="O74">
        <f t="shared" ref="O74:O135" si="410">$K73*$B$8*O$27/100</f>
        <v>27731206.286304589</v>
      </c>
      <c r="P74">
        <f t="shared" ref="P74:P135" si="411">$K73*$B$8*P$27/100</f>
        <v>25677042.857689433</v>
      </c>
      <c r="Q74">
        <f t="shared" ref="Q74:Q135" si="412">$K73*$B$8*Q$27/100</f>
        <v>23775039.683045767</v>
      </c>
      <c r="R74">
        <f t="shared" ref="R74:R135" si="413">$K73*$B$8*R$27/100</f>
        <v>22013925.632449783</v>
      </c>
      <c r="S74">
        <f t="shared" ref="S74:S135" si="414">$K73*$B$8*S$27/100</f>
        <v>20383264.474490538</v>
      </c>
      <c r="T74">
        <f t="shared" ref="T74:T135" si="415">$K73*$B$8*T$27/100</f>
        <v>18873393.031935688</v>
      </c>
      <c r="U74">
        <f t="shared" ref="U74:U135" si="416">$K73*$B$8*U$27/100</f>
        <v>17475363.918458968</v>
      </c>
      <c r="V74">
        <f t="shared" ref="V74:V135" si="417">$K73*$B$8*V$27/100</f>
        <v>16180892.517091637</v>
      </c>
      <c r="W74">
        <f t="shared" ref="W74:W135" si="418">$K73*$B$8*W$27/100</f>
        <v>14982307.886195958</v>
      </c>
      <c r="X74">
        <f t="shared" ref="X74:X135" si="419">$K73*$B$8*X$27/100</f>
        <v>13872507.302033296</v>
      </c>
      <c r="Y74">
        <f t="shared" ref="Y74:Y135" si="420">$K73*$B$8*Y$27/100</f>
        <v>12844914.168549344</v>
      </c>
      <c r="Z74">
        <f t="shared" ref="Z74:Z135" si="421">$K73*$B$8*Z$27/100</f>
        <v>11893439.044953097</v>
      </c>
      <c r="AA74">
        <f t="shared" ref="AA74:AA135" si="422">$K73*$B$8*AA$27/100</f>
        <v>11012443.560141757</v>
      </c>
      <c r="AB74">
        <f t="shared" ref="AB74:AB135" si="423">$K73*$B$8*AB$27/100</f>
        <v>10196707.000131257</v>
      </c>
      <c r="AC74">
        <f t="shared" ref="AC74:AC135" si="424">$K73*$B$8*AC$27/100</f>
        <v>9441395.3704919014</v>
      </c>
      <c r="AD74">
        <f t="shared" ref="AD74:AD135" si="425">$K73*$B$8*AD$27/100</f>
        <v>8742032.7504554633</v>
      </c>
      <c r="AE74">
        <f t="shared" ref="AE74:AE135" si="426">$K73*$B$8*AE$27/100</f>
        <v>8094474.7689402448</v>
      </c>
      <c r="AF74">
        <f t="shared" ref="AF74:AF135" si="427">$K73*$B$8*AF$27/100</f>
        <v>7494884.0453150412</v>
      </c>
      <c r="AG74">
        <f t="shared" ref="AG74:AG135" si="428">$K73*$B$8*AG$27/100</f>
        <v>6939707.4493657779</v>
      </c>
      <c r="AH74">
        <f t="shared" ref="AH74:AH135" si="429">$K73*$B$8*AH$27/100</f>
        <v>6425655.0457090549</v>
      </c>
      <c r="AI74">
        <f t="shared" ref="AI74:AI135" si="430">$K73*$B$8*AI$27/100</f>
        <v>5949680.5978787532</v>
      </c>
      <c r="AJ74">
        <f t="shared" ref="AJ74:AJ135" si="431">$K73*$B$8*AJ$27/100</f>
        <v>5508963.5165544013</v>
      </c>
      <c r="AK74">
        <f t="shared" ref="AK74:AK135" si="432">$K73*$B$8*AK$27/100</f>
        <v>5100892.144957778</v>
      </c>
      <c r="AL74">
        <f t="shared" ref="AL74:AL135" si="433">$K73*$B$8*AL$27/100</f>
        <v>4723048.2823683135</v>
      </c>
      <c r="AM74">
        <f t="shared" ref="AM74:AM135" si="434">$K73*$B$8*AM$27/100</f>
        <v>4373192.8540447345</v>
      </c>
      <c r="AN74">
        <f t="shared" ref="AN74:AN135" si="435">$K73*$B$8*AN$27/100</f>
        <v>4049252.6426340132</v>
      </c>
      <c r="AO74">
        <f t="shared" ref="AO74:AO135" si="436">$K73*$B$8*AO$27/100</f>
        <v>3749308.002438901</v>
      </c>
      <c r="AP74">
        <f t="shared" si="339"/>
        <v>424733649.9695136</v>
      </c>
    </row>
    <row r="75" spans="8:42" x14ac:dyDescent="0.25">
      <c r="J75" t="s">
        <v>110</v>
      </c>
      <c r="K75">
        <f t="shared" si="144"/>
        <v>0</v>
      </c>
      <c r="L75">
        <f t="shared" ref="L75:AA106" si="437">$D$16*L$27</f>
        <v>909371703.82440913</v>
      </c>
      <c r="M75">
        <f t="shared" si="437"/>
        <v>842010836.87445295</v>
      </c>
      <c r="N75">
        <f t="shared" si="437"/>
        <v>779639663.77264166</v>
      </c>
      <c r="O75">
        <f t="shared" si="437"/>
        <v>721888577.56726074</v>
      </c>
      <c r="P75">
        <f t="shared" si="437"/>
        <v>668415349.5993154</v>
      </c>
      <c r="Q75">
        <f t="shared" si="437"/>
        <v>618903101.48084748</v>
      </c>
      <c r="R75">
        <f t="shared" si="437"/>
        <v>573058427.29708111</v>
      </c>
      <c r="S75">
        <f t="shared" si="437"/>
        <v>530609654.90470463</v>
      </c>
      <c r="T75">
        <f t="shared" si="437"/>
        <v>491305236.02287471</v>
      </c>
      <c r="U75">
        <f t="shared" si="437"/>
        <v>454912255.57673579</v>
      </c>
      <c r="V75">
        <f t="shared" si="437"/>
        <v>421215051.45994055</v>
      </c>
      <c r="W75">
        <f t="shared" si="437"/>
        <v>390013936.53698194</v>
      </c>
      <c r="X75">
        <f t="shared" si="437"/>
        <v>361124015.3120203</v>
      </c>
      <c r="Y75">
        <f t="shared" si="437"/>
        <v>334374088.25187063</v>
      </c>
      <c r="Z75">
        <f t="shared" si="437"/>
        <v>309605637.2702505</v>
      </c>
      <c r="AA75">
        <f t="shared" si="437"/>
        <v>286671886.36134309</v>
      </c>
      <c r="AB75">
        <f t="shared" ref="AB75:AO135" si="438">$D$16*AB$27</f>
        <v>265436931.81605846</v>
      </c>
      <c r="AC75">
        <f t="shared" si="438"/>
        <v>245774936.86672071</v>
      </c>
      <c r="AD75">
        <f t="shared" si="438"/>
        <v>227569385.98770437</v>
      </c>
      <c r="AE75">
        <f t="shared" si="438"/>
        <v>210712394.4330596</v>
      </c>
      <c r="AF75">
        <f t="shared" si="438"/>
        <v>195104068.91949964</v>
      </c>
      <c r="AG75">
        <f t="shared" si="438"/>
        <v>180651915.66620332</v>
      </c>
      <c r="AH75">
        <f t="shared" si="438"/>
        <v>167270292.28352162</v>
      </c>
      <c r="AI75">
        <f t="shared" si="438"/>
        <v>154879900.26251999</v>
      </c>
      <c r="AJ75">
        <f t="shared" si="438"/>
        <v>143407315.05788887</v>
      </c>
      <c r="AK75">
        <f t="shared" si="438"/>
        <v>132784550.97952674</v>
      </c>
      <c r="AL75">
        <f t="shared" si="438"/>
        <v>122948658.31437661</v>
      </c>
      <c r="AM75">
        <f t="shared" si="438"/>
        <v>113841350.29108945</v>
      </c>
      <c r="AN75">
        <f t="shared" si="438"/>
        <v>105408657.67693467</v>
      </c>
      <c r="AO75">
        <f t="shared" si="438"/>
        <v>97600608.960124686</v>
      </c>
      <c r="AP75">
        <f t="shared" si="339"/>
        <v>11056510389.62796</v>
      </c>
    </row>
    <row r="76" spans="8:42" x14ac:dyDescent="0.25">
      <c r="H76">
        <f t="shared" ref="H76" si="439">VLOOKUP(I76,$A$23:$B$58,2)</f>
        <v>2016.96</v>
      </c>
      <c r="I76">
        <v>640</v>
      </c>
      <c r="J76" t="s">
        <v>105</v>
      </c>
      <c r="K76">
        <f t="shared" si="144"/>
        <v>2016960000</v>
      </c>
    </row>
    <row r="77" spans="8:42" x14ac:dyDescent="0.25">
      <c r="J77" t="s">
        <v>108</v>
      </c>
      <c r="K77">
        <f t="shared" si="144"/>
        <v>0</v>
      </c>
      <c r="L77">
        <f t="shared" ref="L77:L108" si="440">$K76*$B$8*L$27/100</f>
        <v>37351111.111111104</v>
      </c>
      <c r="M77">
        <f t="shared" ref="M77:M108" si="441">$K76*$B$8*M$27/100</f>
        <v>34584362.139917694</v>
      </c>
      <c r="N77">
        <f t="shared" ref="N77:N108" si="442">$K76*$B$8*N$27/100</f>
        <v>32022557.536960825</v>
      </c>
      <c r="O77">
        <f t="shared" ref="O77:O108" si="443">$K76*$B$8*O$27/100</f>
        <v>29650516.237926688</v>
      </c>
      <c r="P77">
        <f t="shared" ref="P77:P108" si="444">$K76*$B$8*P$27/100</f>
        <v>27454181.70178397</v>
      </c>
      <c r="Q77">
        <f t="shared" ref="Q77:Q108" si="445">$K76*$B$8*Q$27/100</f>
        <v>25420538.612762928</v>
      </c>
      <c r="R77">
        <f t="shared" ref="R77:R108" si="446">$K76*$B$8*R$27/100</f>
        <v>23537535.752558269</v>
      </c>
      <c r="S77">
        <f t="shared" ref="S77:S108" si="447">$K76*$B$8*S$27/100</f>
        <v>21794014.585702099</v>
      </c>
      <c r="T77">
        <f t="shared" ref="T77:T108" si="448">$K76*$B$8*T$27/100</f>
        <v>20179643.134909354</v>
      </c>
      <c r="U77">
        <f t="shared" ref="U77:U108" si="449">$K76*$B$8*U$27/100</f>
        <v>18684854.754545696</v>
      </c>
      <c r="V77">
        <f t="shared" ref="V77:V108" si="450">$K76*$B$8*V$27/100</f>
        <v>17300791.439394161</v>
      </c>
      <c r="W77">
        <f t="shared" ref="W77:W108" si="451">$K76*$B$8*W$27/100</f>
        <v>16019251.332772369</v>
      </c>
      <c r="X77">
        <f t="shared" ref="X77:X108" si="452">$K76*$B$8*X$27/100</f>
        <v>14832640.122937381</v>
      </c>
      <c r="Y77">
        <f t="shared" ref="Y77:Y108" si="453">$K76*$B$8*Y$27/100</f>
        <v>13733926.039756833</v>
      </c>
      <c r="Z77">
        <f t="shared" ref="Z77:Z108" si="454">$K76*$B$8*Z$27/100</f>
        <v>12716598.184960026</v>
      </c>
      <c r="AA77">
        <f t="shared" ref="AA77:AA108" si="455">$K76*$B$8*AA$27/100</f>
        <v>11774627.949037064</v>
      </c>
      <c r="AB77">
        <f t="shared" ref="AB77:AB108" si="456">$K76*$B$8*AB$27/100</f>
        <v>10902433.28614543</v>
      </c>
      <c r="AC77">
        <f t="shared" ref="AC77:AC108" si="457">$K76*$B$8*AC$27/100</f>
        <v>10094845.63531984</v>
      </c>
      <c r="AD77">
        <f t="shared" ref="AD77:AD108" si="458">$K76*$B$8*AD$27/100</f>
        <v>9347079.2919628136</v>
      </c>
      <c r="AE77">
        <f t="shared" ref="AE77:AE108" si="459">$K76*$B$8*AE$27/100</f>
        <v>8654703.0481137168</v>
      </c>
      <c r="AF77">
        <f t="shared" ref="AF77:AF108" si="460">$K76*$B$8*AF$27/100</f>
        <v>8013613.9334386261</v>
      </c>
      <c r="AG77">
        <f t="shared" ref="AG77:AG108" si="461">$K76*$B$8*AG$27/100</f>
        <v>7420012.9013320599</v>
      </c>
      <c r="AH77">
        <f t="shared" ref="AH77:AH108" si="462">$K76*$B$8*AH$27/100</f>
        <v>6870382.3160482049</v>
      </c>
      <c r="AI77">
        <f t="shared" ref="AI77:AI108" si="463">$K76*$B$8*AI$27/100</f>
        <v>6361465.1074520405</v>
      </c>
      <c r="AJ77">
        <f t="shared" ref="AJ77:AJ108" si="464">$K76*$B$8*AJ$27/100</f>
        <v>5890245.4698630003</v>
      </c>
      <c r="AK77">
        <f t="shared" ref="AK77:AK108" si="465">$K76*$B$8*AK$27/100</f>
        <v>5453930.9906138899</v>
      </c>
      <c r="AL77">
        <f t="shared" ref="AL77:AL108" si="466">$K76*$B$8*AL$27/100</f>
        <v>5049936.1024202676</v>
      </c>
      <c r="AM77">
        <f t="shared" ref="AM77:AM108" si="467">$K76*$B$8*AM$27/100</f>
        <v>4675866.7615002478</v>
      </c>
      <c r="AN77">
        <f t="shared" ref="AN77:AN108" si="468">$K76*$B$8*AN$27/100</f>
        <v>4329506.2606483772</v>
      </c>
      <c r="AO77">
        <f t="shared" ref="AO77:AO108" si="469">$K76*$B$8*AO$27/100</f>
        <v>4008802.0931929415</v>
      </c>
      <c r="AP77">
        <f t="shared" ref="AP77:AP87" si="470">SUM(L77:AO77)</f>
        <v>454129973.8350879</v>
      </c>
    </row>
    <row r="78" spans="8:42" x14ac:dyDescent="0.25">
      <c r="J78" t="s">
        <v>110</v>
      </c>
      <c r="K78">
        <f t="shared" si="144"/>
        <v>0</v>
      </c>
      <c r="L78">
        <f t="shared" ref="L78:AA109" si="471">$D$16*L$27</f>
        <v>909371703.82440913</v>
      </c>
      <c r="M78">
        <f t="shared" si="471"/>
        <v>842010836.87445295</v>
      </c>
      <c r="N78">
        <f t="shared" si="471"/>
        <v>779639663.77264166</v>
      </c>
      <c r="O78">
        <f t="shared" si="471"/>
        <v>721888577.56726074</v>
      </c>
      <c r="P78">
        <f t="shared" si="471"/>
        <v>668415349.5993154</v>
      </c>
      <c r="Q78">
        <f t="shared" si="471"/>
        <v>618903101.48084748</v>
      </c>
      <c r="R78">
        <f t="shared" si="471"/>
        <v>573058427.29708111</v>
      </c>
      <c r="S78">
        <f t="shared" si="471"/>
        <v>530609654.90470463</v>
      </c>
      <c r="T78">
        <f t="shared" si="471"/>
        <v>491305236.02287471</v>
      </c>
      <c r="U78">
        <f t="shared" si="471"/>
        <v>454912255.57673579</v>
      </c>
      <c r="V78">
        <f t="shared" si="471"/>
        <v>421215051.45994055</v>
      </c>
      <c r="W78">
        <f t="shared" si="471"/>
        <v>390013936.53698194</v>
      </c>
      <c r="X78">
        <f t="shared" si="471"/>
        <v>361124015.3120203</v>
      </c>
      <c r="Y78">
        <f t="shared" si="471"/>
        <v>334374088.25187063</v>
      </c>
      <c r="Z78">
        <f t="shared" si="471"/>
        <v>309605637.2702505</v>
      </c>
      <c r="AA78">
        <f t="shared" si="471"/>
        <v>286671886.36134309</v>
      </c>
      <c r="AB78">
        <f t="shared" ref="AB78:AO135" si="472">$D$16*AB$27</f>
        <v>265436931.81605846</v>
      </c>
      <c r="AC78">
        <f t="shared" si="472"/>
        <v>245774936.86672071</v>
      </c>
      <c r="AD78">
        <f t="shared" si="472"/>
        <v>227569385.98770437</v>
      </c>
      <c r="AE78">
        <f t="shared" si="472"/>
        <v>210712394.4330596</v>
      </c>
      <c r="AF78">
        <f t="shared" si="472"/>
        <v>195104068.91949964</v>
      </c>
      <c r="AG78">
        <f t="shared" si="472"/>
        <v>180651915.66620332</v>
      </c>
      <c r="AH78">
        <f t="shared" si="472"/>
        <v>167270292.28352162</v>
      </c>
      <c r="AI78">
        <f t="shared" si="472"/>
        <v>154879900.26251999</v>
      </c>
      <c r="AJ78">
        <f t="shared" si="472"/>
        <v>143407315.05788887</v>
      </c>
      <c r="AK78">
        <f t="shared" si="472"/>
        <v>132784550.97952674</v>
      </c>
      <c r="AL78">
        <f t="shared" si="472"/>
        <v>122948658.31437661</v>
      </c>
      <c r="AM78">
        <f t="shared" si="472"/>
        <v>113841350.29108945</v>
      </c>
      <c r="AN78">
        <f t="shared" si="472"/>
        <v>105408657.67693467</v>
      </c>
      <c r="AO78">
        <f t="shared" si="472"/>
        <v>97600608.960124686</v>
      </c>
      <c r="AP78">
        <f t="shared" si="470"/>
        <v>11056510389.62796</v>
      </c>
    </row>
    <row r="79" spans="8:42" x14ac:dyDescent="0.25">
      <c r="H79">
        <f t="shared" si="78"/>
        <v>2140.3199999999997</v>
      </c>
      <c r="I79">
        <v>680</v>
      </c>
      <c r="J79" t="s">
        <v>105</v>
      </c>
      <c r="K79">
        <f t="shared" si="144"/>
        <v>2140319999.9999998</v>
      </c>
      <c r="AP79">
        <f t="shared" si="470"/>
        <v>0</v>
      </c>
    </row>
    <row r="80" spans="8:42" x14ac:dyDescent="0.25">
      <c r="J80" t="s">
        <v>108</v>
      </c>
      <c r="K80">
        <f t="shared" si="144"/>
        <v>0</v>
      </c>
      <c r="L80">
        <f t="shared" ref="L80:L111" si="473">$K79*$B$8*L$27/100</f>
        <v>39635555.555555552</v>
      </c>
      <c r="M80">
        <f t="shared" ref="M80:M111" si="474">$K79*$B$8*M$27/100</f>
        <v>36699588.477366246</v>
      </c>
      <c r="N80">
        <f t="shared" ref="N80:N111" si="475">$K79*$B$8*N$27/100</f>
        <v>33981100.442005783</v>
      </c>
      <c r="O80">
        <f t="shared" ref="O80:O111" si="476">$K79*$B$8*O$27/100</f>
        <v>31463981.890746094</v>
      </c>
      <c r="P80">
        <f t="shared" ref="P80:P111" si="477">$K79*$B$8*P$27/100</f>
        <v>29133316.565505642</v>
      </c>
      <c r="Q80">
        <f t="shared" ref="Q80:Q111" si="478">$K79*$B$8*Q$27/100</f>
        <v>26975293.116208922</v>
      </c>
      <c r="R80">
        <f t="shared" ref="R80:R111" si="479">$K79*$B$8*R$27/100</f>
        <v>24977123.255749006</v>
      </c>
      <c r="S80">
        <f t="shared" ref="S80:S111" si="480">$K79*$B$8*S$27/100</f>
        <v>23126965.977545369</v>
      </c>
      <c r="T80">
        <f t="shared" ref="T80:T111" si="481">$K79*$B$8*T$27/100</f>
        <v>21413857.386616088</v>
      </c>
      <c r="U80">
        <f t="shared" ref="U80:U111" si="482">$K79*$B$8*U$27/100</f>
        <v>19827645.728348225</v>
      </c>
      <c r="V80">
        <f t="shared" ref="V80:V111" si="483">$K79*$B$8*V$27/100</f>
        <v>18358931.22995206</v>
      </c>
      <c r="W80">
        <f t="shared" ref="W80:W111" si="484">$K79*$B$8*W$27/100</f>
        <v>16999010.398103759</v>
      </c>
      <c r="X80">
        <f t="shared" ref="X80:X111" si="485">$K79*$B$8*X$27/100</f>
        <v>15739824.442688666</v>
      </c>
      <c r="Y80">
        <f t="shared" ref="Y80:Y111" si="486">$K79*$B$8*Y$27/100</f>
        <v>14573911.521008022</v>
      </c>
      <c r="Z80">
        <f t="shared" ref="Z80:Z111" si="487">$K79*$B$8*Z$27/100</f>
        <v>13494362.519451868</v>
      </c>
      <c r="AA80">
        <f t="shared" ref="AA80:AA111" si="488">$K79*$B$8*AA$27/100</f>
        <v>12494780.110603582</v>
      </c>
      <c r="AB80">
        <f t="shared" ref="AB80:AB111" si="489">$K79*$B$8*AB$27/100</f>
        <v>11569240.843151467</v>
      </c>
      <c r="AC80">
        <f t="shared" ref="AC80:AC111" si="490">$K79*$B$8*AC$27/100</f>
        <v>10712260.039955059</v>
      </c>
      <c r="AD80">
        <f t="shared" ref="AD80:AD111" si="491">$K79*$B$8*AD$27/100</f>
        <v>9918759.2962546851</v>
      </c>
      <c r="AE80">
        <f t="shared" ref="AE80:AE111" si="492">$K79*$B$8*AE$27/100</f>
        <v>9184036.3854210041</v>
      </c>
      <c r="AF80">
        <f t="shared" ref="AF80:AF111" si="493">$K79*$B$8*AF$27/100</f>
        <v>8503737.3939083368</v>
      </c>
      <c r="AG80">
        <f t="shared" ref="AG80:AG111" si="494">$K79*$B$8*AG$27/100</f>
        <v>7873830.9202854959</v>
      </c>
      <c r="AH80">
        <f t="shared" ref="AH80:AH111" si="495">$K79*$B$8*AH$27/100</f>
        <v>7290584.1854495332</v>
      </c>
      <c r="AI80">
        <f t="shared" ref="AI80:AI111" si="496">$K79*$B$8*AI$27/100</f>
        <v>6750540.9124532714</v>
      </c>
      <c r="AJ80">
        <f t="shared" ref="AJ80:AJ111" si="497">$K79*$B$8*AJ$27/100</f>
        <v>6250500.8448641393</v>
      </c>
      <c r="AK80">
        <f t="shared" ref="AK80:AK111" si="498">$K79*$B$8*AK$27/100</f>
        <v>5787500.7822816111</v>
      </c>
      <c r="AL80">
        <f t="shared" ref="AL80:AL111" si="499">$K79*$B$8*AL$27/100</f>
        <v>5358797.0206311215</v>
      </c>
      <c r="AM80">
        <f t="shared" ref="AM80:AM111" si="500">$K79*$B$8*AM$27/100</f>
        <v>4961849.0931769637</v>
      </c>
      <c r="AN80">
        <f t="shared" ref="AN80:AN111" si="501">$K79*$B$8*AN$27/100</f>
        <v>4594304.7159045963</v>
      </c>
      <c r="AO80">
        <f t="shared" ref="AO80:AO111" si="502">$K79*$B$8*AO$27/100</f>
        <v>4253985.8480598107</v>
      </c>
      <c r="AP80">
        <f t="shared" si="470"/>
        <v>481905176.899252</v>
      </c>
    </row>
    <row r="81" spans="8:42" x14ac:dyDescent="0.25">
      <c r="J81" t="s">
        <v>110</v>
      </c>
      <c r="K81">
        <f t="shared" si="144"/>
        <v>0</v>
      </c>
      <c r="L81">
        <f t="shared" ref="L81:AA112" si="503">$D$16*L$27</f>
        <v>909371703.82440913</v>
      </c>
      <c r="M81">
        <f t="shared" si="503"/>
        <v>842010836.87445295</v>
      </c>
      <c r="N81">
        <f t="shared" si="503"/>
        <v>779639663.77264166</v>
      </c>
      <c r="O81">
        <f t="shared" si="503"/>
        <v>721888577.56726074</v>
      </c>
      <c r="P81">
        <f t="shared" si="503"/>
        <v>668415349.5993154</v>
      </c>
      <c r="Q81">
        <f t="shared" si="503"/>
        <v>618903101.48084748</v>
      </c>
      <c r="R81">
        <f t="shared" si="503"/>
        <v>573058427.29708111</v>
      </c>
      <c r="S81">
        <f t="shared" si="503"/>
        <v>530609654.90470463</v>
      </c>
      <c r="T81">
        <f t="shared" si="503"/>
        <v>491305236.02287471</v>
      </c>
      <c r="U81">
        <f t="shared" si="503"/>
        <v>454912255.57673579</v>
      </c>
      <c r="V81">
        <f t="shared" si="503"/>
        <v>421215051.45994055</v>
      </c>
      <c r="W81">
        <f t="shared" si="503"/>
        <v>390013936.53698194</v>
      </c>
      <c r="X81">
        <f t="shared" si="503"/>
        <v>361124015.3120203</v>
      </c>
      <c r="Y81">
        <f t="shared" si="503"/>
        <v>334374088.25187063</v>
      </c>
      <c r="Z81">
        <f t="shared" si="503"/>
        <v>309605637.2702505</v>
      </c>
      <c r="AA81">
        <f t="shared" si="503"/>
        <v>286671886.36134309</v>
      </c>
      <c r="AB81">
        <f t="shared" ref="AB81:AO135" si="504">$D$16*AB$27</f>
        <v>265436931.81605846</v>
      </c>
      <c r="AC81">
        <f t="shared" si="504"/>
        <v>245774936.86672071</v>
      </c>
      <c r="AD81">
        <f t="shared" si="504"/>
        <v>227569385.98770437</v>
      </c>
      <c r="AE81">
        <f t="shared" si="504"/>
        <v>210712394.4330596</v>
      </c>
      <c r="AF81">
        <f t="shared" si="504"/>
        <v>195104068.91949964</v>
      </c>
      <c r="AG81">
        <f t="shared" si="504"/>
        <v>180651915.66620332</v>
      </c>
      <c r="AH81">
        <f t="shared" si="504"/>
        <v>167270292.28352162</v>
      </c>
      <c r="AI81">
        <f t="shared" si="504"/>
        <v>154879900.26251999</v>
      </c>
      <c r="AJ81">
        <f t="shared" si="504"/>
        <v>143407315.05788887</v>
      </c>
      <c r="AK81">
        <f t="shared" si="504"/>
        <v>132784550.97952674</v>
      </c>
      <c r="AL81">
        <f t="shared" si="504"/>
        <v>122948658.31437661</v>
      </c>
      <c r="AM81">
        <f t="shared" si="504"/>
        <v>113841350.29108945</v>
      </c>
      <c r="AN81">
        <f t="shared" si="504"/>
        <v>105408657.67693467</v>
      </c>
      <c r="AO81">
        <f t="shared" si="504"/>
        <v>97600608.960124686</v>
      </c>
      <c r="AP81">
        <f t="shared" si="470"/>
        <v>11056510389.62796</v>
      </c>
    </row>
    <row r="82" spans="8:42" x14ac:dyDescent="0.25">
      <c r="H82">
        <f t="shared" si="78"/>
        <v>2263.6799999999998</v>
      </c>
      <c r="I82">
        <v>720</v>
      </c>
      <c r="J82" t="s">
        <v>105</v>
      </c>
      <c r="K82">
        <f t="shared" si="144"/>
        <v>2263680000</v>
      </c>
      <c r="AP82">
        <f t="shared" si="470"/>
        <v>0</v>
      </c>
    </row>
    <row r="83" spans="8:42" x14ac:dyDescent="0.25">
      <c r="J83" t="s">
        <v>108</v>
      </c>
      <c r="K83">
        <f t="shared" si="144"/>
        <v>0</v>
      </c>
      <c r="L83">
        <f t="shared" ref="L83:L114" si="505">$K82*$B$8*L$27/100</f>
        <v>41919999.999999993</v>
      </c>
      <c r="M83">
        <f t="shared" ref="M83:M114" si="506">$K82*$B$8*M$27/100</f>
        <v>38814814.814814813</v>
      </c>
      <c r="N83">
        <f t="shared" ref="N83:N114" si="507">$K82*$B$8*N$27/100</f>
        <v>35939643.347050749</v>
      </c>
      <c r="O83">
        <f t="shared" ref="O83:O114" si="508">$K82*$B$8*O$27/100</f>
        <v>33277447.543565508</v>
      </c>
      <c r="P83">
        <f t="shared" ref="P83:P114" si="509">$K82*$B$8*P$27/100</f>
        <v>30812451.429227319</v>
      </c>
      <c r="Q83">
        <f t="shared" ref="Q83:Q114" si="510">$K82*$B$8*Q$27/100</f>
        <v>28530047.619654924</v>
      </c>
      <c r="R83">
        <f t="shared" ref="R83:R114" si="511">$K82*$B$8*R$27/100</f>
        <v>26416710.758939743</v>
      </c>
      <c r="S83">
        <f t="shared" ref="S83:S114" si="512">$K82*$B$8*S$27/100</f>
        <v>24459917.369388647</v>
      </c>
      <c r="T83">
        <f t="shared" ref="T83:T114" si="513">$K82*$B$8*T$27/100</f>
        <v>22648071.638322826</v>
      </c>
      <c r="U83">
        <f t="shared" ref="U83:U114" si="514">$K82*$B$8*U$27/100</f>
        <v>20970436.702150758</v>
      </c>
      <c r="V83">
        <f t="shared" ref="V83:V114" si="515">$K82*$B$8*V$27/100</f>
        <v>19417071.020509966</v>
      </c>
      <c r="W83">
        <f t="shared" ref="W83:W114" si="516">$K82*$B$8*W$27/100</f>
        <v>17978769.463435151</v>
      </c>
      <c r="X83">
        <f t="shared" ref="X83:X114" si="517">$K82*$B$8*X$27/100</f>
        <v>16647008.762439955</v>
      </c>
      <c r="Y83">
        <f t="shared" ref="Y83:Y114" si="518">$K82*$B$8*Y$27/100</f>
        <v>15413897.002259213</v>
      </c>
      <c r="Z83">
        <f t="shared" ref="Z83:Z114" si="519">$K82*$B$8*Z$27/100</f>
        <v>14272126.853943715</v>
      </c>
      <c r="AA83">
        <f t="shared" ref="AA83:AA114" si="520">$K82*$B$8*AA$27/100</f>
        <v>13214932.272170108</v>
      </c>
      <c r="AB83">
        <f t="shared" ref="AB83:AB114" si="521">$K82*$B$8*AB$27/100</f>
        <v>12236048.400157509</v>
      </c>
      <c r="AC83">
        <f t="shared" ref="AC83:AC114" si="522">$K82*$B$8*AC$27/100</f>
        <v>11329674.444590282</v>
      </c>
      <c r="AD83">
        <f t="shared" ref="AD83:AD114" si="523">$K82*$B$8*AD$27/100</f>
        <v>10490439.300546559</v>
      </c>
      <c r="AE83">
        <f t="shared" ref="AE83:AE114" si="524">$K82*$B$8*AE$27/100</f>
        <v>9713369.7227282934</v>
      </c>
      <c r="AF83">
        <f t="shared" ref="AF83:AF114" si="525">$K82*$B$8*AF$27/100</f>
        <v>8993860.8543780502</v>
      </c>
      <c r="AG83">
        <f t="shared" ref="AG83:AG114" si="526">$K82*$B$8*AG$27/100</f>
        <v>8327648.9392389329</v>
      </c>
      <c r="AH83">
        <f t="shared" ref="AH83:AH114" si="527">$K82*$B$8*AH$27/100</f>
        <v>7710786.0548508642</v>
      </c>
      <c r="AI83">
        <f t="shared" ref="AI83:AI114" si="528">$K82*$B$8*AI$27/100</f>
        <v>7139616.7174545042</v>
      </c>
      <c r="AJ83">
        <f t="shared" ref="AJ83:AJ114" si="529">$K82*$B$8*AJ$27/100</f>
        <v>6610756.2198652802</v>
      </c>
      <c r="AK83">
        <f t="shared" ref="AK83:AK114" si="530">$K82*$B$8*AK$27/100</f>
        <v>6121070.5739493342</v>
      </c>
      <c r="AL83">
        <f t="shared" ref="AL83:AL114" si="531">$K82*$B$8*AL$27/100</f>
        <v>5667657.9388419762</v>
      </c>
      <c r="AM83">
        <f t="shared" ref="AM83:AM114" si="532">$K82*$B$8*AM$27/100</f>
        <v>5247831.4248536816</v>
      </c>
      <c r="AN83">
        <f t="shared" ref="AN83:AN114" si="533">$K82*$B$8*AN$27/100</f>
        <v>4859103.1711608162</v>
      </c>
      <c r="AO83">
        <f t="shared" ref="AO83:AO114" si="534">$K82*$B$8*AO$27/100</f>
        <v>4499169.6029266808</v>
      </c>
      <c r="AP83">
        <f t="shared" si="470"/>
        <v>509680379.96341616</v>
      </c>
    </row>
    <row r="84" spans="8:42" x14ac:dyDescent="0.25">
      <c r="J84" t="s">
        <v>110</v>
      </c>
      <c r="K84">
        <f t="shared" si="144"/>
        <v>0</v>
      </c>
      <c r="L84">
        <f t="shared" ref="L84:AA115" si="535">$D$16*L$27</f>
        <v>909371703.82440913</v>
      </c>
      <c r="M84">
        <f t="shared" si="535"/>
        <v>842010836.87445295</v>
      </c>
      <c r="N84">
        <f t="shared" si="535"/>
        <v>779639663.77264166</v>
      </c>
      <c r="O84">
        <f t="shared" si="535"/>
        <v>721888577.56726074</v>
      </c>
      <c r="P84">
        <f t="shared" si="535"/>
        <v>668415349.5993154</v>
      </c>
      <c r="Q84">
        <f t="shared" si="535"/>
        <v>618903101.48084748</v>
      </c>
      <c r="R84">
        <f t="shared" si="535"/>
        <v>573058427.29708111</v>
      </c>
      <c r="S84">
        <f t="shared" si="535"/>
        <v>530609654.90470463</v>
      </c>
      <c r="T84">
        <f t="shared" si="535"/>
        <v>491305236.02287471</v>
      </c>
      <c r="U84">
        <f t="shared" si="535"/>
        <v>454912255.57673579</v>
      </c>
      <c r="V84">
        <f t="shared" si="535"/>
        <v>421215051.45994055</v>
      </c>
      <c r="W84">
        <f t="shared" si="535"/>
        <v>390013936.53698194</v>
      </c>
      <c r="X84">
        <f t="shared" si="535"/>
        <v>361124015.3120203</v>
      </c>
      <c r="Y84">
        <f t="shared" si="535"/>
        <v>334374088.25187063</v>
      </c>
      <c r="Z84">
        <f t="shared" si="535"/>
        <v>309605637.2702505</v>
      </c>
      <c r="AA84">
        <f t="shared" si="535"/>
        <v>286671886.36134309</v>
      </c>
      <c r="AB84">
        <f t="shared" ref="AB84:AO135" si="536">$D$16*AB$27</f>
        <v>265436931.81605846</v>
      </c>
      <c r="AC84">
        <f t="shared" si="536"/>
        <v>245774936.86672071</v>
      </c>
      <c r="AD84">
        <f t="shared" si="536"/>
        <v>227569385.98770437</v>
      </c>
      <c r="AE84">
        <f t="shared" si="536"/>
        <v>210712394.4330596</v>
      </c>
      <c r="AF84">
        <f t="shared" si="536"/>
        <v>195104068.91949964</v>
      </c>
      <c r="AG84">
        <f t="shared" si="536"/>
        <v>180651915.66620332</v>
      </c>
      <c r="AH84">
        <f t="shared" si="536"/>
        <v>167270292.28352162</v>
      </c>
      <c r="AI84">
        <f t="shared" si="536"/>
        <v>154879900.26251999</v>
      </c>
      <c r="AJ84">
        <f t="shared" si="536"/>
        <v>143407315.05788887</v>
      </c>
      <c r="AK84">
        <f t="shared" si="536"/>
        <v>132784550.97952674</v>
      </c>
      <c r="AL84">
        <f t="shared" si="536"/>
        <v>122948658.31437661</v>
      </c>
      <c r="AM84">
        <f t="shared" si="536"/>
        <v>113841350.29108945</v>
      </c>
      <c r="AN84">
        <f t="shared" si="536"/>
        <v>105408657.67693467</v>
      </c>
      <c r="AO84">
        <f t="shared" si="536"/>
        <v>97600608.960124686</v>
      </c>
      <c r="AP84">
        <f t="shared" si="470"/>
        <v>11056510389.62796</v>
      </c>
    </row>
    <row r="85" spans="8:42" x14ac:dyDescent="0.25">
      <c r="H85">
        <f t="shared" ref="H85" si="537">VLOOKUP(I85,$A$23:$B$58,2)</f>
        <v>2394.2400000000002</v>
      </c>
      <c r="I85">
        <v>760</v>
      </c>
      <c r="J85" t="s">
        <v>105</v>
      </c>
      <c r="K85">
        <f t="shared" si="144"/>
        <v>2394240000</v>
      </c>
      <c r="AP85">
        <f t="shared" si="470"/>
        <v>0</v>
      </c>
    </row>
    <row r="86" spans="8:42" x14ac:dyDescent="0.25">
      <c r="J86" t="s">
        <v>108</v>
      </c>
      <c r="K86">
        <f t="shared" si="144"/>
        <v>0</v>
      </c>
      <c r="L86">
        <f t="shared" ref="L86:L117" si="538">$K85*$B$8*L$27/100</f>
        <v>44337777.777777776</v>
      </c>
      <c r="M86">
        <f t="shared" ref="M86:M135" si="539">$K85*$B$8*M$27/100</f>
        <v>41053497.942386828</v>
      </c>
      <c r="N86">
        <f t="shared" ref="N86:N135" si="540">$K85*$B$8*N$27/100</f>
        <v>38012498.094802618</v>
      </c>
      <c r="O86">
        <f t="shared" ref="O86:O135" si="541">$K85*$B$8*O$27/100</f>
        <v>35196757.49518761</v>
      </c>
      <c r="P86">
        <f t="shared" ref="P86:P135" si="542">$K85*$B$8*P$27/100</f>
        <v>32589590.273321856</v>
      </c>
      <c r="Q86">
        <f t="shared" ref="Q86:Q135" si="543">$K85*$B$8*Q$27/100</f>
        <v>30175546.549372081</v>
      </c>
      <c r="R86">
        <f t="shared" ref="R86:R135" si="544">$K85*$B$8*R$27/100</f>
        <v>27940320.879048228</v>
      </c>
      <c r="S86">
        <f t="shared" ref="S86:S135" si="545">$K85*$B$8*S$27/100</f>
        <v>25870667.480600208</v>
      </c>
      <c r="T86">
        <f t="shared" ref="T86:T135" si="546">$K85*$B$8*T$27/100</f>
        <v>23954321.741296493</v>
      </c>
      <c r="U86">
        <f t="shared" ref="U86:U135" si="547">$K85*$B$8*U$27/100</f>
        <v>22179927.538237486</v>
      </c>
      <c r="V86">
        <f t="shared" ref="V86:V135" si="548">$K85*$B$8*V$27/100</f>
        <v>20536969.942812491</v>
      </c>
      <c r="W86">
        <f t="shared" ref="W86:W135" si="549">$K85*$B$8*W$27/100</f>
        <v>19015712.91001156</v>
      </c>
      <c r="X86">
        <f t="shared" ref="X86:X135" si="550">$K85*$B$8*X$27/100</f>
        <v>17607141.583344039</v>
      </c>
      <c r="Y86">
        <f t="shared" ref="Y86:Y135" si="551">$K85*$B$8*Y$27/100</f>
        <v>16302908.873466702</v>
      </c>
      <c r="Z86">
        <f t="shared" ref="Z86:Z135" si="552">$K85*$B$8*Z$27/100</f>
        <v>15095285.993950646</v>
      </c>
      <c r="AA86">
        <f t="shared" ref="AA86:AA135" si="553">$K85*$B$8*AA$27/100</f>
        <v>13977116.661065415</v>
      </c>
      <c r="AB86">
        <f t="shared" ref="AB86:AB135" si="554">$K85*$B$8*AB$27/100</f>
        <v>12941774.686171683</v>
      </c>
      <c r="AC86">
        <f t="shared" ref="AC86:AC135" si="555">$K85*$B$8*AC$27/100</f>
        <v>11983124.70941822</v>
      </c>
      <c r="AD86">
        <f t="shared" ref="AD86:AD135" si="556">$K85*$B$8*AD$27/100</f>
        <v>11095485.842053907</v>
      </c>
      <c r="AE86">
        <f t="shared" ref="AE86:AE135" si="557">$K85*$B$8*AE$27/100</f>
        <v>10273598.001901766</v>
      </c>
      <c r="AF86">
        <f t="shared" ref="AF86:AF135" si="558">$K85*$B$8*AF$27/100</f>
        <v>9512590.7425016351</v>
      </c>
      <c r="AG86">
        <f t="shared" ref="AG86:AG135" si="559">$K85*$B$8*AG$27/100</f>
        <v>8807954.3912052158</v>
      </c>
      <c r="AH86">
        <f t="shared" ref="AH86:AH135" si="560">$K85*$B$8*AH$27/100</f>
        <v>8155513.3251900161</v>
      </c>
      <c r="AI86">
        <f t="shared" ref="AI86:AI135" si="561">$K85*$B$8*AI$27/100</f>
        <v>7551401.2270277916</v>
      </c>
      <c r="AJ86">
        <f t="shared" ref="AJ86:AJ135" si="562">$K85*$B$8*AJ$27/100</f>
        <v>6992038.1731738802</v>
      </c>
      <c r="AK86">
        <f t="shared" ref="AK86:AK135" si="563">$K85*$B$8*AK$27/100</f>
        <v>6474109.4196054451</v>
      </c>
      <c r="AL86">
        <f t="shared" ref="AL86:AL135" si="564">$K85*$B$8*AL$27/100</f>
        <v>5994545.7588939313</v>
      </c>
      <c r="AM86">
        <f t="shared" ref="AM86:AM135" si="565">$K85*$B$8*AM$27/100</f>
        <v>5550505.3323091948</v>
      </c>
      <c r="AN86">
        <f t="shared" ref="AN86:AN135" si="566">$K85*$B$8*AN$27/100</f>
        <v>5139356.7891751798</v>
      </c>
      <c r="AO86">
        <f t="shared" ref="AO86:AO135" si="567">$K85*$B$8*AO$27/100</f>
        <v>4758663.6936807223</v>
      </c>
      <c r="AP86">
        <f t="shared" si="470"/>
        <v>539076703.82899058</v>
      </c>
    </row>
    <row r="87" spans="8:42" x14ac:dyDescent="0.25">
      <c r="J87" t="s">
        <v>110</v>
      </c>
      <c r="K87">
        <f t="shared" si="144"/>
        <v>0</v>
      </c>
      <c r="L87">
        <f t="shared" ref="L87:AA118" si="568">$D$16*L$27</f>
        <v>909371703.82440913</v>
      </c>
      <c r="M87">
        <f t="shared" si="568"/>
        <v>842010836.87445295</v>
      </c>
      <c r="N87">
        <f t="shared" si="568"/>
        <v>779639663.77264166</v>
      </c>
      <c r="O87">
        <f t="shared" si="568"/>
        <v>721888577.56726074</v>
      </c>
      <c r="P87">
        <f t="shared" si="568"/>
        <v>668415349.5993154</v>
      </c>
      <c r="Q87">
        <f t="shared" si="568"/>
        <v>618903101.48084748</v>
      </c>
      <c r="R87">
        <f t="shared" si="568"/>
        <v>573058427.29708111</v>
      </c>
      <c r="S87">
        <f t="shared" si="568"/>
        <v>530609654.90470463</v>
      </c>
      <c r="T87">
        <f t="shared" si="568"/>
        <v>491305236.02287471</v>
      </c>
      <c r="U87">
        <f t="shared" si="568"/>
        <v>454912255.57673579</v>
      </c>
      <c r="V87">
        <f t="shared" si="568"/>
        <v>421215051.45994055</v>
      </c>
      <c r="W87">
        <f t="shared" si="568"/>
        <v>390013936.53698194</v>
      </c>
      <c r="X87">
        <f t="shared" si="568"/>
        <v>361124015.3120203</v>
      </c>
      <c r="Y87">
        <f t="shared" si="568"/>
        <v>334374088.25187063</v>
      </c>
      <c r="Z87">
        <f t="shared" si="568"/>
        <v>309605637.2702505</v>
      </c>
      <c r="AA87">
        <f t="shared" si="568"/>
        <v>286671886.36134309</v>
      </c>
      <c r="AB87">
        <f t="shared" ref="AB87:AO135" si="569">$D$16*AB$27</f>
        <v>265436931.81605846</v>
      </c>
      <c r="AC87">
        <f t="shared" si="569"/>
        <v>245774936.86672071</v>
      </c>
      <c r="AD87">
        <f t="shared" si="569"/>
        <v>227569385.98770437</v>
      </c>
      <c r="AE87">
        <f t="shared" si="569"/>
        <v>210712394.4330596</v>
      </c>
      <c r="AF87">
        <f t="shared" si="569"/>
        <v>195104068.91949964</v>
      </c>
      <c r="AG87">
        <f t="shared" si="569"/>
        <v>180651915.66620332</v>
      </c>
      <c r="AH87">
        <f t="shared" si="569"/>
        <v>167270292.28352162</v>
      </c>
      <c r="AI87">
        <f t="shared" si="569"/>
        <v>154879900.26251999</v>
      </c>
      <c r="AJ87">
        <f t="shared" si="569"/>
        <v>143407315.05788887</v>
      </c>
      <c r="AK87">
        <f t="shared" si="569"/>
        <v>132784550.97952674</v>
      </c>
      <c r="AL87">
        <f t="shared" si="569"/>
        <v>122948658.31437661</v>
      </c>
      <c r="AM87">
        <f t="shared" si="569"/>
        <v>113841350.29108945</v>
      </c>
      <c r="AN87">
        <f t="shared" si="569"/>
        <v>105408657.67693467</v>
      </c>
      <c r="AO87">
        <f t="shared" si="569"/>
        <v>97600608.960124686</v>
      </c>
      <c r="AP87">
        <f t="shared" si="470"/>
        <v>11056510389.62796</v>
      </c>
    </row>
    <row r="88" spans="8:42" x14ac:dyDescent="0.25">
      <c r="H88">
        <f t="shared" ref="H88" si="570">VLOOKUP(I88,$A$23:$B$58,2)</f>
        <v>2517.6000000000004</v>
      </c>
      <c r="I88">
        <v>800</v>
      </c>
      <c r="J88" t="s">
        <v>105</v>
      </c>
      <c r="K88">
        <f t="shared" si="144"/>
        <v>2517600000.0000005</v>
      </c>
    </row>
    <row r="89" spans="8:42" x14ac:dyDescent="0.25">
      <c r="J89" t="s">
        <v>108</v>
      </c>
      <c r="K89">
        <f t="shared" si="144"/>
        <v>0</v>
      </c>
      <c r="L89">
        <f t="shared" ref="L89:L135" si="571">$K88*$B$8*L$27/100</f>
        <v>46622222.222222224</v>
      </c>
      <c r="M89">
        <f t="shared" ref="M89:M135" si="572">$K88*$B$8*M$27/100</f>
        <v>43168724.279835396</v>
      </c>
      <c r="N89">
        <f t="shared" ref="N89:N135" si="573">$K88*$B$8*N$27/100</f>
        <v>39971040.999847591</v>
      </c>
      <c r="O89">
        <f t="shared" ref="O89:O135" si="574">$K88*$B$8*O$27/100</f>
        <v>37010223.14800702</v>
      </c>
      <c r="P89">
        <f t="shared" ref="P89:P135" si="575">$K88*$B$8*P$27/100</f>
        <v>34268725.137043536</v>
      </c>
      <c r="Q89">
        <f t="shared" ref="Q89:Q135" si="576">$K88*$B$8*Q$27/100</f>
        <v>31730301.052818082</v>
      </c>
      <c r="R89">
        <f t="shared" ref="R89:R135" si="577">$K88*$B$8*R$27/100</f>
        <v>29379908.382238969</v>
      </c>
      <c r="S89">
        <f t="shared" ref="S89:S135" si="578">$K88*$B$8*S$27/100</f>
        <v>27203618.87244349</v>
      </c>
      <c r="T89">
        <f t="shared" ref="T89:T135" si="579">$K88*$B$8*T$27/100</f>
        <v>25188535.993003231</v>
      </c>
      <c r="U89">
        <f t="shared" ref="U89:U135" si="580">$K88*$B$8*U$27/100</f>
        <v>23322718.512040023</v>
      </c>
      <c r="V89">
        <f t="shared" ref="V89:V135" si="581">$K88*$B$8*V$27/100</f>
        <v>21595109.733370394</v>
      </c>
      <c r="W89">
        <f t="shared" ref="W89:W135" si="582">$K88*$B$8*W$27/100</f>
        <v>19995471.975342955</v>
      </c>
      <c r="X89">
        <f t="shared" ref="X89:X135" si="583">$K88*$B$8*X$27/100</f>
        <v>18514325.903095327</v>
      </c>
      <c r="Y89">
        <f t="shared" ref="Y89:Y135" si="584">$K88*$B$8*Y$27/100</f>
        <v>17142894.354717895</v>
      </c>
      <c r="Z89">
        <f t="shared" ref="Z89:Z135" si="585">$K88*$B$8*Z$27/100</f>
        <v>15873050.328442492</v>
      </c>
      <c r="AA89">
        <f t="shared" ref="AA89:AA135" si="586">$K88*$B$8*AA$27/100</f>
        <v>14697268.822631938</v>
      </c>
      <c r="AB89">
        <f t="shared" ref="AB89:AB135" si="587">$K88*$B$8*AB$27/100</f>
        <v>13608582.243177723</v>
      </c>
      <c r="AC89">
        <f t="shared" ref="AC89:AC135" si="588">$K88*$B$8*AC$27/100</f>
        <v>12600539.114053443</v>
      </c>
      <c r="AD89">
        <f t="shared" ref="AD89:AD135" si="589">$K88*$B$8*AD$27/100</f>
        <v>11667165.846345782</v>
      </c>
      <c r="AE89">
        <f t="shared" ref="AE89:AE135" si="590">$K88*$B$8*AE$27/100</f>
        <v>10802931.339209056</v>
      </c>
      <c r="AF89">
        <f t="shared" ref="AF89:AF135" si="591">$K88*$B$8*AF$27/100</f>
        <v>10002714.202971347</v>
      </c>
      <c r="AG89">
        <f t="shared" ref="AG89:AG135" si="592">$K88*$B$8*AG$27/100</f>
        <v>9261772.4101586547</v>
      </c>
      <c r="AH89">
        <f t="shared" ref="AH89:AH135" si="593">$K88*$B$8*AH$27/100</f>
        <v>8575715.1945913471</v>
      </c>
      <c r="AI89">
        <f t="shared" ref="AI89:AI135" si="594">$K88*$B$8*AI$27/100</f>
        <v>7940477.0320290243</v>
      </c>
      <c r="AJ89">
        <f t="shared" ref="AJ89:AJ135" si="595">$K88*$B$8*AJ$27/100</f>
        <v>7352293.5481750211</v>
      </c>
      <c r="AK89">
        <f t="shared" ref="AK89:AK135" si="596">$K88*$B$8*AK$27/100</f>
        <v>6807679.2112731682</v>
      </c>
      <c r="AL89">
        <f t="shared" ref="AL89:AL135" si="597">$K88*$B$8*AL$27/100</f>
        <v>6303406.6771047851</v>
      </c>
      <c r="AM89">
        <f t="shared" ref="AM89:AM135" si="598">$K88*$B$8*AM$27/100</f>
        <v>5836487.6639859127</v>
      </c>
      <c r="AN89">
        <f t="shared" ref="AN89:AN135" si="599">$K88*$B$8*AN$27/100</f>
        <v>5404155.2444314007</v>
      </c>
      <c r="AO89">
        <f t="shared" ref="AO89:AO135" si="600">$K88*$B$8*AO$27/100</f>
        <v>5003847.4485475924</v>
      </c>
      <c r="AP89">
        <f t="shared" ref="AP89:AP99" si="601">SUM(L89:AO89)</f>
        <v>566851906.89315498</v>
      </c>
    </row>
    <row r="90" spans="8:42" x14ac:dyDescent="0.25">
      <c r="J90" t="s">
        <v>110</v>
      </c>
      <c r="K90">
        <f t="shared" si="144"/>
        <v>0</v>
      </c>
      <c r="L90">
        <f t="shared" ref="L90:AA135" si="602">$D$16*L$27</f>
        <v>909371703.82440913</v>
      </c>
      <c r="M90">
        <f t="shared" si="602"/>
        <v>842010836.87445295</v>
      </c>
      <c r="N90">
        <f t="shared" si="602"/>
        <v>779639663.77264166</v>
      </c>
      <c r="O90">
        <f t="shared" si="602"/>
        <v>721888577.56726074</v>
      </c>
      <c r="P90">
        <f t="shared" si="602"/>
        <v>668415349.5993154</v>
      </c>
      <c r="Q90">
        <f t="shared" si="602"/>
        <v>618903101.48084748</v>
      </c>
      <c r="R90">
        <f t="shared" si="602"/>
        <v>573058427.29708111</v>
      </c>
      <c r="S90">
        <f t="shared" si="602"/>
        <v>530609654.90470463</v>
      </c>
      <c r="T90">
        <f t="shared" si="602"/>
        <v>491305236.02287471</v>
      </c>
      <c r="U90">
        <f t="shared" si="602"/>
        <v>454912255.57673579</v>
      </c>
      <c r="V90">
        <f t="shared" si="602"/>
        <v>421215051.45994055</v>
      </c>
      <c r="W90">
        <f t="shared" si="602"/>
        <v>390013936.53698194</v>
      </c>
      <c r="X90">
        <f t="shared" si="602"/>
        <v>361124015.3120203</v>
      </c>
      <c r="Y90">
        <f t="shared" si="602"/>
        <v>334374088.25187063</v>
      </c>
      <c r="Z90">
        <f t="shared" si="602"/>
        <v>309605637.2702505</v>
      </c>
      <c r="AA90">
        <f t="shared" si="602"/>
        <v>286671886.36134309</v>
      </c>
      <c r="AB90">
        <f t="shared" ref="AB90:AO135" si="603">$D$16*AB$27</f>
        <v>265436931.81605846</v>
      </c>
      <c r="AC90">
        <f t="shared" si="603"/>
        <v>245774936.86672071</v>
      </c>
      <c r="AD90">
        <f t="shared" si="603"/>
        <v>227569385.98770437</v>
      </c>
      <c r="AE90">
        <f t="shared" si="603"/>
        <v>210712394.4330596</v>
      </c>
      <c r="AF90">
        <f t="shared" si="603"/>
        <v>195104068.91949964</v>
      </c>
      <c r="AG90">
        <f t="shared" si="603"/>
        <v>180651915.66620332</v>
      </c>
      <c r="AH90">
        <f t="shared" si="603"/>
        <v>167270292.28352162</v>
      </c>
      <c r="AI90">
        <f t="shared" si="603"/>
        <v>154879900.26251999</v>
      </c>
      <c r="AJ90">
        <f t="shared" si="603"/>
        <v>143407315.05788887</v>
      </c>
      <c r="AK90">
        <f t="shared" si="603"/>
        <v>132784550.97952674</v>
      </c>
      <c r="AL90">
        <f t="shared" si="603"/>
        <v>122948658.31437661</v>
      </c>
      <c r="AM90">
        <f t="shared" si="603"/>
        <v>113841350.29108945</v>
      </c>
      <c r="AN90">
        <f t="shared" si="603"/>
        <v>105408657.67693467</v>
      </c>
      <c r="AO90">
        <f t="shared" si="603"/>
        <v>97600608.960124686</v>
      </c>
      <c r="AP90">
        <f t="shared" si="601"/>
        <v>11056510389.62796</v>
      </c>
    </row>
    <row r="91" spans="8:42" x14ac:dyDescent="0.25">
      <c r="H91">
        <f t="shared" si="78"/>
        <v>2640.96</v>
      </c>
      <c r="I91">
        <v>840</v>
      </c>
      <c r="J91" t="s">
        <v>105</v>
      </c>
      <c r="K91">
        <f t="shared" si="144"/>
        <v>2640960000</v>
      </c>
      <c r="AP91">
        <f t="shared" si="601"/>
        <v>0</v>
      </c>
    </row>
    <row r="92" spans="8:42" x14ac:dyDescent="0.25">
      <c r="J92" t="s">
        <v>108</v>
      </c>
      <c r="K92">
        <f t="shared" si="144"/>
        <v>0</v>
      </c>
      <c r="L92">
        <f t="shared" ref="L92:L135" si="604">$K91*$B$8*L$27/100</f>
        <v>48906666.666666657</v>
      </c>
      <c r="M92">
        <f t="shared" ref="M92:M135" si="605">$K91*$B$8*M$27/100</f>
        <v>45283950.617283948</v>
      </c>
      <c r="N92">
        <f t="shared" ref="N92:N135" si="606">$K91*$B$8*N$27/100</f>
        <v>41929583.904892541</v>
      </c>
      <c r="O92">
        <f t="shared" ref="O92:O135" si="607">$K91*$B$8*O$27/100</f>
        <v>38823688.800826423</v>
      </c>
      <c r="P92">
        <f t="shared" ref="P92:P135" si="608">$K91*$B$8*P$27/100</f>
        <v>35947860.000765212</v>
      </c>
      <c r="Q92">
        <f t="shared" ref="Q92:Q135" si="609">$K91*$B$8*Q$27/100</f>
        <v>33285055.556264076</v>
      </c>
      <c r="R92">
        <f t="shared" ref="R92:R135" si="610">$K91*$B$8*R$27/100</f>
        <v>30819495.885429703</v>
      </c>
      <c r="S92">
        <f t="shared" ref="S92:S135" si="611">$K91*$B$8*S$27/100</f>
        <v>28536570.264286757</v>
      </c>
      <c r="T92">
        <f t="shared" ref="T92:T135" si="612">$K91*$B$8*T$27/100</f>
        <v>26422750.244709965</v>
      </c>
      <c r="U92">
        <f t="shared" ref="U92:U135" si="613">$K91*$B$8*U$27/100</f>
        <v>24465509.485842552</v>
      </c>
      <c r="V92">
        <f t="shared" ref="V92:V135" si="614">$K91*$B$8*V$27/100</f>
        <v>22653249.523928296</v>
      </c>
      <c r="W92">
        <f t="shared" ref="W92:W135" si="615">$K91*$B$8*W$27/100</f>
        <v>20975231.04067434</v>
      </c>
      <c r="X92">
        <f t="shared" ref="X92:X135" si="616">$K91*$B$8*X$27/100</f>
        <v>19421510.222846612</v>
      </c>
      <c r="Y92">
        <f t="shared" ref="Y92:Y135" si="617">$K91*$B$8*Y$27/100</f>
        <v>17982879.835969083</v>
      </c>
      <c r="Z92">
        <f t="shared" ref="Z92:Z135" si="618">$K91*$B$8*Z$27/100</f>
        <v>16650814.662934335</v>
      </c>
      <c r="AA92">
        <f t="shared" ref="AA92:AA135" si="619">$K91*$B$8*AA$27/100</f>
        <v>15417420.984198458</v>
      </c>
      <c r="AB92">
        <f t="shared" ref="AB92:AB135" si="620">$K91*$B$8*AB$27/100</f>
        <v>14275389.800183758</v>
      </c>
      <c r="AC92">
        <f t="shared" ref="AC92:AC135" si="621">$K91*$B$8*AC$27/100</f>
        <v>13217953.518688662</v>
      </c>
      <c r="AD92">
        <f t="shared" ref="AD92:AD135" si="622">$K91*$B$8*AD$27/100</f>
        <v>12238845.85063765</v>
      </c>
      <c r="AE92">
        <f t="shared" ref="AE92:AE135" si="623">$K91*$B$8*AE$27/100</f>
        <v>11332264.676516343</v>
      </c>
      <c r="AF92">
        <f t="shared" ref="AF92:AF135" si="624">$K91*$B$8*AF$27/100</f>
        <v>10492837.663441056</v>
      </c>
      <c r="AG92">
        <f t="shared" ref="AG92:AG135" si="625">$K91*$B$8*AG$27/100</f>
        <v>9715590.4291120879</v>
      </c>
      <c r="AH92">
        <f t="shared" ref="AH92:AH135" si="626">$K91*$B$8*AH$27/100</f>
        <v>8995917.0639926754</v>
      </c>
      <c r="AI92">
        <f t="shared" ref="AI92:AI135" si="627">$K91*$B$8*AI$27/100</f>
        <v>8329552.8370302543</v>
      </c>
      <c r="AJ92">
        <f t="shared" ref="AJ92:AJ135" si="628">$K91*$B$8*AJ$27/100</f>
        <v>7712548.923176161</v>
      </c>
      <c r="AK92">
        <f t="shared" ref="AK92:AK135" si="629">$K91*$B$8*AK$27/100</f>
        <v>7141249.0029408894</v>
      </c>
      <c r="AL92">
        <f t="shared" ref="AL92:AL135" si="630">$K91*$B$8*AL$27/100</f>
        <v>6612267.5953156389</v>
      </c>
      <c r="AM92">
        <f t="shared" ref="AM92:AM135" si="631">$K91*$B$8*AM$27/100</f>
        <v>6122469.9956626287</v>
      </c>
      <c r="AN92">
        <f t="shared" ref="AN92:AN135" si="632">$K91*$B$8*AN$27/100</f>
        <v>5668953.6996876188</v>
      </c>
      <c r="AO92">
        <f t="shared" ref="AO92:AO135" si="633">$K91*$B$8*AO$27/100</f>
        <v>5249031.2034144606</v>
      </c>
      <c r="AP92">
        <f t="shared" si="601"/>
        <v>594627109.9573189</v>
      </c>
    </row>
    <row r="93" spans="8:42" x14ac:dyDescent="0.25">
      <c r="J93" t="s">
        <v>110</v>
      </c>
      <c r="K93">
        <f t="shared" si="144"/>
        <v>0</v>
      </c>
      <c r="L93">
        <f t="shared" ref="L93:AA135" si="634">$D$16*L$27</f>
        <v>909371703.82440913</v>
      </c>
      <c r="M93">
        <f t="shared" si="634"/>
        <v>842010836.87445295</v>
      </c>
      <c r="N93">
        <f t="shared" si="634"/>
        <v>779639663.77264166</v>
      </c>
      <c r="O93">
        <f t="shared" si="634"/>
        <v>721888577.56726074</v>
      </c>
      <c r="P93">
        <f t="shared" si="634"/>
        <v>668415349.5993154</v>
      </c>
      <c r="Q93">
        <f t="shared" si="634"/>
        <v>618903101.48084748</v>
      </c>
      <c r="R93">
        <f t="shared" si="634"/>
        <v>573058427.29708111</v>
      </c>
      <c r="S93">
        <f t="shared" si="634"/>
        <v>530609654.90470463</v>
      </c>
      <c r="T93">
        <f t="shared" si="634"/>
        <v>491305236.02287471</v>
      </c>
      <c r="U93">
        <f t="shared" si="634"/>
        <v>454912255.57673579</v>
      </c>
      <c r="V93">
        <f t="shared" si="634"/>
        <v>421215051.45994055</v>
      </c>
      <c r="W93">
        <f t="shared" si="634"/>
        <v>390013936.53698194</v>
      </c>
      <c r="X93">
        <f t="shared" si="634"/>
        <v>361124015.3120203</v>
      </c>
      <c r="Y93">
        <f t="shared" si="634"/>
        <v>334374088.25187063</v>
      </c>
      <c r="Z93">
        <f t="shared" si="634"/>
        <v>309605637.2702505</v>
      </c>
      <c r="AA93">
        <f t="shared" si="634"/>
        <v>286671886.36134309</v>
      </c>
      <c r="AB93">
        <f t="shared" ref="AB93:AO135" si="635">$D$16*AB$27</f>
        <v>265436931.81605846</v>
      </c>
      <c r="AC93">
        <f t="shared" si="635"/>
        <v>245774936.86672071</v>
      </c>
      <c r="AD93">
        <f t="shared" si="635"/>
        <v>227569385.98770437</v>
      </c>
      <c r="AE93">
        <f t="shared" si="635"/>
        <v>210712394.4330596</v>
      </c>
      <c r="AF93">
        <f t="shared" si="635"/>
        <v>195104068.91949964</v>
      </c>
      <c r="AG93">
        <f t="shared" si="635"/>
        <v>180651915.66620332</v>
      </c>
      <c r="AH93">
        <f t="shared" si="635"/>
        <v>167270292.28352162</v>
      </c>
      <c r="AI93">
        <f t="shared" si="635"/>
        <v>154879900.26251999</v>
      </c>
      <c r="AJ93">
        <f t="shared" si="635"/>
        <v>143407315.05788887</v>
      </c>
      <c r="AK93">
        <f t="shared" si="635"/>
        <v>132784550.97952674</v>
      </c>
      <c r="AL93">
        <f t="shared" si="635"/>
        <v>122948658.31437661</v>
      </c>
      <c r="AM93">
        <f t="shared" si="635"/>
        <v>113841350.29108945</v>
      </c>
      <c r="AN93">
        <f t="shared" si="635"/>
        <v>105408657.67693467</v>
      </c>
      <c r="AO93">
        <f t="shared" si="635"/>
        <v>97600608.960124686</v>
      </c>
      <c r="AP93">
        <f t="shared" si="601"/>
        <v>11056510389.62796</v>
      </c>
    </row>
    <row r="94" spans="8:42" x14ac:dyDescent="0.25">
      <c r="H94">
        <f t="shared" si="78"/>
        <v>2771.52</v>
      </c>
      <c r="I94">
        <v>880</v>
      </c>
      <c r="J94" t="s">
        <v>105</v>
      </c>
      <c r="K94">
        <f t="shared" si="144"/>
        <v>2771520000</v>
      </c>
      <c r="AP94">
        <f t="shared" si="601"/>
        <v>0</v>
      </c>
    </row>
    <row r="95" spans="8:42" x14ac:dyDescent="0.25">
      <c r="J95" t="s">
        <v>108</v>
      </c>
      <c r="K95">
        <f t="shared" si="144"/>
        <v>0</v>
      </c>
      <c r="L95">
        <f t="shared" ref="L95:L135" si="636">$K94*$B$8*L$27/100</f>
        <v>51324444.44444444</v>
      </c>
      <c r="M95">
        <f t="shared" ref="M95:M135" si="637">$K94*$B$8*M$27/100</f>
        <v>47522633.74485597</v>
      </c>
      <c r="N95">
        <f t="shared" ref="N95:N135" si="638">$K94*$B$8*N$27/100</f>
        <v>44002438.652644403</v>
      </c>
      <c r="O95">
        <f t="shared" ref="O95:O135" si="639">$K94*$B$8*O$27/100</f>
        <v>40742998.752448529</v>
      </c>
      <c r="P95">
        <f t="shared" ref="P95:P135" si="640">$K94*$B$8*P$27/100</f>
        <v>37724998.844859742</v>
      </c>
      <c r="Q95">
        <f t="shared" ref="Q95:Q135" si="641">$K94*$B$8*Q$27/100</f>
        <v>34930554.485981233</v>
      </c>
      <c r="R95">
        <f t="shared" ref="R95:R135" si="642">$K94*$B$8*R$27/100</f>
        <v>32343106.005538188</v>
      </c>
      <c r="S95">
        <f t="shared" ref="S95:S135" si="643">$K94*$B$8*S$27/100</f>
        <v>29947320.375498313</v>
      </c>
      <c r="T95">
        <f t="shared" ref="T95:T135" si="644">$K94*$B$8*T$27/100</f>
        <v>27729000.347683631</v>
      </c>
      <c r="U95">
        <f t="shared" ref="U95:U135" si="645">$K94*$B$8*U$27/100</f>
        <v>25675000.321929283</v>
      </c>
      <c r="V95">
        <f t="shared" ref="V95:V135" si="646">$K94*$B$8*V$27/100</f>
        <v>23773148.446230818</v>
      </c>
      <c r="W95">
        <f t="shared" ref="W95:W135" si="647">$K94*$B$8*W$27/100</f>
        <v>22012174.487250753</v>
      </c>
      <c r="X95">
        <f t="shared" ref="X95:X135" si="648">$K94*$B$8*X$27/100</f>
        <v>20381643.0437507</v>
      </c>
      <c r="Y95">
        <f t="shared" ref="Y95:Y135" si="649">$K94*$B$8*Y$27/100</f>
        <v>18871891.70717657</v>
      </c>
      <c r="Z95">
        <f t="shared" ref="Z95:Z135" si="650">$K94*$B$8*Z$27/100</f>
        <v>17473973.802941266</v>
      </c>
      <c r="AA95">
        <f t="shared" ref="AA95:AA135" si="651">$K94*$B$8*AA$27/100</f>
        <v>16179605.373093765</v>
      </c>
      <c r="AB95">
        <f t="shared" ref="AB95:AB135" si="652">$K94*$B$8*AB$27/100</f>
        <v>14981116.086197931</v>
      </c>
      <c r="AC95">
        <f t="shared" ref="AC95:AC135" si="653">$K94*$B$8*AC$27/100</f>
        <v>13871403.783516601</v>
      </c>
      <c r="AD95">
        <f t="shared" ref="AD95:AD135" si="654">$K94*$B$8*AD$27/100</f>
        <v>12843892.392145</v>
      </c>
      <c r="AE95">
        <f t="shared" ref="AE95:AE135" si="655">$K94*$B$8*AE$27/100</f>
        <v>11892492.955689814</v>
      </c>
      <c r="AF95">
        <f t="shared" ref="AF95:AF135" si="656">$K94*$B$8*AF$27/100</f>
        <v>11011567.551564643</v>
      </c>
      <c r="AG95">
        <f t="shared" ref="AG95:AG135" si="657">$K94*$B$8*AG$27/100</f>
        <v>10195895.881078372</v>
      </c>
      <c r="AH95">
        <f t="shared" ref="AH95:AH135" si="658">$K94*$B$8*AH$27/100</f>
        <v>9440644.3343318254</v>
      </c>
      <c r="AI95">
        <f t="shared" ref="AI95:AI135" si="659">$K94*$B$8*AI$27/100</f>
        <v>8741337.3466035426</v>
      </c>
      <c r="AJ95">
        <f t="shared" ref="AJ95:AJ135" si="660">$K94*$B$8*AJ$27/100</f>
        <v>8093830.8764847601</v>
      </c>
      <c r="AK95">
        <f t="shared" ref="AK95:AK135" si="661">$K94*$B$8*AK$27/100</f>
        <v>7494287.8485970013</v>
      </c>
      <c r="AL95">
        <f t="shared" ref="AL95:AL135" si="662">$K94*$B$8*AL$27/100</f>
        <v>6939155.4153675921</v>
      </c>
      <c r="AM95">
        <f t="shared" ref="AM95:AM135" si="663">$K94*$B$8*AM$27/100</f>
        <v>6425143.9031181419</v>
      </c>
      <c r="AN95">
        <f t="shared" ref="AN95:AN135" si="664">$K94*$B$8*AN$27/100</f>
        <v>5949207.3177019833</v>
      </c>
      <c r="AO95">
        <f t="shared" ref="AO95:AO135" si="665">$K94*$B$8*AO$27/100</f>
        <v>5508525.2941685021</v>
      </c>
      <c r="AP95">
        <f t="shared" si="601"/>
        <v>624023433.82289326</v>
      </c>
    </row>
    <row r="96" spans="8:42" x14ac:dyDescent="0.25">
      <c r="J96" t="s">
        <v>110</v>
      </c>
      <c r="K96">
        <f t="shared" si="144"/>
        <v>0</v>
      </c>
      <c r="L96">
        <f t="shared" ref="L96:AA135" si="666">$D$16*L$27</f>
        <v>909371703.82440913</v>
      </c>
      <c r="M96">
        <f t="shared" si="666"/>
        <v>842010836.87445295</v>
      </c>
      <c r="N96">
        <f t="shared" si="666"/>
        <v>779639663.77264166</v>
      </c>
      <c r="O96">
        <f t="shared" si="666"/>
        <v>721888577.56726074</v>
      </c>
      <c r="P96">
        <f t="shared" si="666"/>
        <v>668415349.5993154</v>
      </c>
      <c r="Q96">
        <f t="shared" si="666"/>
        <v>618903101.48084748</v>
      </c>
      <c r="R96">
        <f t="shared" si="666"/>
        <v>573058427.29708111</v>
      </c>
      <c r="S96">
        <f t="shared" si="666"/>
        <v>530609654.90470463</v>
      </c>
      <c r="T96">
        <f t="shared" si="666"/>
        <v>491305236.02287471</v>
      </c>
      <c r="U96">
        <f t="shared" si="666"/>
        <v>454912255.57673579</v>
      </c>
      <c r="V96">
        <f t="shared" si="666"/>
        <v>421215051.45994055</v>
      </c>
      <c r="W96">
        <f t="shared" si="666"/>
        <v>390013936.53698194</v>
      </c>
      <c r="X96">
        <f t="shared" si="666"/>
        <v>361124015.3120203</v>
      </c>
      <c r="Y96">
        <f t="shared" si="666"/>
        <v>334374088.25187063</v>
      </c>
      <c r="Z96">
        <f t="shared" si="666"/>
        <v>309605637.2702505</v>
      </c>
      <c r="AA96">
        <f t="shared" si="666"/>
        <v>286671886.36134309</v>
      </c>
      <c r="AB96">
        <f t="shared" ref="AB96:AO135" si="667">$D$16*AB$27</f>
        <v>265436931.81605846</v>
      </c>
      <c r="AC96">
        <f t="shared" si="667"/>
        <v>245774936.86672071</v>
      </c>
      <c r="AD96">
        <f t="shared" si="667"/>
        <v>227569385.98770437</v>
      </c>
      <c r="AE96">
        <f t="shared" si="667"/>
        <v>210712394.4330596</v>
      </c>
      <c r="AF96">
        <f t="shared" si="667"/>
        <v>195104068.91949964</v>
      </c>
      <c r="AG96">
        <f t="shared" si="667"/>
        <v>180651915.66620332</v>
      </c>
      <c r="AH96">
        <f t="shared" si="667"/>
        <v>167270292.28352162</v>
      </c>
      <c r="AI96">
        <f t="shared" si="667"/>
        <v>154879900.26251999</v>
      </c>
      <c r="AJ96">
        <f t="shared" si="667"/>
        <v>143407315.05788887</v>
      </c>
      <c r="AK96">
        <f t="shared" si="667"/>
        <v>132784550.97952674</v>
      </c>
      <c r="AL96">
        <f t="shared" si="667"/>
        <v>122948658.31437661</v>
      </c>
      <c r="AM96">
        <f t="shared" si="667"/>
        <v>113841350.29108945</v>
      </c>
      <c r="AN96">
        <f t="shared" si="667"/>
        <v>105408657.67693467</v>
      </c>
      <c r="AO96">
        <f t="shared" si="667"/>
        <v>97600608.960124686</v>
      </c>
      <c r="AP96">
        <f t="shared" si="601"/>
        <v>11056510389.62796</v>
      </c>
    </row>
    <row r="97" spans="8:42" x14ac:dyDescent="0.25">
      <c r="H97">
        <f t="shared" ref="H97" si="668">VLOOKUP(I97,$A$23:$B$58,2)</f>
        <v>2894.88</v>
      </c>
      <c r="I97">
        <v>920</v>
      </c>
      <c r="J97" t="s">
        <v>105</v>
      </c>
      <c r="K97">
        <f t="shared" si="144"/>
        <v>2894880000</v>
      </c>
      <c r="AP97">
        <f t="shared" si="601"/>
        <v>0</v>
      </c>
    </row>
    <row r="98" spans="8:42" x14ac:dyDescent="0.25">
      <c r="J98" t="s">
        <v>108</v>
      </c>
      <c r="K98">
        <f t="shared" si="144"/>
        <v>0</v>
      </c>
      <c r="L98">
        <f t="shared" ref="L98:L135" si="669">$K97*$B$8*L$27/100</f>
        <v>53608888.888888881</v>
      </c>
      <c r="M98">
        <f t="shared" ref="M98:M135" si="670">$K97*$B$8*M$27/100</f>
        <v>49637860.082304522</v>
      </c>
      <c r="N98">
        <f t="shared" ref="N98:N135" si="671">$K97*$B$8*N$27/100</f>
        <v>45960981.557689369</v>
      </c>
      <c r="O98">
        <f t="shared" ref="O98:O135" si="672">$K97*$B$8*O$27/100</f>
        <v>42556464.405267932</v>
      </c>
      <c r="P98">
        <f t="shared" ref="P98:P135" si="673">$K97*$B$8*P$27/100</f>
        <v>39404133.708581418</v>
      </c>
      <c r="Q98">
        <f t="shared" ref="Q98:Q135" si="674">$K97*$B$8*Q$27/100</f>
        <v>36485308.989427231</v>
      </c>
      <c r="R98">
        <f t="shared" ref="R98:R135" si="675">$K97*$B$8*R$27/100</f>
        <v>33782693.508728921</v>
      </c>
      <c r="S98">
        <f t="shared" ref="S98:S135" si="676">$K97*$B$8*S$27/100</f>
        <v>31280271.767341591</v>
      </c>
      <c r="T98">
        <f t="shared" ref="T98:T135" si="677">$K97*$B$8*T$27/100</f>
        <v>28963214.599390365</v>
      </c>
      <c r="U98">
        <f t="shared" ref="U98:U135" si="678">$K97*$B$8*U$27/100</f>
        <v>26817791.295731816</v>
      </c>
      <c r="V98">
        <f t="shared" ref="V98:V135" si="679">$K97*$B$8*V$27/100</f>
        <v>24831288.236788716</v>
      </c>
      <c r="W98">
        <f t="shared" ref="W98:W135" si="680">$K97*$B$8*W$27/100</f>
        <v>22991933.552582145</v>
      </c>
      <c r="X98">
        <f t="shared" ref="X98:X135" si="681">$K97*$B$8*X$27/100</f>
        <v>21288827.363501985</v>
      </c>
      <c r="Y98">
        <f t="shared" ref="Y98:Y135" si="682">$K97*$B$8*Y$27/100</f>
        <v>19711877.188427761</v>
      </c>
      <c r="Z98">
        <f t="shared" ref="Z98:Z135" si="683">$K97*$B$8*Z$27/100</f>
        <v>18251738.137433108</v>
      </c>
      <c r="AA98">
        <f t="shared" ref="AA98:AA135" si="684">$K97*$B$8*AA$27/100</f>
        <v>16899757.534660287</v>
      </c>
      <c r="AB98">
        <f t="shared" ref="AB98:AB135" si="685">$K97*$B$8*AB$27/100</f>
        <v>15647923.643203972</v>
      </c>
      <c r="AC98">
        <f t="shared" ref="AC98:AC135" si="686">$K97*$B$8*AC$27/100</f>
        <v>14488818.188151821</v>
      </c>
      <c r="AD98">
        <f t="shared" ref="AD98:AD135" si="687">$K97*$B$8*AD$27/100</f>
        <v>13415572.396436872</v>
      </c>
      <c r="AE98">
        <f t="shared" ref="AE98:AE135" si="688">$K97*$B$8*AE$27/100</f>
        <v>12421826.292997103</v>
      </c>
      <c r="AF98">
        <f t="shared" ref="AF98:AF135" si="689">$K97*$B$8*AF$27/100</f>
        <v>11501691.012034355</v>
      </c>
      <c r="AG98">
        <f t="shared" ref="AG98:AG135" si="690">$K97*$B$8*AG$27/100</f>
        <v>10649713.900031807</v>
      </c>
      <c r="AH98">
        <f t="shared" ref="AH98:AH135" si="691">$K97*$B$8*AH$27/100</f>
        <v>9860846.2037331555</v>
      </c>
      <c r="AI98">
        <f t="shared" ref="AI98:AI135" si="692">$K97*$B$8*AI$27/100</f>
        <v>9130413.1516047735</v>
      </c>
      <c r="AJ98">
        <f t="shared" ref="AJ98:AJ135" si="693">$K97*$B$8*AJ$27/100</f>
        <v>8454086.251485901</v>
      </c>
      <c r="AK98">
        <f t="shared" ref="AK98:AK135" si="694">$K97*$B$8*AK$27/100</f>
        <v>7827857.6402647234</v>
      </c>
      <c r="AL98">
        <f t="shared" ref="AL98:AL135" si="695">$K97*$B$8*AL$27/100</f>
        <v>7248016.3335784469</v>
      </c>
      <c r="AM98">
        <f t="shared" ref="AM98:AM135" si="696">$K97*$B$8*AM$27/100</f>
        <v>6711126.2347948588</v>
      </c>
      <c r="AN98">
        <f t="shared" ref="AN98:AN135" si="697">$K97*$B$8*AN$27/100</f>
        <v>6214005.7729582023</v>
      </c>
      <c r="AO98">
        <f t="shared" ref="AO98:AO135" si="698">$K97*$B$8*AO$27/100</f>
        <v>5753709.0490353713</v>
      </c>
      <c r="AP98">
        <f t="shared" si="601"/>
        <v>651798636.88705754</v>
      </c>
    </row>
    <row r="99" spans="8:42" x14ac:dyDescent="0.25">
      <c r="J99" t="s">
        <v>110</v>
      </c>
      <c r="K99">
        <f t="shared" si="144"/>
        <v>0</v>
      </c>
      <c r="L99">
        <f t="shared" ref="L99:AA135" si="699">$D$16*L$27</f>
        <v>909371703.82440913</v>
      </c>
      <c r="M99">
        <f t="shared" si="699"/>
        <v>842010836.87445295</v>
      </c>
      <c r="N99">
        <f t="shared" si="699"/>
        <v>779639663.77264166</v>
      </c>
      <c r="O99">
        <f t="shared" si="699"/>
        <v>721888577.56726074</v>
      </c>
      <c r="P99">
        <f t="shared" si="699"/>
        <v>668415349.5993154</v>
      </c>
      <c r="Q99">
        <f t="shared" si="699"/>
        <v>618903101.48084748</v>
      </c>
      <c r="R99">
        <f t="shared" si="699"/>
        <v>573058427.29708111</v>
      </c>
      <c r="S99">
        <f t="shared" si="699"/>
        <v>530609654.90470463</v>
      </c>
      <c r="T99">
        <f t="shared" si="699"/>
        <v>491305236.02287471</v>
      </c>
      <c r="U99">
        <f t="shared" si="699"/>
        <v>454912255.57673579</v>
      </c>
      <c r="V99">
        <f t="shared" si="699"/>
        <v>421215051.45994055</v>
      </c>
      <c r="W99">
        <f t="shared" si="699"/>
        <v>390013936.53698194</v>
      </c>
      <c r="X99">
        <f t="shared" si="699"/>
        <v>361124015.3120203</v>
      </c>
      <c r="Y99">
        <f t="shared" si="699"/>
        <v>334374088.25187063</v>
      </c>
      <c r="Z99">
        <f t="shared" si="699"/>
        <v>309605637.2702505</v>
      </c>
      <c r="AA99">
        <f t="shared" si="699"/>
        <v>286671886.36134309</v>
      </c>
      <c r="AB99">
        <f t="shared" ref="AB99:AO135" si="700">$D$16*AB$27</f>
        <v>265436931.81605846</v>
      </c>
      <c r="AC99">
        <f t="shared" si="700"/>
        <v>245774936.86672071</v>
      </c>
      <c r="AD99">
        <f t="shared" si="700"/>
        <v>227569385.98770437</v>
      </c>
      <c r="AE99">
        <f t="shared" si="700"/>
        <v>210712394.4330596</v>
      </c>
      <c r="AF99">
        <f t="shared" si="700"/>
        <v>195104068.91949964</v>
      </c>
      <c r="AG99">
        <f t="shared" si="700"/>
        <v>180651915.66620332</v>
      </c>
      <c r="AH99">
        <f t="shared" si="700"/>
        <v>167270292.28352162</v>
      </c>
      <c r="AI99">
        <f t="shared" si="700"/>
        <v>154879900.26251999</v>
      </c>
      <c r="AJ99">
        <f t="shared" si="700"/>
        <v>143407315.05788887</v>
      </c>
      <c r="AK99">
        <f t="shared" si="700"/>
        <v>132784550.97952674</v>
      </c>
      <c r="AL99">
        <f t="shared" si="700"/>
        <v>122948658.31437661</v>
      </c>
      <c r="AM99">
        <f t="shared" si="700"/>
        <v>113841350.29108945</v>
      </c>
      <c r="AN99">
        <f t="shared" si="700"/>
        <v>105408657.67693467</v>
      </c>
      <c r="AO99">
        <f t="shared" si="700"/>
        <v>97600608.960124686</v>
      </c>
      <c r="AP99">
        <f t="shared" si="601"/>
        <v>11056510389.62796</v>
      </c>
    </row>
    <row r="100" spans="8:42" x14ac:dyDescent="0.25">
      <c r="H100">
        <f t="shared" ref="H100" si="701">VLOOKUP(I100,$A$23:$B$58,2)</f>
        <v>3018.24</v>
      </c>
      <c r="I100">
        <v>960</v>
      </c>
      <c r="J100" t="s">
        <v>105</v>
      </c>
      <c r="K100">
        <f t="shared" si="144"/>
        <v>3018240000</v>
      </c>
    </row>
    <row r="101" spans="8:42" x14ac:dyDescent="0.25">
      <c r="J101" t="s">
        <v>108</v>
      </c>
      <c r="K101">
        <f t="shared" si="144"/>
        <v>0</v>
      </c>
      <c r="L101">
        <f t="shared" ref="L101:L135" si="702">$K100*$B$8*L$27/100</f>
        <v>55893333.333333328</v>
      </c>
      <c r="M101">
        <f t="shared" ref="M101:M135" si="703">$K100*$B$8*M$27/100</f>
        <v>51753086.419753082</v>
      </c>
      <c r="N101">
        <f t="shared" ref="N101:N135" si="704">$K100*$B$8*N$27/100</f>
        <v>47919524.462734334</v>
      </c>
      <c r="O101">
        <f t="shared" ref="O101:O135" si="705">$K100*$B$8*O$27/100</f>
        <v>44369930.058087341</v>
      </c>
      <c r="P101">
        <f t="shared" ref="P101:P135" si="706">$K100*$B$8*P$27/100</f>
        <v>41083268.572303094</v>
      </c>
      <c r="Q101">
        <f t="shared" ref="Q101:Q135" si="707">$K100*$B$8*Q$27/100</f>
        <v>38040063.492873222</v>
      </c>
      <c r="R101">
        <f t="shared" ref="R101:R135" si="708">$K100*$B$8*R$27/100</f>
        <v>35222281.011919662</v>
      </c>
      <c r="S101">
        <f t="shared" ref="S101:S135" si="709">$K100*$B$8*S$27/100</f>
        <v>32613223.159184866</v>
      </c>
      <c r="T101">
        <f t="shared" ref="T101:T135" si="710">$K100*$B$8*T$27/100</f>
        <v>30197428.851097096</v>
      </c>
      <c r="U101">
        <f t="shared" ref="U101:U135" si="711">$K100*$B$8*U$27/100</f>
        <v>27960582.269534349</v>
      </c>
      <c r="V101">
        <f t="shared" ref="V101:V135" si="712">$K100*$B$8*V$27/100</f>
        <v>25889428.027346622</v>
      </c>
      <c r="W101">
        <f t="shared" ref="W101:W135" si="713">$K100*$B$8*W$27/100</f>
        <v>23971692.617913533</v>
      </c>
      <c r="X101">
        <f t="shared" ref="X101:X135" si="714">$K100*$B$8*X$27/100</f>
        <v>22196011.68325327</v>
      </c>
      <c r="Y101">
        <f t="shared" ref="Y101:Y135" si="715">$K100*$B$8*Y$27/100</f>
        <v>20551862.669678953</v>
      </c>
      <c r="Z101">
        <f t="shared" ref="Z101:Z135" si="716">$K100*$B$8*Z$27/100</f>
        <v>19029502.471924953</v>
      </c>
      <c r="AA101">
        <f t="shared" ref="AA101:AA135" si="717">$K100*$B$8*AA$27/100</f>
        <v>17619909.696226809</v>
      </c>
      <c r="AB101">
        <f t="shared" ref="AB101:AB135" si="718">$K100*$B$8*AB$27/100</f>
        <v>16314731.200210011</v>
      </c>
      <c r="AC101">
        <f t="shared" ref="AC101:AC135" si="719">$K100*$B$8*AC$27/100</f>
        <v>15106232.592787042</v>
      </c>
      <c r="AD101">
        <f t="shared" ref="AD101:AD135" si="720">$K100*$B$8*AD$27/100</f>
        <v>13987252.400728744</v>
      </c>
      <c r="AE101">
        <f t="shared" ref="AE101:AE135" si="721">$K100*$B$8*AE$27/100</f>
        <v>12951159.630304391</v>
      </c>
      <c r="AF101">
        <f t="shared" ref="AF101:AF135" si="722">$K100*$B$8*AF$27/100</f>
        <v>11991814.472504064</v>
      </c>
      <c r="AG101">
        <f t="shared" ref="AG101:AG135" si="723">$K100*$B$8*AG$27/100</f>
        <v>11103531.918985246</v>
      </c>
      <c r="AH101">
        <f t="shared" ref="AH101:AH135" si="724">$K100*$B$8*AH$27/100</f>
        <v>10281048.073134487</v>
      </c>
      <c r="AI101">
        <f t="shared" ref="AI101:AI135" si="725">$K100*$B$8*AI$27/100</f>
        <v>9519488.9566060062</v>
      </c>
      <c r="AJ101">
        <f t="shared" ref="AJ101:AJ135" si="726">$K100*$B$8*AJ$27/100</f>
        <v>8814341.6264870409</v>
      </c>
      <c r="AK101">
        <f t="shared" ref="AK101:AK135" si="727">$K100*$B$8*AK$27/100</f>
        <v>8161427.4319324456</v>
      </c>
      <c r="AL101">
        <f t="shared" ref="AL101:AL135" si="728">$K100*$B$8*AL$27/100</f>
        <v>7556877.2517893016</v>
      </c>
      <c r="AM101">
        <f t="shared" ref="AM101:AM135" si="729">$K100*$B$8*AM$27/100</f>
        <v>6997108.5664715758</v>
      </c>
      <c r="AN101">
        <f t="shared" ref="AN101:AN135" si="730">$K100*$B$8*AN$27/100</f>
        <v>6478804.2282144213</v>
      </c>
      <c r="AO101">
        <f t="shared" ref="AO101:AO135" si="731">$K100*$B$8*AO$27/100</f>
        <v>5998892.8039022414</v>
      </c>
      <c r="AP101">
        <f t="shared" ref="AP101:AP111" si="732">SUM(L101:AO101)</f>
        <v>679573839.95122147</v>
      </c>
    </row>
    <row r="102" spans="8:42" x14ac:dyDescent="0.25">
      <c r="J102" t="s">
        <v>110</v>
      </c>
      <c r="K102">
        <f t="shared" si="144"/>
        <v>0</v>
      </c>
      <c r="L102">
        <f t="shared" ref="L102:AA135" si="733">$D$16*L$27</f>
        <v>909371703.82440913</v>
      </c>
      <c r="M102">
        <f t="shared" si="733"/>
        <v>842010836.87445295</v>
      </c>
      <c r="N102">
        <f t="shared" si="733"/>
        <v>779639663.77264166</v>
      </c>
      <c r="O102">
        <f t="shared" si="733"/>
        <v>721888577.56726074</v>
      </c>
      <c r="P102">
        <f t="shared" si="733"/>
        <v>668415349.5993154</v>
      </c>
      <c r="Q102">
        <f t="shared" si="733"/>
        <v>618903101.48084748</v>
      </c>
      <c r="R102">
        <f t="shared" si="733"/>
        <v>573058427.29708111</v>
      </c>
      <c r="S102">
        <f t="shared" si="733"/>
        <v>530609654.90470463</v>
      </c>
      <c r="T102">
        <f t="shared" si="733"/>
        <v>491305236.02287471</v>
      </c>
      <c r="U102">
        <f t="shared" si="733"/>
        <v>454912255.57673579</v>
      </c>
      <c r="V102">
        <f t="shared" si="733"/>
        <v>421215051.45994055</v>
      </c>
      <c r="W102">
        <f t="shared" si="733"/>
        <v>390013936.53698194</v>
      </c>
      <c r="X102">
        <f t="shared" si="733"/>
        <v>361124015.3120203</v>
      </c>
      <c r="Y102">
        <f t="shared" si="733"/>
        <v>334374088.25187063</v>
      </c>
      <c r="Z102">
        <f t="shared" si="733"/>
        <v>309605637.2702505</v>
      </c>
      <c r="AA102">
        <f t="shared" si="733"/>
        <v>286671886.36134309</v>
      </c>
      <c r="AB102">
        <f t="shared" ref="AB102:AO135" si="734">$D$16*AB$27</f>
        <v>265436931.81605846</v>
      </c>
      <c r="AC102">
        <f t="shared" si="734"/>
        <v>245774936.86672071</v>
      </c>
      <c r="AD102">
        <f t="shared" si="734"/>
        <v>227569385.98770437</v>
      </c>
      <c r="AE102">
        <f t="shared" si="734"/>
        <v>210712394.4330596</v>
      </c>
      <c r="AF102">
        <f t="shared" si="734"/>
        <v>195104068.91949964</v>
      </c>
      <c r="AG102">
        <f t="shared" si="734"/>
        <v>180651915.66620332</v>
      </c>
      <c r="AH102">
        <f t="shared" si="734"/>
        <v>167270292.28352162</v>
      </c>
      <c r="AI102">
        <f t="shared" si="734"/>
        <v>154879900.26251999</v>
      </c>
      <c r="AJ102">
        <f t="shared" si="734"/>
        <v>143407315.05788887</v>
      </c>
      <c r="AK102">
        <f t="shared" si="734"/>
        <v>132784550.97952674</v>
      </c>
      <c r="AL102">
        <f t="shared" si="734"/>
        <v>122948658.31437661</v>
      </c>
      <c r="AM102">
        <f t="shared" si="734"/>
        <v>113841350.29108945</v>
      </c>
      <c r="AN102">
        <f t="shared" si="734"/>
        <v>105408657.67693467</v>
      </c>
      <c r="AO102">
        <f t="shared" si="734"/>
        <v>97600608.960124686</v>
      </c>
      <c r="AP102">
        <f t="shared" si="732"/>
        <v>11056510389.62796</v>
      </c>
    </row>
    <row r="103" spans="8:42" x14ac:dyDescent="0.25">
      <c r="H103">
        <f t="shared" si="78"/>
        <v>3148.8</v>
      </c>
      <c r="I103">
        <v>1000</v>
      </c>
      <c r="J103" t="s">
        <v>105</v>
      </c>
      <c r="K103">
        <f t="shared" si="144"/>
        <v>3148800000</v>
      </c>
      <c r="AP103">
        <f t="shared" si="732"/>
        <v>0</v>
      </c>
    </row>
    <row r="104" spans="8:42" x14ac:dyDescent="0.25">
      <c r="J104" t="s">
        <v>108</v>
      </c>
      <c r="K104">
        <f t="shared" si="144"/>
        <v>0</v>
      </c>
      <c r="L104">
        <f t="shared" ref="L104:L135" si="735">$K103*$B$8*L$27/100</f>
        <v>58311111.111111104</v>
      </c>
      <c r="M104">
        <f t="shared" ref="M104:M135" si="736">$K103*$B$8*M$27/100</f>
        <v>53991769.547325097</v>
      </c>
      <c r="N104">
        <f t="shared" ref="N104:N135" si="737">$K103*$B$8*N$27/100</f>
        <v>49992379.210486203</v>
      </c>
      <c r="O104">
        <f t="shared" ref="O104:O135" si="738">$K103*$B$8*O$27/100</f>
        <v>46289240.009709448</v>
      </c>
      <c r="P104">
        <f t="shared" ref="P104:P135" si="739">$K103*$B$8*P$27/100</f>
        <v>42860407.416397631</v>
      </c>
      <c r="Q104">
        <f t="shared" ref="Q104:Q135" si="740">$K103*$B$8*Q$27/100</f>
        <v>39685562.42259039</v>
      </c>
      <c r="R104">
        <f t="shared" ref="R104:R135" si="741">$K103*$B$8*R$27/100</f>
        <v>36745891.13202814</v>
      </c>
      <c r="S104">
        <f t="shared" ref="S104:S135" si="742">$K103*$B$8*S$27/100</f>
        <v>34023973.270396426</v>
      </c>
      <c r="T104">
        <f t="shared" ref="T104:T135" si="743">$K103*$B$8*T$27/100</f>
        <v>31503678.954070762</v>
      </c>
      <c r="U104">
        <f t="shared" ref="U104:U135" si="744">$K103*$B$8*U$27/100</f>
        <v>29170073.105621077</v>
      </c>
      <c r="V104">
        <f t="shared" ref="V104:V135" si="745">$K103*$B$8*V$27/100</f>
        <v>27009326.949649144</v>
      </c>
      <c r="W104">
        <f t="shared" ref="W104:W135" si="746">$K103*$B$8*W$27/100</f>
        <v>25008636.064489946</v>
      </c>
      <c r="X104">
        <f t="shared" ref="X104:X135" si="747">$K103*$B$8*X$27/100</f>
        <v>23156144.504157357</v>
      </c>
      <c r="Y104">
        <f t="shared" ref="Y104:Y135" si="748">$K103*$B$8*Y$27/100</f>
        <v>21440874.540886439</v>
      </c>
      <c r="Z104">
        <f t="shared" ref="Z104:Z135" si="749">$K103*$B$8*Z$27/100</f>
        <v>19852661.611931883</v>
      </c>
      <c r="AA104">
        <f t="shared" ref="AA104:AA135" si="750">$K103*$B$8*AA$27/100</f>
        <v>18382094.08512212</v>
      </c>
      <c r="AB104">
        <f t="shared" ref="AB104:AB135" si="751">$K103*$B$8*AB$27/100</f>
        <v>17020457.486224186</v>
      </c>
      <c r="AC104">
        <f t="shared" ref="AC104:AC135" si="752">$K103*$B$8*AC$27/100</f>
        <v>15759682.857614979</v>
      </c>
      <c r="AD104">
        <f t="shared" ref="AD104:AD135" si="753">$K103*$B$8*AD$27/100</f>
        <v>14592298.942236094</v>
      </c>
      <c r="AE104">
        <f t="shared" ref="AE104:AE135" si="754">$K103*$B$8*AE$27/100</f>
        <v>13511387.909477863</v>
      </c>
      <c r="AF104">
        <f t="shared" ref="AF104:AF135" si="755">$K103*$B$8*AF$27/100</f>
        <v>12510544.360627651</v>
      </c>
      <c r="AG104">
        <f t="shared" ref="AG104:AG135" si="756">$K103*$B$8*AG$27/100</f>
        <v>11583837.370951526</v>
      </c>
      <c r="AH104">
        <f t="shared" ref="AH104:AH135" si="757">$K103*$B$8*AH$27/100</f>
        <v>10725775.343473637</v>
      </c>
      <c r="AI104">
        <f t="shared" ref="AI104:AI135" si="758">$K103*$B$8*AI$27/100</f>
        <v>9931273.4661792926</v>
      </c>
      <c r="AJ104">
        <f t="shared" ref="AJ104:AJ135" si="759">$K103*$B$8*AJ$27/100</f>
        <v>9195623.57979564</v>
      </c>
      <c r="AK104">
        <f t="shared" ref="AK104:AK135" si="760">$K103*$B$8*AK$27/100</f>
        <v>8514466.2775885556</v>
      </c>
      <c r="AL104">
        <f t="shared" ref="AL104:AL135" si="761">$K103*$B$8*AL$27/100</f>
        <v>7883765.0718412558</v>
      </c>
      <c r="AM104">
        <f t="shared" ref="AM104:AM135" si="762">$K103*$B$8*AM$27/100</f>
        <v>7299782.473927089</v>
      </c>
      <c r="AN104">
        <f t="shared" ref="AN104:AN135" si="763">$K103*$B$8*AN$27/100</f>
        <v>6759057.8462287858</v>
      </c>
      <c r="AO104">
        <f t="shared" ref="AO104:AO135" si="764">$K103*$B$8*AO$27/100</f>
        <v>6258386.8946562828</v>
      </c>
      <c r="AP104">
        <f t="shared" si="732"/>
        <v>708970163.81679618</v>
      </c>
    </row>
    <row r="105" spans="8:42" x14ac:dyDescent="0.25">
      <c r="J105" t="s">
        <v>110</v>
      </c>
      <c r="K105">
        <f t="shared" si="144"/>
        <v>0</v>
      </c>
      <c r="L105">
        <f t="shared" ref="L105:AA135" si="765">$D$16*L$27</f>
        <v>909371703.82440913</v>
      </c>
      <c r="M105">
        <f t="shared" si="765"/>
        <v>842010836.87445295</v>
      </c>
      <c r="N105">
        <f t="shared" si="765"/>
        <v>779639663.77264166</v>
      </c>
      <c r="O105">
        <f t="shared" si="765"/>
        <v>721888577.56726074</v>
      </c>
      <c r="P105">
        <f t="shared" si="765"/>
        <v>668415349.5993154</v>
      </c>
      <c r="Q105">
        <f t="shared" si="765"/>
        <v>618903101.48084748</v>
      </c>
      <c r="R105">
        <f t="shared" si="765"/>
        <v>573058427.29708111</v>
      </c>
      <c r="S105">
        <f t="shared" si="765"/>
        <v>530609654.90470463</v>
      </c>
      <c r="T105">
        <f t="shared" si="765"/>
        <v>491305236.02287471</v>
      </c>
      <c r="U105">
        <f t="shared" si="765"/>
        <v>454912255.57673579</v>
      </c>
      <c r="V105">
        <f t="shared" si="765"/>
        <v>421215051.45994055</v>
      </c>
      <c r="W105">
        <f t="shared" si="765"/>
        <v>390013936.53698194</v>
      </c>
      <c r="X105">
        <f t="shared" si="765"/>
        <v>361124015.3120203</v>
      </c>
      <c r="Y105">
        <f t="shared" si="765"/>
        <v>334374088.25187063</v>
      </c>
      <c r="Z105">
        <f t="shared" si="765"/>
        <v>309605637.2702505</v>
      </c>
      <c r="AA105">
        <f t="shared" si="765"/>
        <v>286671886.36134309</v>
      </c>
      <c r="AB105">
        <f t="shared" ref="AB105:AO135" si="766">$D$16*AB$27</f>
        <v>265436931.81605846</v>
      </c>
      <c r="AC105">
        <f t="shared" si="766"/>
        <v>245774936.86672071</v>
      </c>
      <c r="AD105">
        <f t="shared" si="766"/>
        <v>227569385.98770437</v>
      </c>
      <c r="AE105">
        <f t="shared" si="766"/>
        <v>210712394.4330596</v>
      </c>
      <c r="AF105">
        <f t="shared" si="766"/>
        <v>195104068.91949964</v>
      </c>
      <c r="AG105">
        <f t="shared" si="766"/>
        <v>180651915.66620332</v>
      </c>
      <c r="AH105">
        <f t="shared" si="766"/>
        <v>167270292.28352162</v>
      </c>
      <c r="AI105">
        <f t="shared" si="766"/>
        <v>154879900.26251999</v>
      </c>
      <c r="AJ105">
        <f t="shared" si="766"/>
        <v>143407315.05788887</v>
      </c>
      <c r="AK105">
        <f t="shared" si="766"/>
        <v>132784550.97952674</v>
      </c>
      <c r="AL105">
        <f t="shared" si="766"/>
        <v>122948658.31437661</v>
      </c>
      <c r="AM105">
        <f t="shared" si="766"/>
        <v>113841350.29108945</v>
      </c>
      <c r="AN105">
        <f t="shared" si="766"/>
        <v>105408657.67693467</v>
      </c>
      <c r="AO105">
        <f t="shared" si="766"/>
        <v>97600608.960124686</v>
      </c>
      <c r="AP105">
        <f t="shared" si="732"/>
        <v>11056510389.62796</v>
      </c>
    </row>
    <row r="106" spans="8:42" x14ac:dyDescent="0.25">
      <c r="H106">
        <f t="shared" si="78"/>
        <v>3272.1600000000003</v>
      </c>
      <c r="I106">
        <v>1040</v>
      </c>
      <c r="J106" t="s">
        <v>105</v>
      </c>
      <c r="K106">
        <f t="shared" si="144"/>
        <v>3272160000.0000005</v>
      </c>
      <c r="AP106">
        <f t="shared" si="732"/>
        <v>0</v>
      </c>
    </row>
    <row r="107" spans="8:42" x14ac:dyDescent="0.25">
      <c r="J107" t="s">
        <v>108</v>
      </c>
      <c r="K107">
        <f t="shared" si="144"/>
        <v>0</v>
      </c>
      <c r="L107">
        <f t="shared" ref="L107:L135" si="767">$K106*$B$8*L$27/100</f>
        <v>60595555.555555552</v>
      </c>
      <c r="M107">
        <f t="shared" ref="M107:M135" si="768">$K106*$B$8*M$27/100</f>
        <v>56106995.884773664</v>
      </c>
      <c r="N107">
        <f t="shared" ref="N107:N135" si="769">$K106*$B$8*N$27/100</f>
        <v>51950922.115531169</v>
      </c>
      <c r="O107">
        <f t="shared" ref="O107:O135" si="770">$K106*$B$8*O$27/100</f>
        <v>48102705.662528858</v>
      </c>
      <c r="P107">
        <f t="shared" ref="P107:P135" si="771">$K106*$B$8*P$27/100</f>
        <v>44539542.280119315</v>
      </c>
      <c r="Q107">
        <f t="shared" ref="Q107:Q135" si="772">$K106*$B$8*Q$27/100</f>
        <v>41240316.926036388</v>
      </c>
      <c r="R107">
        <f t="shared" ref="R107:R135" si="773">$K106*$B$8*R$27/100</f>
        <v>38185478.635218881</v>
      </c>
      <c r="S107">
        <f t="shared" ref="S107:S135" si="774">$K106*$B$8*S$27/100</f>
        <v>35356924.662239701</v>
      </c>
      <c r="T107">
        <f t="shared" ref="T107:T135" si="775">$K106*$B$8*T$27/100</f>
        <v>32737893.205777507</v>
      </c>
      <c r="U107">
        <f t="shared" ref="U107:U135" si="776">$K106*$B$8*U$27/100</f>
        <v>30312864.079423614</v>
      </c>
      <c r="V107">
        <f t="shared" ref="V107:V135" si="777">$K106*$B$8*V$27/100</f>
        <v>28067466.740207054</v>
      </c>
      <c r="W107">
        <f t="shared" ref="W107:W135" si="778">$K106*$B$8*W$27/100</f>
        <v>25988395.129821338</v>
      </c>
      <c r="X107">
        <f t="shared" ref="X107:X135" si="779">$K106*$B$8*X$27/100</f>
        <v>24063328.823908649</v>
      </c>
      <c r="Y107">
        <f t="shared" ref="Y107:Y135" si="780">$K106*$B$8*Y$27/100</f>
        <v>22280860.022137631</v>
      </c>
      <c r="Z107">
        <f t="shared" ref="Z107:Z135" si="781">$K106*$B$8*Z$27/100</f>
        <v>20630425.946423732</v>
      </c>
      <c r="AA107">
        <f t="shared" ref="AA107:AA135" si="782">$K106*$B$8*AA$27/100</f>
        <v>19102246.246688642</v>
      </c>
      <c r="AB107">
        <f t="shared" ref="AB107:AB135" si="783">$K106*$B$8*AB$27/100</f>
        <v>17687265.043230224</v>
      </c>
      <c r="AC107">
        <f t="shared" ref="AC107:AC135" si="784">$K106*$B$8*AC$27/100</f>
        <v>16377097.262250204</v>
      </c>
      <c r="AD107">
        <f t="shared" ref="AD107:AD135" si="785">$K106*$B$8*AD$27/100</f>
        <v>15163978.946527967</v>
      </c>
      <c r="AE107">
        <f t="shared" ref="AE107:AE135" si="786">$K106*$B$8*AE$27/100</f>
        <v>14040721.246785155</v>
      </c>
      <c r="AF107">
        <f t="shared" ref="AF107:AF135" si="787">$K106*$B$8*AF$27/100</f>
        <v>13000667.821097365</v>
      </c>
      <c r="AG107">
        <f t="shared" ref="AG107:AG135" si="788">$K106*$B$8*AG$27/100</f>
        <v>12037655.389904967</v>
      </c>
      <c r="AH107">
        <f t="shared" ref="AH107:AH135" si="789">$K106*$B$8*AH$27/100</f>
        <v>11145977.212874968</v>
      </c>
      <c r="AI107">
        <f t="shared" ref="AI107:AI135" si="790">$K106*$B$8*AI$27/100</f>
        <v>10320349.271180525</v>
      </c>
      <c r="AJ107">
        <f t="shared" ref="AJ107:AJ135" si="791">$K106*$B$8*AJ$27/100</f>
        <v>9555878.9547967818</v>
      </c>
      <c r="AK107">
        <f t="shared" ref="AK107:AK135" si="792">$K106*$B$8*AK$27/100</f>
        <v>8848036.0692562796</v>
      </c>
      <c r="AL107">
        <f t="shared" ref="AL107:AL135" si="793">$K106*$B$8*AL$27/100</f>
        <v>8192625.9900521114</v>
      </c>
      <c r="AM107">
        <f t="shared" ref="AM107:AM135" si="794">$K106*$B$8*AM$27/100</f>
        <v>7585764.8056038069</v>
      </c>
      <c r="AN107">
        <f t="shared" ref="AN107:AN135" si="795">$K106*$B$8*AN$27/100</f>
        <v>7023856.3014850058</v>
      </c>
      <c r="AO107">
        <f t="shared" ref="AO107:AO135" si="796">$K106*$B$8*AO$27/100</f>
        <v>6503570.649523153</v>
      </c>
      <c r="AP107">
        <f t="shared" si="732"/>
        <v>736745366.88096023</v>
      </c>
    </row>
    <row r="108" spans="8:42" x14ac:dyDescent="0.25">
      <c r="J108" t="s">
        <v>110</v>
      </c>
      <c r="K108">
        <f t="shared" si="144"/>
        <v>0</v>
      </c>
      <c r="L108">
        <f t="shared" ref="L108:AA135" si="797">$D$16*L$27</f>
        <v>909371703.82440913</v>
      </c>
      <c r="M108">
        <f t="shared" si="797"/>
        <v>842010836.87445295</v>
      </c>
      <c r="N108">
        <f t="shared" si="797"/>
        <v>779639663.77264166</v>
      </c>
      <c r="O108">
        <f t="shared" si="797"/>
        <v>721888577.56726074</v>
      </c>
      <c r="P108">
        <f t="shared" si="797"/>
        <v>668415349.5993154</v>
      </c>
      <c r="Q108">
        <f t="shared" si="797"/>
        <v>618903101.48084748</v>
      </c>
      <c r="R108">
        <f t="shared" si="797"/>
        <v>573058427.29708111</v>
      </c>
      <c r="S108">
        <f t="shared" si="797"/>
        <v>530609654.90470463</v>
      </c>
      <c r="T108">
        <f t="shared" si="797"/>
        <v>491305236.02287471</v>
      </c>
      <c r="U108">
        <f t="shared" si="797"/>
        <v>454912255.57673579</v>
      </c>
      <c r="V108">
        <f t="shared" si="797"/>
        <v>421215051.45994055</v>
      </c>
      <c r="W108">
        <f t="shared" si="797"/>
        <v>390013936.53698194</v>
      </c>
      <c r="X108">
        <f t="shared" si="797"/>
        <v>361124015.3120203</v>
      </c>
      <c r="Y108">
        <f t="shared" si="797"/>
        <v>334374088.25187063</v>
      </c>
      <c r="Z108">
        <f t="shared" si="797"/>
        <v>309605637.2702505</v>
      </c>
      <c r="AA108">
        <f t="shared" si="797"/>
        <v>286671886.36134309</v>
      </c>
      <c r="AB108">
        <f t="shared" ref="AB108:AO135" si="798">$D$16*AB$27</f>
        <v>265436931.81605846</v>
      </c>
      <c r="AC108">
        <f t="shared" si="798"/>
        <v>245774936.86672071</v>
      </c>
      <c r="AD108">
        <f t="shared" si="798"/>
        <v>227569385.98770437</v>
      </c>
      <c r="AE108">
        <f t="shared" si="798"/>
        <v>210712394.4330596</v>
      </c>
      <c r="AF108">
        <f t="shared" si="798"/>
        <v>195104068.91949964</v>
      </c>
      <c r="AG108">
        <f t="shared" si="798"/>
        <v>180651915.66620332</v>
      </c>
      <c r="AH108">
        <f t="shared" si="798"/>
        <v>167270292.28352162</v>
      </c>
      <c r="AI108">
        <f t="shared" si="798"/>
        <v>154879900.26251999</v>
      </c>
      <c r="AJ108">
        <f t="shared" si="798"/>
        <v>143407315.05788887</v>
      </c>
      <c r="AK108">
        <f t="shared" si="798"/>
        <v>132784550.97952674</v>
      </c>
      <c r="AL108">
        <f t="shared" si="798"/>
        <v>122948658.31437661</v>
      </c>
      <c r="AM108">
        <f t="shared" si="798"/>
        <v>113841350.29108945</v>
      </c>
      <c r="AN108">
        <f t="shared" si="798"/>
        <v>105408657.67693467</v>
      </c>
      <c r="AO108">
        <f t="shared" si="798"/>
        <v>97600608.960124686</v>
      </c>
      <c r="AP108">
        <f t="shared" si="732"/>
        <v>11056510389.62796</v>
      </c>
    </row>
    <row r="109" spans="8:42" x14ac:dyDescent="0.25">
      <c r="H109">
        <f t="shared" ref="H109" si="799">VLOOKUP(I109,$A$23:$B$58,2)</f>
        <v>3395.5200000000004</v>
      </c>
      <c r="I109">
        <v>1080</v>
      </c>
      <c r="J109" t="s">
        <v>105</v>
      </c>
      <c r="K109">
        <f t="shared" si="144"/>
        <v>3395520000.0000005</v>
      </c>
      <c r="AP109">
        <f t="shared" si="732"/>
        <v>0</v>
      </c>
    </row>
    <row r="110" spans="8:42" x14ac:dyDescent="0.25">
      <c r="J110" t="s">
        <v>108</v>
      </c>
      <c r="K110">
        <f t="shared" si="144"/>
        <v>0</v>
      </c>
      <c r="L110">
        <f t="shared" ref="L110:L135" si="800">$K109*$B$8*L$27/100</f>
        <v>62880000</v>
      </c>
      <c r="M110">
        <f t="shared" ref="M110:M135" si="801">$K109*$B$8*M$27/100</f>
        <v>58222222.222222224</v>
      </c>
      <c r="N110">
        <f t="shared" ref="N110:N135" si="802">$K109*$B$8*N$27/100</f>
        <v>53909465.020576134</v>
      </c>
      <c r="O110">
        <f t="shared" ref="O110:O135" si="803">$K109*$B$8*O$27/100</f>
        <v>49916171.31534826</v>
      </c>
      <c r="P110">
        <f t="shared" ref="P110:P135" si="804">$K109*$B$8*P$27/100</f>
        <v>46218677.143840991</v>
      </c>
      <c r="Q110">
        <f t="shared" ref="Q110:Q135" si="805">$K109*$B$8*Q$27/100</f>
        <v>42795071.429482386</v>
      </c>
      <c r="R110">
        <f t="shared" ref="R110:R135" si="806">$K109*$B$8*R$27/100</f>
        <v>39625066.138409622</v>
      </c>
      <c r="S110">
        <f t="shared" ref="S110:S135" si="807">$K109*$B$8*S$27/100</f>
        <v>36689876.054082982</v>
      </c>
      <c r="T110">
        <f t="shared" ref="T110:T135" si="808">$K109*$B$8*T$27/100</f>
        <v>33972107.457484238</v>
      </c>
      <c r="U110">
        <f t="shared" ref="U110:U135" si="809">$K109*$B$8*U$27/100</f>
        <v>31455655.053226147</v>
      </c>
      <c r="V110">
        <f t="shared" ref="V110:V135" si="810">$K109*$B$8*V$27/100</f>
        <v>29125606.530764952</v>
      </c>
      <c r="W110">
        <f t="shared" ref="W110:W135" si="811">$K109*$B$8*W$27/100</f>
        <v>26968154.195152726</v>
      </c>
      <c r="X110">
        <f t="shared" ref="X110:X135" si="812">$K109*$B$8*X$27/100</f>
        <v>24970513.143659934</v>
      </c>
      <c r="Y110">
        <f t="shared" ref="Y110:Y135" si="813">$K109*$B$8*Y$27/100</f>
        <v>23120845.503388826</v>
      </c>
      <c r="Z110">
        <f t="shared" ref="Z110:Z135" si="814">$K109*$B$8*Z$27/100</f>
        <v>21408190.280915573</v>
      </c>
      <c r="AA110">
        <f t="shared" ref="AA110:AA135" si="815">$K109*$B$8*AA$27/100</f>
        <v>19822398.408255164</v>
      </c>
      <c r="AB110">
        <f t="shared" ref="AB110:AB135" si="816">$K109*$B$8*AB$27/100</f>
        <v>18354072.600236263</v>
      </c>
      <c r="AC110">
        <f t="shared" ref="AC110:AC135" si="817">$K109*$B$8*AC$27/100</f>
        <v>16994511.666885424</v>
      </c>
      <c r="AD110">
        <f t="shared" ref="AD110:AD135" si="818">$K109*$B$8*AD$27/100</f>
        <v>15735658.950819839</v>
      </c>
      <c r="AE110">
        <f t="shared" ref="AE110:AE135" si="819">$K109*$B$8*AE$27/100</f>
        <v>14570054.584092444</v>
      </c>
      <c r="AF110">
        <f t="shared" ref="AF110:AF135" si="820">$K109*$B$8*AF$27/100</f>
        <v>13490791.281567074</v>
      </c>
      <c r="AG110">
        <f t="shared" ref="AG110:AG135" si="821">$K109*$B$8*AG$27/100</f>
        <v>12491473.408858402</v>
      </c>
      <c r="AH110">
        <f t="shared" ref="AH110:AH135" si="822">$K109*$B$8*AH$27/100</f>
        <v>11566179.0822763</v>
      </c>
      <c r="AI110">
        <f t="shared" ref="AI110:AI135" si="823">$K109*$B$8*AI$27/100</f>
        <v>10709425.076181758</v>
      </c>
      <c r="AJ110">
        <f t="shared" ref="AJ110:AJ135" si="824">$K109*$B$8*AJ$27/100</f>
        <v>9916134.3297979217</v>
      </c>
      <c r="AK110">
        <f t="shared" ref="AK110:AK135" si="825">$K109*$B$8*AK$27/100</f>
        <v>9181605.8609240018</v>
      </c>
      <c r="AL110">
        <f t="shared" ref="AL110:AL135" si="826">$K109*$B$8*AL$27/100</f>
        <v>8501486.9082629662</v>
      </c>
      <c r="AM110">
        <f t="shared" ref="AM110:AM135" si="827">$K109*$B$8*AM$27/100</f>
        <v>7871747.1372805238</v>
      </c>
      <c r="AN110">
        <f t="shared" ref="AN110:AN135" si="828">$K109*$B$8*AN$27/100</f>
        <v>7288654.7567412248</v>
      </c>
      <c r="AO110">
        <f t="shared" ref="AO110:AO135" si="829">$K109*$B$8*AO$27/100</f>
        <v>6748754.4043900231</v>
      </c>
      <c r="AP110">
        <f t="shared" si="732"/>
        <v>764520569.94512439</v>
      </c>
    </row>
    <row r="111" spans="8:42" x14ac:dyDescent="0.25">
      <c r="J111" t="s">
        <v>110</v>
      </c>
      <c r="K111">
        <f t="shared" si="144"/>
        <v>0</v>
      </c>
      <c r="L111">
        <f t="shared" ref="L111:AA135" si="830">$D$16*L$27</f>
        <v>909371703.82440913</v>
      </c>
      <c r="M111">
        <f t="shared" si="830"/>
        <v>842010836.87445295</v>
      </c>
      <c r="N111">
        <f t="shared" si="830"/>
        <v>779639663.77264166</v>
      </c>
      <c r="O111">
        <f t="shared" si="830"/>
        <v>721888577.56726074</v>
      </c>
      <c r="P111">
        <f t="shared" si="830"/>
        <v>668415349.5993154</v>
      </c>
      <c r="Q111">
        <f t="shared" si="830"/>
        <v>618903101.48084748</v>
      </c>
      <c r="R111">
        <f t="shared" si="830"/>
        <v>573058427.29708111</v>
      </c>
      <c r="S111">
        <f t="shared" si="830"/>
        <v>530609654.90470463</v>
      </c>
      <c r="T111">
        <f t="shared" si="830"/>
        <v>491305236.02287471</v>
      </c>
      <c r="U111">
        <f t="shared" si="830"/>
        <v>454912255.57673579</v>
      </c>
      <c r="V111">
        <f t="shared" si="830"/>
        <v>421215051.45994055</v>
      </c>
      <c r="W111">
        <f t="shared" si="830"/>
        <v>390013936.53698194</v>
      </c>
      <c r="X111">
        <f t="shared" si="830"/>
        <v>361124015.3120203</v>
      </c>
      <c r="Y111">
        <f t="shared" si="830"/>
        <v>334374088.25187063</v>
      </c>
      <c r="Z111">
        <f t="shared" si="830"/>
        <v>309605637.2702505</v>
      </c>
      <c r="AA111">
        <f t="shared" si="830"/>
        <v>286671886.36134309</v>
      </c>
      <c r="AB111">
        <f t="shared" ref="AB111:AO135" si="831">$D$16*AB$27</f>
        <v>265436931.81605846</v>
      </c>
      <c r="AC111">
        <f t="shared" si="831"/>
        <v>245774936.86672071</v>
      </c>
      <c r="AD111">
        <f t="shared" si="831"/>
        <v>227569385.98770437</v>
      </c>
      <c r="AE111">
        <f t="shared" si="831"/>
        <v>210712394.4330596</v>
      </c>
      <c r="AF111">
        <f t="shared" si="831"/>
        <v>195104068.91949964</v>
      </c>
      <c r="AG111">
        <f t="shared" si="831"/>
        <v>180651915.66620332</v>
      </c>
      <c r="AH111">
        <f t="shared" si="831"/>
        <v>167270292.28352162</v>
      </c>
      <c r="AI111">
        <f t="shared" si="831"/>
        <v>154879900.26251999</v>
      </c>
      <c r="AJ111">
        <f t="shared" si="831"/>
        <v>143407315.05788887</v>
      </c>
      <c r="AK111">
        <f t="shared" si="831"/>
        <v>132784550.97952674</v>
      </c>
      <c r="AL111">
        <f t="shared" si="831"/>
        <v>122948658.31437661</v>
      </c>
      <c r="AM111">
        <f t="shared" si="831"/>
        <v>113841350.29108945</v>
      </c>
      <c r="AN111">
        <f t="shared" si="831"/>
        <v>105408657.67693467</v>
      </c>
      <c r="AO111">
        <f t="shared" si="831"/>
        <v>97600608.960124686</v>
      </c>
      <c r="AP111">
        <f t="shared" si="732"/>
        <v>11056510389.62796</v>
      </c>
    </row>
    <row r="112" spans="8:42" x14ac:dyDescent="0.25">
      <c r="H112">
        <f t="shared" ref="H112" si="832">VLOOKUP(I112,$A$23:$B$58,2)</f>
        <v>3526.08</v>
      </c>
      <c r="I112">
        <v>1120</v>
      </c>
      <c r="J112" t="s">
        <v>105</v>
      </c>
      <c r="K112">
        <f t="shared" si="144"/>
        <v>3526080000</v>
      </c>
    </row>
    <row r="113" spans="8:42" x14ac:dyDescent="0.25">
      <c r="J113" t="s">
        <v>108</v>
      </c>
      <c r="K113">
        <f t="shared" si="144"/>
        <v>0</v>
      </c>
      <c r="L113">
        <f t="shared" ref="L113:L135" si="833">$K112*$B$8*L$27/100</f>
        <v>65297777.777777769</v>
      </c>
      <c r="M113">
        <f t="shared" ref="M113:M135" si="834">$K112*$B$8*M$27/100</f>
        <v>60460905.349794239</v>
      </c>
      <c r="N113">
        <f t="shared" ref="N113:N135" si="835">$K112*$B$8*N$27/100</f>
        <v>55982319.768327989</v>
      </c>
      <c r="O113">
        <f t="shared" ref="O113:O135" si="836">$K112*$B$8*O$27/100</f>
        <v>51835481.266970359</v>
      </c>
      <c r="P113">
        <f t="shared" ref="P113:P135" si="837">$K112*$B$8*P$27/100</f>
        <v>47995815.987935513</v>
      </c>
      <c r="Q113">
        <f t="shared" ref="Q113:Q135" si="838">$K112*$B$8*Q$27/100</f>
        <v>44440570.359199546</v>
      </c>
      <c r="R113">
        <f t="shared" ref="R113:R135" si="839">$K112*$B$8*R$27/100</f>
        <v>41148676.2585181</v>
      </c>
      <c r="S113">
        <f t="shared" ref="S113:S135" si="840">$K112*$B$8*S$27/100</f>
        <v>38100626.165294535</v>
      </c>
      <c r="T113">
        <f t="shared" ref="T113:T135" si="841">$K112*$B$8*T$27/100</f>
        <v>35278357.5604579</v>
      </c>
      <c r="U113">
        <f t="shared" ref="U113:U135" si="842">$K112*$B$8*U$27/100</f>
        <v>32665145.889312867</v>
      </c>
      <c r="V113">
        <f t="shared" ref="V113:V135" si="843">$K112*$B$8*V$27/100</f>
        <v>30245505.453067474</v>
      </c>
      <c r="W113">
        <f t="shared" ref="W113:W135" si="844">$K112*$B$8*W$27/100</f>
        <v>28005097.641729135</v>
      </c>
      <c r="X113">
        <f t="shared" ref="X113:X135" si="845">$K112*$B$8*X$27/100</f>
        <v>25930645.964564014</v>
      </c>
      <c r="Y113">
        <f t="shared" ref="Y113:Y135" si="846">$K112*$B$8*Y$27/100</f>
        <v>24009857.374596309</v>
      </c>
      <c r="Z113">
        <f t="shared" ref="Z113:Z135" si="847">$K112*$B$8*Z$27/100</f>
        <v>22231349.420922503</v>
      </c>
      <c r="AA113">
        <f t="shared" ref="AA113:AA135" si="848">$K112*$B$8*AA$27/100</f>
        <v>20584582.79715047</v>
      </c>
      <c r="AB113">
        <f t="shared" ref="AB113:AB135" si="849">$K112*$B$8*AB$27/100</f>
        <v>19059798.886250436</v>
      </c>
      <c r="AC113">
        <f t="shared" ref="AC113:AC135" si="850">$K112*$B$8*AC$27/100</f>
        <v>17647961.931713361</v>
      </c>
      <c r="AD113">
        <f t="shared" ref="AD113:AD135" si="851">$K112*$B$8*AD$27/100</f>
        <v>16340705.492327187</v>
      </c>
      <c r="AE113">
        <f t="shared" ref="AE113:AE135" si="852">$K112*$B$8*AE$27/100</f>
        <v>15130282.863265913</v>
      </c>
      <c r="AF113">
        <f t="shared" ref="AF113:AF135" si="853">$K112*$B$8*AF$27/100</f>
        <v>14009521.169690659</v>
      </c>
      <c r="AG113">
        <f t="shared" ref="AG113:AG135" si="854">$K112*$B$8*AG$27/100</f>
        <v>12971778.860824682</v>
      </c>
      <c r="AH113">
        <f t="shared" ref="AH113:AH135" si="855">$K112*$B$8*AH$27/100</f>
        <v>12010906.352615448</v>
      </c>
      <c r="AI113">
        <f t="shared" ref="AI113:AI135" si="856">$K112*$B$8*AI$27/100</f>
        <v>11121209.585755043</v>
      </c>
      <c r="AJ113">
        <f t="shared" ref="AJ113:AJ135" si="857">$K112*$B$8*AJ$27/100</f>
        <v>10297416.283106521</v>
      </c>
      <c r="AK113">
        <f t="shared" ref="AK113:AK135" si="858">$K112*$B$8*AK$27/100</f>
        <v>9534644.7065801118</v>
      </c>
      <c r="AL113">
        <f t="shared" ref="AL113:AL135" si="859">$K112*$B$8*AL$27/100</f>
        <v>8828374.7283149175</v>
      </c>
      <c r="AM113">
        <f t="shared" ref="AM113:AM135" si="860">$K112*$B$8*AM$27/100</f>
        <v>8174421.0447360361</v>
      </c>
      <c r="AN113">
        <f t="shared" ref="AN113:AN135" si="861">$K112*$B$8*AN$27/100</f>
        <v>7568908.3747555884</v>
      </c>
      <c r="AO113">
        <f t="shared" ref="AO113:AO135" si="862">$K112*$B$8*AO$27/100</f>
        <v>7008248.4951440617</v>
      </c>
      <c r="AP113">
        <f t="shared" ref="AP113:AP123" si="863">SUM(L113:AO113)</f>
        <v>793916893.81069851</v>
      </c>
    </row>
    <row r="114" spans="8:42" x14ac:dyDescent="0.25">
      <c r="J114" t="s">
        <v>110</v>
      </c>
      <c r="K114">
        <f t="shared" ref="K114:K135" si="864">H114*1000000</f>
        <v>0</v>
      </c>
      <c r="L114">
        <f t="shared" ref="L114:AA135" si="865">$D$16*L$27</f>
        <v>909371703.82440913</v>
      </c>
      <c r="M114">
        <f t="shared" si="865"/>
        <v>842010836.87445295</v>
      </c>
      <c r="N114">
        <f t="shared" si="865"/>
        <v>779639663.77264166</v>
      </c>
      <c r="O114">
        <f t="shared" si="865"/>
        <v>721888577.56726074</v>
      </c>
      <c r="P114">
        <f t="shared" si="865"/>
        <v>668415349.5993154</v>
      </c>
      <c r="Q114">
        <f t="shared" si="865"/>
        <v>618903101.48084748</v>
      </c>
      <c r="R114">
        <f t="shared" si="865"/>
        <v>573058427.29708111</v>
      </c>
      <c r="S114">
        <f t="shared" si="865"/>
        <v>530609654.90470463</v>
      </c>
      <c r="T114">
        <f t="shared" si="865"/>
        <v>491305236.02287471</v>
      </c>
      <c r="U114">
        <f t="shared" si="865"/>
        <v>454912255.57673579</v>
      </c>
      <c r="V114">
        <f t="shared" si="865"/>
        <v>421215051.45994055</v>
      </c>
      <c r="W114">
        <f t="shared" si="865"/>
        <v>390013936.53698194</v>
      </c>
      <c r="X114">
        <f t="shared" si="865"/>
        <v>361124015.3120203</v>
      </c>
      <c r="Y114">
        <f t="shared" si="865"/>
        <v>334374088.25187063</v>
      </c>
      <c r="Z114">
        <f t="shared" si="865"/>
        <v>309605637.2702505</v>
      </c>
      <c r="AA114">
        <f t="shared" si="865"/>
        <v>286671886.36134309</v>
      </c>
      <c r="AB114">
        <f t="shared" ref="AB114:AO135" si="866">$D$16*AB$27</f>
        <v>265436931.81605846</v>
      </c>
      <c r="AC114">
        <f t="shared" si="866"/>
        <v>245774936.86672071</v>
      </c>
      <c r="AD114">
        <f t="shared" si="866"/>
        <v>227569385.98770437</v>
      </c>
      <c r="AE114">
        <f t="shared" si="866"/>
        <v>210712394.4330596</v>
      </c>
      <c r="AF114">
        <f t="shared" si="866"/>
        <v>195104068.91949964</v>
      </c>
      <c r="AG114">
        <f t="shared" si="866"/>
        <v>180651915.66620332</v>
      </c>
      <c r="AH114">
        <f t="shared" si="866"/>
        <v>167270292.28352162</v>
      </c>
      <c r="AI114">
        <f t="shared" si="866"/>
        <v>154879900.26251999</v>
      </c>
      <c r="AJ114">
        <f t="shared" si="866"/>
        <v>143407315.05788887</v>
      </c>
      <c r="AK114">
        <f t="shared" si="866"/>
        <v>132784550.97952674</v>
      </c>
      <c r="AL114">
        <f t="shared" si="866"/>
        <v>122948658.31437661</v>
      </c>
      <c r="AM114">
        <f t="shared" si="866"/>
        <v>113841350.29108945</v>
      </c>
      <c r="AN114">
        <f t="shared" si="866"/>
        <v>105408657.67693467</v>
      </c>
      <c r="AO114">
        <f t="shared" si="866"/>
        <v>97600608.960124686</v>
      </c>
      <c r="AP114">
        <f t="shared" si="863"/>
        <v>11056510389.62796</v>
      </c>
    </row>
    <row r="115" spans="8:42" x14ac:dyDescent="0.25">
      <c r="H115">
        <f t="shared" ref="H115:H130" si="867">VLOOKUP(I115,$A$23:$B$58,2)</f>
        <v>3649.44</v>
      </c>
      <c r="I115">
        <v>1160</v>
      </c>
      <c r="J115" t="s">
        <v>105</v>
      </c>
      <c r="K115">
        <f t="shared" si="864"/>
        <v>3649440000</v>
      </c>
      <c r="AP115">
        <f t="shared" si="863"/>
        <v>0</v>
      </c>
    </row>
    <row r="116" spans="8:42" x14ac:dyDescent="0.25">
      <c r="J116" t="s">
        <v>108</v>
      </c>
      <c r="K116">
        <f t="shared" si="864"/>
        <v>0</v>
      </c>
      <c r="L116">
        <f t="shared" ref="L116:L135" si="868">$K115*$B$8*L$27/100</f>
        <v>67582222.222222209</v>
      </c>
      <c r="M116">
        <f t="shared" ref="M116:M135" si="869">$K115*$B$8*M$27/100</f>
        <v>62576131.687242791</v>
      </c>
      <c r="N116">
        <f t="shared" ref="N116:N135" si="870">$K115*$B$8*N$27/100</f>
        <v>57940862.673372954</v>
      </c>
      <c r="O116">
        <f t="shared" ref="O116:O135" si="871">$K115*$B$8*O$27/100</f>
        <v>53648946.919789769</v>
      </c>
      <c r="P116">
        <f t="shared" ref="P116:P135" si="872">$K115*$B$8*P$27/100</f>
        <v>49674950.851657189</v>
      </c>
      <c r="Q116">
        <f t="shared" ref="Q116:Q135" si="873">$K115*$B$8*Q$27/100</f>
        <v>45995324.862645537</v>
      </c>
      <c r="R116">
        <f t="shared" ref="R116:R135" si="874">$K115*$B$8*R$27/100</f>
        <v>42588263.761708833</v>
      </c>
      <c r="S116">
        <f t="shared" ref="S116:S135" si="875">$K115*$B$8*S$27/100</f>
        <v>39433577.55713781</v>
      </c>
      <c r="T116">
        <f t="shared" ref="T116:T135" si="876">$K115*$B$8*T$27/100</f>
        <v>36512571.812164642</v>
      </c>
      <c r="U116">
        <f t="shared" ref="U116:U135" si="877">$K115*$B$8*U$27/100</f>
        <v>33807936.8631154</v>
      </c>
      <c r="V116">
        <f t="shared" ref="V116:V135" si="878">$K115*$B$8*V$27/100</f>
        <v>31303645.243625373</v>
      </c>
      <c r="W116">
        <f t="shared" ref="W116:W135" si="879">$K115*$B$8*W$27/100</f>
        <v>28984856.707060527</v>
      </c>
      <c r="X116">
        <f t="shared" ref="X116:X135" si="880">$K115*$B$8*X$27/100</f>
        <v>26837830.284315303</v>
      </c>
      <c r="Y116">
        <f t="shared" ref="Y116:Y135" si="881">$K115*$B$8*Y$27/100</f>
        <v>24849842.855847497</v>
      </c>
      <c r="Z116">
        <f t="shared" ref="Z116:Z135" si="882">$K115*$B$8*Z$27/100</f>
        <v>23009113.755414348</v>
      </c>
      <c r="AA116">
        <f t="shared" ref="AA116:AA135" si="883">$K115*$B$8*AA$27/100</f>
        <v>21304734.958716992</v>
      </c>
      <c r="AB116">
        <f t="shared" ref="AB116:AB135" si="884">$K115*$B$8*AB$27/100</f>
        <v>19726606.443256475</v>
      </c>
      <c r="AC116">
        <f t="shared" ref="AC116:AC135" si="885">$K115*$B$8*AC$27/100</f>
        <v>18265376.336348582</v>
      </c>
      <c r="AD116">
        <f t="shared" ref="AD116:AD135" si="886">$K115*$B$8*AD$27/100</f>
        <v>16912385.496619057</v>
      </c>
      <c r="AE116">
        <f t="shared" ref="AE116:AE135" si="887">$K115*$B$8*AE$27/100</f>
        <v>15659616.2005732</v>
      </c>
      <c r="AF116">
        <f t="shared" ref="AF116:AF135" si="888">$K115*$B$8*AF$27/100</f>
        <v>14499644.630160369</v>
      </c>
      <c r="AG116">
        <f t="shared" ref="AG116:AG135" si="889">$K115*$B$8*AG$27/100</f>
        <v>13425596.879778119</v>
      </c>
      <c r="AH116">
        <f t="shared" ref="AH116:AH135" si="890">$K115*$B$8*AH$27/100</f>
        <v>12431108.222016778</v>
      </c>
      <c r="AI116">
        <f t="shared" ref="AI116:AI135" si="891">$K115*$B$8*AI$27/100</f>
        <v>11510285.390756276</v>
      </c>
      <c r="AJ116">
        <f t="shared" ref="AJ116:AJ135" si="892">$K115*$B$8*AJ$27/100</f>
        <v>10657671.658107661</v>
      </c>
      <c r="AK116">
        <f t="shared" ref="AK116:AK135" si="893">$K115*$B$8*AK$27/100</f>
        <v>9868214.4982478339</v>
      </c>
      <c r="AL116">
        <f t="shared" ref="AL116:AL135" si="894">$K115*$B$8*AL$27/100</f>
        <v>9137235.6465257723</v>
      </c>
      <c r="AM116">
        <f t="shared" ref="AM116:AM135" si="895">$K115*$B$8*AM$27/100</f>
        <v>8460403.3764127512</v>
      </c>
      <c r="AN116">
        <f t="shared" ref="AN116:AN135" si="896">$K115*$B$8*AN$27/100</f>
        <v>7833706.8300118074</v>
      </c>
      <c r="AO116">
        <f t="shared" ref="AO116:AO135" si="897">$K115*$B$8*AO$27/100</f>
        <v>7253432.2500109328</v>
      </c>
      <c r="AP116">
        <f t="shared" si="863"/>
        <v>821692096.87486291</v>
      </c>
    </row>
    <row r="117" spans="8:42" x14ac:dyDescent="0.25">
      <c r="J117" t="s">
        <v>110</v>
      </c>
      <c r="K117">
        <f t="shared" si="864"/>
        <v>0</v>
      </c>
      <c r="L117">
        <f t="shared" ref="L117:AA135" si="898">$D$16*L$27</f>
        <v>909371703.82440913</v>
      </c>
      <c r="M117">
        <f t="shared" si="898"/>
        <v>842010836.87445295</v>
      </c>
      <c r="N117">
        <f t="shared" si="898"/>
        <v>779639663.77264166</v>
      </c>
      <c r="O117">
        <f t="shared" si="898"/>
        <v>721888577.56726074</v>
      </c>
      <c r="P117">
        <f t="shared" si="898"/>
        <v>668415349.5993154</v>
      </c>
      <c r="Q117">
        <f t="shared" si="898"/>
        <v>618903101.48084748</v>
      </c>
      <c r="R117">
        <f t="shared" si="898"/>
        <v>573058427.29708111</v>
      </c>
      <c r="S117">
        <f t="shared" si="898"/>
        <v>530609654.90470463</v>
      </c>
      <c r="T117">
        <f t="shared" si="898"/>
        <v>491305236.02287471</v>
      </c>
      <c r="U117">
        <f t="shared" si="898"/>
        <v>454912255.57673579</v>
      </c>
      <c r="V117">
        <f t="shared" si="898"/>
        <v>421215051.45994055</v>
      </c>
      <c r="W117">
        <f t="shared" si="898"/>
        <v>390013936.53698194</v>
      </c>
      <c r="X117">
        <f t="shared" si="898"/>
        <v>361124015.3120203</v>
      </c>
      <c r="Y117">
        <f t="shared" si="898"/>
        <v>334374088.25187063</v>
      </c>
      <c r="Z117">
        <f t="shared" si="898"/>
        <v>309605637.2702505</v>
      </c>
      <c r="AA117">
        <f t="shared" si="898"/>
        <v>286671886.36134309</v>
      </c>
      <c r="AB117">
        <f t="shared" ref="AB117:AO135" si="899">$D$16*AB$27</f>
        <v>265436931.81605846</v>
      </c>
      <c r="AC117">
        <f t="shared" si="899"/>
        <v>245774936.86672071</v>
      </c>
      <c r="AD117">
        <f t="shared" si="899"/>
        <v>227569385.98770437</v>
      </c>
      <c r="AE117">
        <f t="shared" si="899"/>
        <v>210712394.4330596</v>
      </c>
      <c r="AF117">
        <f t="shared" si="899"/>
        <v>195104068.91949964</v>
      </c>
      <c r="AG117">
        <f t="shared" si="899"/>
        <v>180651915.66620332</v>
      </c>
      <c r="AH117">
        <f t="shared" si="899"/>
        <v>167270292.28352162</v>
      </c>
      <c r="AI117">
        <f t="shared" si="899"/>
        <v>154879900.26251999</v>
      </c>
      <c r="AJ117">
        <f t="shared" si="899"/>
        <v>143407315.05788887</v>
      </c>
      <c r="AK117">
        <f t="shared" si="899"/>
        <v>132784550.97952674</v>
      </c>
      <c r="AL117">
        <f t="shared" si="899"/>
        <v>122948658.31437661</v>
      </c>
      <c r="AM117">
        <f t="shared" si="899"/>
        <v>113841350.29108945</v>
      </c>
      <c r="AN117">
        <f t="shared" si="899"/>
        <v>105408657.67693467</v>
      </c>
      <c r="AO117">
        <f t="shared" si="899"/>
        <v>97600608.960124686</v>
      </c>
      <c r="AP117">
        <f t="shared" si="863"/>
        <v>11056510389.62796</v>
      </c>
    </row>
    <row r="118" spans="8:42" x14ac:dyDescent="0.25">
      <c r="H118">
        <f t="shared" si="867"/>
        <v>3772.8</v>
      </c>
      <c r="I118">
        <v>1200</v>
      </c>
      <c r="J118" t="s">
        <v>105</v>
      </c>
      <c r="K118">
        <f t="shared" si="864"/>
        <v>3772800000</v>
      </c>
      <c r="AP118">
        <f t="shared" si="863"/>
        <v>0</v>
      </c>
    </row>
    <row r="119" spans="8:42" x14ac:dyDescent="0.25">
      <c r="J119" t="s">
        <v>108</v>
      </c>
      <c r="K119">
        <f t="shared" si="864"/>
        <v>0</v>
      </c>
      <c r="L119">
        <f t="shared" ref="L119:L135" si="900">$K118*$B$8*L$27/100</f>
        <v>69866666.666666657</v>
      </c>
      <c r="M119">
        <f t="shared" ref="M119:M135" si="901">$K118*$B$8*M$27/100</f>
        <v>64691358.024691351</v>
      </c>
      <c r="N119">
        <f t="shared" ref="N119:N135" si="902">$K118*$B$8*N$27/100</f>
        <v>59899405.578417912</v>
      </c>
      <c r="O119">
        <f t="shared" ref="O119:O135" si="903">$K118*$B$8*O$27/100</f>
        <v>55462412.572609179</v>
      </c>
      <c r="P119">
        <f t="shared" ref="P119:P135" si="904">$K118*$B$8*P$27/100</f>
        <v>51354085.715378866</v>
      </c>
      <c r="Q119">
        <f t="shared" ref="Q119:Q135" si="905">$K118*$B$8*Q$27/100</f>
        <v>47550079.366091534</v>
      </c>
      <c r="R119">
        <f t="shared" ref="R119:R135" si="906">$K118*$B$8*R$27/100</f>
        <v>44027851.264899567</v>
      </c>
      <c r="S119">
        <f t="shared" ref="S119:S135" si="907">$K118*$B$8*S$27/100</f>
        <v>40766528.948981076</v>
      </c>
      <c r="T119">
        <f t="shared" ref="T119:T135" si="908">$K118*$B$8*T$27/100</f>
        <v>37746786.063871376</v>
      </c>
      <c r="U119">
        <f t="shared" ref="U119:U135" si="909">$K118*$B$8*U$27/100</f>
        <v>34950727.836917937</v>
      </c>
      <c r="V119">
        <f t="shared" ref="V119:V135" si="910">$K118*$B$8*V$27/100</f>
        <v>32361785.034183275</v>
      </c>
      <c r="W119">
        <f t="shared" ref="W119:W135" si="911">$K118*$B$8*W$27/100</f>
        <v>29964615.772391915</v>
      </c>
      <c r="X119">
        <f t="shared" ref="X119:X135" si="912">$K118*$B$8*X$27/100</f>
        <v>27745014.604066592</v>
      </c>
      <c r="Y119">
        <f t="shared" ref="Y119:Y135" si="913">$K118*$B$8*Y$27/100</f>
        <v>25689828.337098688</v>
      </c>
      <c r="Z119">
        <f t="shared" ref="Z119:Z135" si="914">$K118*$B$8*Z$27/100</f>
        <v>23786878.089906193</v>
      </c>
      <c r="AA119">
        <f t="shared" ref="AA119:AA135" si="915">$K118*$B$8*AA$27/100</f>
        <v>22024887.120283514</v>
      </c>
      <c r="AB119">
        <f t="shared" ref="AB119:AB135" si="916">$K118*$B$8*AB$27/100</f>
        <v>20393414.000262514</v>
      </c>
      <c r="AC119">
        <f t="shared" ref="AC119:AC135" si="917">$K118*$B$8*AC$27/100</f>
        <v>18882790.740983803</v>
      </c>
      <c r="AD119">
        <f t="shared" ref="AD119:AD135" si="918">$K118*$B$8*AD$27/100</f>
        <v>17484065.500910927</v>
      </c>
      <c r="AE119">
        <f t="shared" ref="AE119:AE135" si="919">$K118*$B$8*AE$27/100</f>
        <v>16188949.53788049</v>
      </c>
      <c r="AF119">
        <f t="shared" ref="AF119:AF135" si="920">$K118*$B$8*AF$27/100</f>
        <v>14989768.090630082</v>
      </c>
      <c r="AG119">
        <f t="shared" ref="AG119:AG135" si="921">$K118*$B$8*AG$27/100</f>
        <v>13879414.898731556</v>
      </c>
      <c r="AH119">
        <f t="shared" ref="AH119:AH135" si="922">$K118*$B$8*AH$27/100</f>
        <v>12851310.09141811</v>
      </c>
      <c r="AI119">
        <f t="shared" ref="AI119:AI135" si="923">$K118*$B$8*AI$27/100</f>
        <v>11899361.195757506</v>
      </c>
      <c r="AJ119">
        <f t="shared" ref="AJ119:AJ135" si="924">$K118*$B$8*AJ$27/100</f>
        <v>11017927.033108803</v>
      </c>
      <c r="AK119">
        <f t="shared" ref="AK119:AK135" si="925">$K118*$B$8*AK$27/100</f>
        <v>10201784.289915556</v>
      </c>
      <c r="AL119">
        <f t="shared" ref="AL119:AL135" si="926">$K118*$B$8*AL$27/100</f>
        <v>9446096.564736627</v>
      </c>
      <c r="AM119">
        <f t="shared" ref="AM119:AM135" si="927">$K118*$B$8*AM$27/100</f>
        <v>8746385.708089469</v>
      </c>
      <c r="AN119">
        <f t="shared" ref="AN119:AN135" si="928">$K118*$B$8*AN$27/100</f>
        <v>8098505.2852680264</v>
      </c>
      <c r="AO119">
        <f t="shared" ref="AO119:AO135" si="929">$K118*$B$8*AO$27/100</f>
        <v>7498616.004877802</v>
      </c>
      <c r="AP119">
        <f t="shared" si="863"/>
        <v>849467299.93902719</v>
      </c>
    </row>
    <row r="120" spans="8:42" x14ac:dyDescent="0.25">
      <c r="J120" t="s">
        <v>110</v>
      </c>
      <c r="K120">
        <f t="shared" si="864"/>
        <v>0</v>
      </c>
      <c r="L120">
        <f t="shared" ref="L120:AA135" si="930">$D$16*L$27</f>
        <v>909371703.82440913</v>
      </c>
      <c r="M120">
        <f t="shared" si="930"/>
        <v>842010836.87445295</v>
      </c>
      <c r="N120">
        <f t="shared" si="930"/>
        <v>779639663.77264166</v>
      </c>
      <c r="O120">
        <f t="shared" si="930"/>
        <v>721888577.56726074</v>
      </c>
      <c r="P120">
        <f t="shared" si="930"/>
        <v>668415349.5993154</v>
      </c>
      <c r="Q120">
        <f t="shared" si="930"/>
        <v>618903101.48084748</v>
      </c>
      <c r="R120">
        <f t="shared" si="930"/>
        <v>573058427.29708111</v>
      </c>
      <c r="S120">
        <f t="shared" si="930"/>
        <v>530609654.90470463</v>
      </c>
      <c r="T120">
        <f t="shared" si="930"/>
        <v>491305236.02287471</v>
      </c>
      <c r="U120">
        <f t="shared" si="930"/>
        <v>454912255.57673579</v>
      </c>
      <c r="V120">
        <f t="shared" si="930"/>
        <v>421215051.45994055</v>
      </c>
      <c r="W120">
        <f t="shared" si="930"/>
        <v>390013936.53698194</v>
      </c>
      <c r="X120">
        <f t="shared" si="930"/>
        <v>361124015.3120203</v>
      </c>
      <c r="Y120">
        <f t="shared" si="930"/>
        <v>334374088.25187063</v>
      </c>
      <c r="Z120">
        <f t="shared" si="930"/>
        <v>309605637.2702505</v>
      </c>
      <c r="AA120">
        <f t="shared" si="930"/>
        <v>286671886.36134309</v>
      </c>
      <c r="AB120">
        <f t="shared" ref="AB120:AO135" si="931">$D$16*AB$27</f>
        <v>265436931.81605846</v>
      </c>
      <c r="AC120">
        <f t="shared" si="931"/>
        <v>245774936.86672071</v>
      </c>
      <c r="AD120">
        <f t="shared" si="931"/>
        <v>227569385.98770437</v>
      </c>
      <c r="AE120">
        <f t="shared" si="931"/>
        <v>210712394.4330596</v>
      </c>
      <c r="AF120">
        <f t="shared" si="931"/>
        <v>195104068.91949964</v>
      </c>
      <c r="AG120">
        <f t="shared" si="931"/>
        <v>180651915.66620332</v>
      </c>
      <c r="AH120">
        <f t="shared" si="931"/>
        <v>167270292.28352162</v>
      </c>
      <c r="AI120">
        <f t="shared" si="931"/>
        <v>154879900.26251999</v>
      </c>
      <c r="AJ120">
        <f t="shared" si="931"/>
        <v>143407315.05788887</v>
      </c>
      <c r="AK120">
        <f t="shared" si="931"/>
        <v>132784550.97952674</v>
      </c>
      <c r="AL120">
        <f t="shared" si="931"/>
        <v>122948658.31437661</v>
      </c>
      <c r="AM120">
        <f t="shared" si="931"/>
        <v>113841350.29108945</v>
      </c>
      <c r="AN120">
        <f t="shared" si="931"/>
        <v>105408657.67693467</v>
      </c>
      <c r="AO120">
        <f t="shared" si="931"/>
        <v>97600608.960124686</v>
      </c>
      <c r="AP120">
        <f t="shared" si="863"/>
        <v>11056510389.62796</v>
      </c>
    </row>
    <row r="121" spans="8:42" x14ac:dyDescent="0.25">
      <c r="H121">
        <f t="shared" ref="H121" si="932">VLOOKUP(I121,$A$23:$B$58,2)</f>
        <v>3903.36</v>
      </c>
      <c r="I121">
        <v>1240</v>
      </c>
      <c r="J121" t="s">
        <v>105</v>
      </c>
      <c r="K121">
        <f t="shared" si="864"/>
        <v>3903360000</v>
      </c>
      <c r="AP121">
        <f t="shared" si="863"/>
        <v>0</v>
      </c>
    </row>
    <row r="122" spans="8:42" x14ac:dyDescent="0.25">
      <c r="J122" t="s">
        <v>108</v>
      </c>
      <c r="K122">
        <f t="shared" si="864"/>
        <v>0</v>
      </c>
      <c r="L122">
        <f t="shared" ref="L122:L135" si="933">$K121*$B$8*L$27/100</f>
        <v>72284444.444444433</v>
      </c>
      <c r="M122">
        <f t="shared" ref="M122:M135" si="934">$K121*$B$8*M$27/100</f>
        <v>66930041.152263373</v>
      </c>
      <c r="N122">
        <f t="shared" ref="N122:N135" si="935">$K121*$B$8*N$27/100</f>
        <v>61972260.326169789</v>
      </c>
      <c r="O122">
        <f t="shared" ref="O122:O135" si="936">$K121*$B$8*O$27/100</f>
        <v>57381722.524231285</v>
      </c>
      <c r="P122">
        <f t="shared" ref="P122:P135" si="937">$K121*$B$8*P$27/100</f>
        <v>53131224.559473403</v>
      </c>
      <c r="Q122">
        <f t="shared" ref="Q122:Q135" si="938">$K121*$B$8*Q$27/100</f>
        <v>49195578.295808695</v>
      </c>
      <c r="R122">
        <f t="shared" ref="R122:R135" si="939">$K121*$B$8*R$27/100</f>
        <v>45551461.385008059</v>
      </c>
      <c r="S122">
        <f t="shared" ref="S122:S135" si="940">$K121*$B$8*S$27/100</f>
        <v>42177279.060192645</v>
      </c>
      <c r="T122">
        <f t="shared" ref="T122:T135" si="941">$K121*$B$8*T$27/100</f>
        <v>39053036.166845039</v>
      </c>
      <c r="U122">
        <f t="shared" ref="U122:U135" si="942">$K121*$B$8*U$27/100</f>
        <v>36160218.673004657</v>
      </c>
      <c r="V122">
        <f t="shared" ref="V122:V135" si="943">$K121*$B$8*V$27/100</f>
        <v>33481683.9564858</v>
      </c>
      <c r="W122">
        <f t="shared" ref="W122:W135" si="944">$K121*$B$8*W$27/100</f>
        <v>31001559.218968328</v>
      </c>
      <c r="X122">
        <f t="shared" ref="X122:X135" si="945">$K121*$B$8*X$27/100</f>
        <v>28705147.424970675</v>
      </c>
      <c r="Y122">
        <f t="shared" ref="Y122:Y135" si="946">$K121*$B$8*Y$27/100</f>
        <v>26578840.208306178</v>
      </c>
      <c r="Z122">
        <f t="shared" ref="Z122:Z135" si="947">$K121*$B$8*Z$27/100</f>
        <v>24610037.229913127</v>
      </c>
      <c r="AA122">
        <f t="shared" ref="AA122:AA135" si="948">$K121*$B$8*AA$27/100</f>
        <v>22787071.509178821</v>
      </c>
      <c r="AB122">
        <f t="shared" ref="AB122:AB135" si="949">$K121*$B$8*AB$27/100</f>
        <v>21099140.286276687</v>
      </c>
      <c r="AC122">
        <f t="shared" ref="AC122:AC135" si="950">$K121*$B$8*AC$27/100</f>
        <v>19536241.00581174</v>
      </c>
      <c r="AD122">
        <f t="shared" ref="AD122:AD135" si="951">$K121*$B$8*AD$27/100</f>
        <v>18089112.042418279</v>
      </c>
      <c r="AE122">
        <f t="shared" ref="AE122:AE135" si="952">$K121*$B$8*AE$27/100</f>
        <v>16749177.817053962</v>
      </c>
      <c r="AF122">
        <f t="shared" ref="AF122:AF135" si="953">$K121*$B$8*AF$27/100</f>
        <v>15508497.978753667</v>
      </c>
      <c r="AG122">
        <f t="shared" ref="AG122:AG135" si="954">$K121*$B$8*AG$27/100</f>
        <v>14359720.35069784</v>
      </c>
      <c r="AH122">
        <f t="shared" ref="AH122:AH135" si="955">$K121*$B$8*AH$27/100</f>
        <v>13296037.36175726</v>
      </c>
      <c r="AI122">
        <f t="shared" ref="AI122:AI135" si="956">$K121*$B$8*AI$27/100</f>
        <v>12311145.705330795</v>
      </c>
      <c r="AJ122">
        <f t="shared" ref="AJ122:AJ135" si="957">$K121*$B$8*AJ$27/100</f>
        <v>11399208.986417402</v>
      </c>
      <c r="AK122">
        <f t="shared" ref="AK122:AK135" si="958">$K121*$B$8*AK$27/100</f>
        <v>10554823.135571668</v>
      </c>
      <c r="AL122">
        <f t="shared" ref="AL122:AL135" si="959">$K121*$B$8*AL$27/100</f>
        <v>9772984.3847885802</v>
      </c>
      <c r="AM122">
        <f t="shared" ref="AM122:AM135" si="960">$K121*$B$8*AM$27/100</f>
        <v>9049059.6155449823</v>
      </c>
      <c r="AN122">
        <f t="shared" ref="AN122:AN135" si="961">$K121*$B$8*AN$27/100</f>
        <v>8378758.9032823909</v>
      </c>
      <c r="AO122">
        <f t="shared" ref="AO122:AO135" si="962">$K121*$B$8*AO$27/100</f>
        <v>7758110.0956318425</v>
      </c>
      <c r="AP122">
        <f t="shared" si="863"/>
        <v>878863623.80460143</v>
      </c>
    </row>
    <row r="123" spans="8:42" x14ac:dyDescent="0.25">
      <c r="J123" t="s">
        <v>110</v>
      </c>
      <c r="K123">
        <f t="shared" si="864"/>
        <v>0</v>
      </c>
      <c r="L123">
        <f t="shared" ref="L123:AA135" si="963">$D$16*L$27</f>
        <v>909371703.82440913</v>
      </c>
      <c r="M123">
        <f t="shared" si="963"/>
        <v>842010836.87445295</v>
      </c>
      <c r="N123">
        <f t="shared" si="963"/>
        <v>779639663.77264166</v>
      </c>
      <c r="O123">
        <f t="shared" si="963"/>
        <v>721888577.56726074</v>
      </c>
      <c r="P123">
        <f t="shared" si="963"/>
        <v>668415349.5993154</v>
      </c>
      <c r="Q123">
        <f t="shared" si="963"/>
        <v>618903101.48084748</v>
      </c>
      <c r="R123">
        <f t="shared" si="963"/>
        <v>573058427.29708111</v>
      </c>
      <c r="S123">
        <f t="shared" si="963"/>
        <v>530609654.90470463</v>
      </c>
      <c r="T123">
        <f t="shared" si="963"/>
        <v>491305236.02287471</v>
      </c>
      <c r="U123">
        <f t="shared" si="963"/>
        <v>454912255.57673579</v>
      </c>
      <c r="V123">
        <f t="shared" si="963"/>
        <v>421215051.45994055</v>
      </c>
      <c r="W123">
        <f t="shared" si="963"/>
        <v>390013936.53698194</v>
      </c>
      <c r="X123">
        <f t="shared" si="963"/>
        <v>361124015.3120203</v>
      </c>
      <c r="Y123">
        <f t="shared" si="963"/>
        <v>334374088.25187063</v>
      </c>
      <c r="Z123">
        <f t="shared" si="963"/>
        <v>309605637.2702505</v>
      </c>
      <c r="AA123">
        <f t="shared" si="963"/>
        <v>286671886.36134309</v>
      </c>
      <c r="AB123">
        <f t="shared" ref="AB123:AO135" si="964">$D$16*AB$27</f>
        <v>265436931.81605846</v>
      </c>
      <c r="AC123">
        <f t="shared" si="964"/>
        <v>245774936.86672071</v>
      </c>
      <c r="AD123">
        <f t="shared" si="964"/>
        <v>227569385.98770437</v>
      </c>
      <c r="AE123">
        <f t="shared" si="964"/>
        <v>210712394.4330596</v>
      </c>
      <c r="AF123">
        <f t="shared" si="964"/>
        <v>195104068.91949964</v>
      </c>
      <c r="AG123">
        <f t="shared" si="964"/>
        <v>180651915.66620332</v>
      </c>
      <c r="AH123">
        <f t="shared" si="964"/>
        <v>167270292.28352162</v>
      </c>
      <c r="AI123">
        <f t="shared" si="964"/>
        <v>154879900.26251999</v>
      </c>
      <c r="AJ123">
        <f t="shared" si="964"/>
        <v>143407315.05788887</v>
      </c>
      <c r="AK123">
        <f t="shared" si="964"/>
        <v>132784550.97952674</v>
      </c>
      <c r="AL123">
        <f t="shared" si="964"/>
        <v>122948658.31437661</v>
      </c>
      <c r="AM123">
        <f t="shared" si="964"/>
        <v>113841350.29108945</v>
      </c>
      <c r="AN123">
        <f t="shared" si="964"/>
        <v>105408657.67693467</v>
      </c>
      <c r="AO123">
        <f t="shared" si="964"/>
        <v>97600608.960124686</v>
      </c>
      <c r="AP123">
        <f t="shared" si="863"/>
        <v>11056510389.62796</v>
      </c>
    </row>
    <row r="124" spans="8:42" x14ac:dyDescent="0.25">
      <c r="H124">
        <f t="shared" ref="H124" si="965">VLOOKUP(I124,$A$23:$B$58,2)</f>
        <v>4026.72</v>
      </c>
      <c r="I124">
        <v>1280</v>
      </c>
      <c r="J124" t="s">
        <v>105</v>
      </c>
      <c r="K124">
        <f t="shared" si="864"/>
        <v>4026720000</v>
      </c>
    </row>
    <row r="125" spans="8:42" x14ac:dyDescent="0.25">
      <c r="J125" t="s">
        <v>108</v>
      </c>
      <c r="K125">
        <f t="shared" si="864"/>
        <v>0</v>
      </c>
      <c r="L125">
        <f t="shared" ref="L125:L135" si="966">$K124*$B$8*L$27/100</f>
        <v>74568888.888888881</v>
      </c>
      <c r="M125">
        <f t="shared" ref="M125:M135" si="967">$K124*$B$8*M$27/100</f>
        <v>69045267.48971194</v>
      </c>
      <c r="N125">
        <f t="shared" ref="N125:N135" si="968">$K124*$B$8*N$27/100</f>
        <v>63930803.231214739</v>
      </c>
      <c r="O125">
        <f t="shared" ref="O125:O135" si="969">$K124*$B$8*O$27/100</f>
        <v>59195188.177050687</v>
      </c>
      <c r="P125">
        <f t="shared" ref="P125:P135" si="970">$K124*$B$8*P$27/100</f>
        <v>54810359.423195079</v>
      </c>
      <c r="Q125">
        <f t="shared" ref="Q125:Q135" si="971">$K124*$B$8*Q$27/100</f>
        <v>50750332.799254693</v>
      </c>
      <c r="R125">
        <f t="shared" ref="R125:R135" si="972">$K124*$B$8*R$27/100</f>
        <v>46991048.888198793</v>
      </c>
      <c r="S125">
        <f t="shared" ref="S125:S135" si="973">$K124*$B$8*S$27/100</f>
        <v>43510230.452035911</v>
      </c>
      <c r="T125">
        <f t="shared" ref="T125:T135" si="974">$K124*$B$8*T$27/100</f>
        <v>40287250.418551773</v>
      </c>
      <c r="U125">
        <f t="shared" ref="U125:U135" si="975">$K124*$B$8*U$27/100</f>
        <v>37303009.646807194</v>
      </c>
      <c r="V125">
        <f t="shared" ref="V125:V135" si="976">$K124*$B$8*V$27/100</f>
        <v>34539823.747043699</v>
      </c>
      <c r="W125">
        <f t="shared" ref="W125:W135" si="977">$K124*$B$8*W$27/100</f>
        <v>31981318.284299716</v>
      </c>
      <c r="X125">
        <f t="shared" ref="X125:X135" si="978">$K124*$B$8*X$27/100</f>
        <v>29612331.74472196</v>
      </c>
      <c r="Y125">
        <f t="shared" ref="Y125:Y135" si="979">$K124*$B$8*Y$27/100</f>
        <v>27418825.689557366</v>
      </c>
      <c r="Z125">
        <f t="shared" ref="Z125:Z135" si="980">$K124*$B$8*Z$27/100</f>
        <v>25387801.564404964</v>
      </c>
      <c r="AA125">
        <f t="shared" ref="AA125:AA135" si="981">$K124*$B$8*AA$27/100</f>
        <v>23507223.670745339</v>
      </c>
      <c r="AB125">
        <f t="shared" ref="AB125:AB135" si="982">$K124*$B$8*AB$27/100</f>
        <v>21765947.843282722</v>
      </c>
      <c r="AC125">
        <f t="shared" ref="AC125:AC135" si="983">$K124*$B$8*AC$27/100</f>
        <v>20153655.410446964</v>
      </c>
      <c r="AD125">
        <f t="shared" ref="AD125:AD135" si="984">$K124*$B$8*AD$27/100</f>
        <v>18660792.046710148</v>
      </c>
      <c r="AE125">
        <f t="shared" ref="AE125:AE135" si="985">$K124*$B$8*AE$27/100</f>
        <v>17278511.154361252</v>
      </c>
      <c r="AF125">
        <f t="shared" ref="AF125:AF135" si="986">$K124*$B$8*AF$27/100</f>
        <v>15998621.439223381</v>
      </c>
      <c r="AG125">
        <f t="shared" ref="AG125:AG135" si="987">$K124*$B$8*AG$27/100</f>
        <v>14813538.369651275</v>
      </c>
      <c r="AH125">
        <f t="shared" ref="AH125:AH135" si="988">$K124*$B$8*AH$27/100</f>
        <v>13716239.231158588</v>
      </c>
      <c r="AI125">
        <f t="shared" ref="AI125:AI135" si="989">$K124*$B$8*AI$27/100</f>
        <v>12700221.510332026</v>
      </c>
      <c r="AJ125">
        <f t="shared" ref="AJ125:AJ135" si="990">$K124*$B$8*AJ$27/100</f>
        <v>11759464.36141854</v>
      </c>
      <c r="AK125">
        <f t="shared" ref="AK125:AK135" si="991">$K124*$B$8*AK$27/100</f>
        <v>10888392.92723939</v>
      </c>
      <c r="AL125">
        <f t="shared" ref="AL125:AL135" si="992">$K124*$B$8*AL$27/100</f>
        <v>10081845.302999435</v>
      </c>
      <c r="AM125">
        <f t="shared" ref="AM125:AM135" si="993">$K124*$B$8*AM$27/100</f>
        <v>9335041.9472216982</v>
      </c>
      <c r="AN125">
        <f t="shared" ref="AN125:AN135" si="994">$K124*$B$8*AN$27/100</f>
        <v>8643557.358538609</v>
      </c>
      <c r="AO125">
        <f t="shared" ref="AO125:AO135" si="995">$K124*$B$8*AO$27/100</f>
        <v>8003293.8504987117</v>
      </c>
      <c r="AP125">
        <f t="shared" ref="AP125:AP135" si="996">SUM(L125:AO125)</f>
        <v>906638826.86876559</v>
      </c>
    </row>
    <row r="126" spans="8:42" x14ac:dyDescent="0.25">
      <c r="J126" t="s">
        <v>110</v>
      </c>
      <c r="K126">
        <f t="shared" si="864"/>
        <v>0</v>
      </c>
      <c r="L126">
        <f t="shared" ref="L126:AA135" si="997">$D$16*L$27</f>
        <v>909371703.82440913</v>
      </c>
      <c r="M126">
        <f t="shared" si="997"/>
        <v>842010836.87445295</v>
      </c>
      <c r="N126">
        <f t="shared" si="997"/>
        <v>779639663.77264166</v>
      </c>
      <c r="O126">
        <f t="shared" si="997"/>
        <v>721888577.56726074</v>
      </c>
      <c r="P126">
        <f t="shared" si="997"/>
        <v>668415349.5993154</v>
      </c>
      <c r="Q126">
        <f t="shared" si="997"/>
        <v>618903101.48084748</v>
      </c>
      <c r="R126">
        <f t="shared" si="997"/>
        <v>573058427.29708111</v>
      </c>
      <c r="S126">
        <f t="shared" si="997"/>
        <v>530609654.90470463</v>
      </c>
      <c r="T126">
        <f t="shared" si="997"/>
        <v>491305236.02287471</v>
      </c>
      <c r="U126">
        <f t="shared" si="997"/>
        <v>454912255.57673579</v>
      </c>
      <c r="V126">
        <f t="shared" si="997"/>
        <v>421215051.45994055</v>
      </c>
      <c r="W126">
        <f t="shared" si="997"/>
        <v>390013936.53698194</v>
      </c>
      <c r="X126">
        <f t="shared" si="997"/>
        <v>361124015.3120203</v>
      </c>
      <c r="Y126">
        <f t="shared" si="997"/>
        <v>334374088.25187063</v>
      </c>
      <c r="Z126">
        <f t="shared" si="997"/>
        <v>309605637.2702505</v>
      </c>
      <c r="AA126">
        <f t="shared" si="997"/>
        <v>286671886.36134309</v>
      </c>
      <c r="AB126">
        <f t="shared" ref="AB126:AO135" si="998">$D$16*AB$27</f>
        <v>265436931.81605846</v>
      </c>
      <c r="AC126">
        <f t="shared" si="998"/>
        <v>245774936.86672071</v>
      </c>
      <c r="AD126">
        <f t="shared" si="998"/>
        <v>227569385.98770437</v>
      </c>
      <c r="AE126">
        <f t="shared" si="998"/>
        <v>210712394.4330596</v>
      </c>
      <c r="AF126">
        <f t="shared" si="998"/>
        <v>195104068.91949964</v>
      </c>
      <c r="AG126">
        <f t="shared" si="998"/>
        <v>180651915.66620332</v>
      </c>
      <c r="AH126">
        <f t="shared" si="998"/>
        <v>167270292.28352162</v>
      </c>
      <c r="AI126">
        <f t="shared" si="998"/>
        <v>154879900.26251999</v>
      </c>
      <c r="AJ126">
        <f t="shared" si="998"/>
        <v>143407315.05788887</v>
      </c>
      <c r="AK126">
        <f t="shared" si="998"/>
        <v>132784550.97952674</v>
      </c>
      <c r="AL126">
        <f t="shared" si="998"/>
        <v>122948658.31437661</v>
      </c>
      <c r="AM126">
        <f t="shared" si="998"/>
        <v>113841350.29108945</v>
      </c>
      <c r="AN126">
        <f t="shared" si="998"/>
        <v>105408657.67693467</v>
      </c>
      <c r="AO126">
        <f t="shared" si="998"/>
        <v>97600608.960124686</v>
      </c>
      <c r="AP126">
        <f t="shared" si="996"/>
        <v>11056510389.62796</v>
      </c>
    </row>
    <row r="127" spans="8:42" x14ac:dyDescent="0.25">
      <c r="H127">
        <f t="shared" si="867"/>
        <v>4150.08</v>
      </c>
      <c r="I127">
        <v>1320</v>
      </c>
      <c r="J127" t="s">
        <v>105</v>
      </c>
      <c r="K127">
        <f t="shared" si="864"/>
        <v>4150080000</v>
      </c>
      <c r="AP127">
        <f t="shared" si="996"/>
        <v>0</v>
      </c>
    </row>
    <row r="128" spans="8:42" x14ac:dyDescent="0.25">
      <c r="J128" t="s">
        <v>108</v>
      </c>
      <c r="K128">
        <f t="shared" si="864"/>
        <v>0</v>
      </c>
      <c r="L128">
        <f t="shared" ref="L128:L135" si="999">$K127*$B$8*L$27/100</f>
        <v>76853333.333333313</v>
      </c>
      <c r="M128">
        <f t="shared" ref="M128:M135" si="1000">$K127*$B$8*M$27/100</f>
        <v>71160493.827160493</v>
      </c>
      <c r="N128">
        <f t="shared" ref="N128:N135" si="1001">$K127*$B$8*N$27/100</f>
        <v>65889346.136259705</v>
      </c>
      <c r="O128">
        <f t="shared" ref="O128:O135" si="1002">$K127*$B$8*O$27/100</f>
        <v>61008653.829870097</v>
      </c>
      <c r="P128">
        <f t="shared" ref="P128:P135" si="1003">$K127*$B$8*P$27/100</f>
        <v>56489494.286916755</v>
      </c>
      <c r="Q128">
        <f t="shared" ref="Q128:Q135" si="1004">$K127*$B$8*Q$27/100</f>
        <v>52305087.302700691</v>
      </c>
      <c r="R128">
        <f t="shared" ref="R128:R135" si="1005">$K127*$B$8*R$27/100</f>
        <v>48430636.391389534</v>
      </c>
      <c r="S128">
        <f t="shared" ref="S128:S135" si="1006">$K127*$B$8*S$27/100</f>
        <v>44843181.843879193</v>
      </c>
      <c r="T128">
        <f t="shared" ref="T128:T135" si="1007">$K127*$B$8*T$27/100</f>
        <v>41521464.670258515</v>
      </c>
      <c r="U128">
        <f t="shared" ref="U128:U135" si="1008">$K127*$B$8*U$27/100</f>
        <v>38445800.62060973</v>
      </c>
      <c r="V128">
        <f t="shared" ref="V128:V135" si="1009">$K127*$B$8*V$27/100</f>
        <v>35597963.537601598</v>
      </c>
      <c r="W128">
        <f t="shared" ref="W128:W135" si="1010">$K127*$B$8*W$27/100</f>
        <v>32961077.349631105</v>
      </c>
      <c r="X128">
        <f t="shared" ref="X128:X135" si="1011">$K127*$B$8*X$27/100</f>
        <v>30519516.064473249</v>
      </c>
      <c r="Y128">
        <f t="shared" ref="Y128:Y135" si="1012">$K127*$B$8*Y$27/100</f>
        <v>28258811.170808557</v>
      </c>
      <c r="Z128">
        <f t="shared" ref="Z128:Z135" si="1013">$K127*$B$8*Z$27/100</f>
        <v>26165565.89889681</v>
      </c>
      <c r="AA128">
        <f t="shared" ref="AA128:AA135" si="1014">$K127*$B$8*AA$27/100</f>
        <v>24227375.832311865</v>
      </c>
      <c r="AB128">
        <f t="shared" ref="AB128:AB135" si="1015">$K127*$B$8*AB$27/100</f>
        <v>22432755.400288764</v>
      </c>
      <c r="AC128">
        <f t="shared" ref="AC128:AC135" si="1016">$K127*$B$8*AC$27/100</f>
        <v>20771069.815082181</v>
      </c>
      <c r="AD128">
        <f t="shared" ref="AD128:AD135" si="1017">$K127*$B$8*AD$27/100</f>
        <v>19232472.051002022</v>
      </c>
      <c r="AE128">
        <f t="shared" ref="AE128:AE135" si="1018">$K127*$B$8*AE$27/100</f>
        <v>17807844.491668537</v>
      </c>
      <c r="AF128">
        <f t="shared" ref="AF128:AF135" si="1019">$K127*$B$8*AF$27/100</f>
        <v>16488744.89969309</v>
      </c>
      <c r="AG128">
        <f t="shared" ref="AG128:AG135" si="1020">$K127*$B$8*AG$27/100</f>
        <v>15267356.38860471</v>
      </c>
      <c r="AH128">
        <f t="shared" ref="AH128:AH135" si="1021">$K127*$B$8*AH$27/100</f>
        <v>14136441.100559918</v>
      </c>
      <c r="AI128">
        <f t="shared" ref="AI128:AI135" si="1022">$K127*$B$8*AI$27/100</f>
        <v>13089297.315333256</v>
      </c>
      <c r="AJ128">
        <f t="shared" ref="AJ128:AJ135" si="1023">$K127*$B$8*AJ$27/100</f>
        <v>12119719.73641968</v>
      </c>
      <c r="AK128">
        <f t="shared" ref="AK128:AK135" si="1024">$K127*$B$8*AK$27/100</f>
        <v>11221962.718907112</v>
      </c>
      <c r="AL128">
        <f t="shared" ref="AL128:AL135" si="1025">$K127*$B$8*AL$27/100</f>
        <v>10390706.22121029</v>
      </c>
      <c r="AM128">
        <f t="shared" ref="AM128:AM135" si="1026">$K127*$B$8*AM$27/100</f>
        <v>9621024.2788984161</v>
      </c>
      <c r="AN128">
        <f t="shared" ref="AN128:AN135" si="1027">$K127*$B$8*AN$27/100</f>
        <v>8908355.813794829</v>
      </c>
      <c r="AO128">
        <f t="shared" ref="AO128:AO135" si="1028">$K127*$B$8*AO$27/100</f>
        <v>8248477.6053655818</v>
      </c>
      <c r="AP128">
        <f t="shared" si="996"/>
        <v>934414029.93292975</v>
      </c>
    </row>
    <row r="129" spans="8:42" x14ac:dyDescent="0.25">
      <c r="J129" t="s">
        <v>110</v>
      </c>
      <c r="K129">
        <f t="shared" si="864"/>
        <v>0</v>
      </c>
      <c r="L129">
        <f t="shared" ref="L129:AA135" si="1029">$D$16*L$27</f>
        <v>909371703.82440913</v>
      </c>
      <c r="M129">
        <f t="shared" si="1029"/>
        <v>842010836.87445295</v>
      </c>
      <c r="N129">
        <f t="shared" si="1029"/>
        <v>779639663.77264166</v>
      </c>
      <c r="O129">
        <f t="shared" si="1029"/>
        <v>721888577.56726074</v>
      </c>
      <c r="P129">
        <f t="shared" si="1029"/>
        <v>668415349.5993154</v>
      </c>
      <c r="Q129">
        <f t="shared" si="1029"/>
        <v>618903101.48084748</v>
      </c>
      <c r="R129">
        <f t="shared" si="1029"/>
        <v>573058427.29708111</v>
      </c>
      <c r="S129">
        <f t="shared" si="1029"/>
        <v>530609654.90470463</v>
      </c>
      <c r="T129">
        <f t="shared" si="1029"/>
        <v>491305236.02287471</v>
      </c>
      <c r="U129">
        <f t="shared" si="1029"/>
        <v>454912255.57673579</v>
      </c>
      <c r="V129">
        <f t="shared" si="1029"/>
        <v>421215051.45994055</v>
      </c>
      <c r="W129">
        <f t="shared" si="1029"/>
        <v>390013936.53698194</v>
      </c>
      <c r="X129">
        <f t="shared" si="1029"/>
        <v>361124015.3120203</v>
      </c>
      <c r="Y129">
        <f t="shared" si="1029"/>
        <v>334374088.25187063</v>
      </c>
      <c r="Z129">
        <f t="shared" si="1029"/>
        <v>309605637.2702505</v>
      </c>
      <c r="AA129">
        <f t="shared" si="1029"/>
        <v>286671886.36134309</v>
      </c>
      <c r="AB129">
        <f t="shared" ref="AB129:AO135" si="1030">$D$16*AB$27</f>
        <v>265436931.81605846</v>
      </c>
      <c r="AC129">
        <f t="shared" si="1030"/>
        <v>245774936.86672071</v>
      </c>
      <c r="AD129">
        <f t="shared" si="1030"/>
        <v>227569385.98770437</v>
      </c>
      <c r="AE129">
        <f t="shared" si="1030"/>
        <v>210712394.4330596</v>
      </c>
      <c r="AF129">
        <f t="shared" si="1030"/>
        <v>195104068.91949964</v>
      </c>
      <c r="AG129">
        <f t="shared" si="1030"/>
        <v>180651915.66620332</v>
      </c>
      <c r="AH129">
        <f t="shared" si="1030"/>
        <v>167270292.28352162</v>
      </c>
      <c r="AI129">
        <f t="shared" si="1030"/>
        <v>154879900.26251999</v>
      </c>
      <c r="AJ129">
        <f t="shared" si="1030"/>
        <v>143407315.05788887</v>
      </c>
      <c r="AK129">
        <f t="shared" si="1030"/>
        <v>132784550.97952674</v>
      </c>
      <c r="AL129">
        <f t="shared" si="1030"/>
        <v>122948658.31437661</v>
      </c>
      <c r="AM129">
        <f t="shared" si="1030"/>
        <v>113841350.29108945</v>
      </c>
      <c r="AN129">
        <f t="shared" si="1030"/>
        <v>105408657.67693467</v>
      </c>
      <c r="AO129">
        <f t="shared" si="1030"/>
        <v>97600608.960124686</v>
      </c>
      <c r="AP129">
        <f t="shared" si="996"/>
        <v>11056510389.62796</v>
      </c>
    </row>
    <row r="130" spans="8:42" x14ac:dyDescent="0.25">
      <c r="H130">
        <f t="shared" si="867"/>
        <v>4273.4399999999996</v>
      </c>
      <c r="I130">
        <v>1360</v>
      </c>
      <c r="J130" t="s">
        <v>105</v>
      </c>
      <c r="K130">
        <f t="shared" si="864"/>
        <v>4273439999.9999995</v>
      </c>
      <c r="AP130">
        <f t="shared" si="996"/>
        <v>0</v>
      </c>
    </row>
    <row r="131" spans="8:42" x14ac:dyDescent="0.25">
      <c r="J131" t="s">
        <v>108</v>
      </c>
      <c r="K131">
        <f t="shared" si="864"/>
        <v>0</v>
      </c>
      <c r="L131">
        <f t="shared" ref="L131:L135" si="1031">$K130*$B$8*L$27/100</f>
        <v>79137777.777777761</v>
      </c>
      <c r="M131">
        <f t="shared" ref="M131:M135" si="1032">$K130*$B$8*M$27/100</f>
        <v>73275720.164609045</v>
      </c>
      <c r="N131">
        <f t="shared" ref="N131:N135" si="1033">$K130*$B$8*N$27/100</f>
        <v>67847889.041304663</v>
      </c>
      <c r="O131">
        <f t="shared" ref="O131:O135" si="1034">$K130*$B$8*O$27/100</f>
        <v>62822119.482689492</v>
      </c>
      <c r="P131">
        <f t="shared" ref="P131:P135" si="1035">$K130*$B$8*P$27/100</f>
        <v>58168629.150638431</v>
      </c>
      <c r="Q131">
        <f t="shared" ref="Q131:Q135" si="1036">$K130*$B$8*Q$27/100</f>
        <v>53859841.806146681</v>
      </c>
      <c r="R131">
        <f t="shared" ref="R131:R135" si="1037">$K130*$B$8*R$27/100</f>
        <v>49870223.89458026</v>
      </c>
      <c r="S131">
        <f t="shared" ref="S131:S135" si="1038">$K130*$B$8*S$27/100</f>
        <v>46176133.235722452</v>
      </c>
      <c r="T131">
        <f t="shared" ref="T131:T135" si="1039">$K130*$B$8*T$27/100</f>
        <v>42755678.921965241</v>
      </c>
      <c r="U131">
        <f t="shared" ref="U131:U135" si="1040">$K130*$B$8*U$27/100</f>
        <v>39588591.594412252</v>
      </c>
      <c r="V131">
        <f t="shared" ref="V131:V135" si="1041">$K130*$B$8*V$27/100</f>
        <v>36656103.328159496</v>
      </c>
      <c r="W131">
        <f t="shared" ref="W131:W135" si="1042">$K130*$B$8*W$27/100</f>
        <v>33940836.414962493</v>
      </c>
      <c r="X131">
        <f t="shared" ref="X131:X135" si="1043">$K130*$B$8*X$27/100</f>
        <v>31426700.38422453</v>
      </c>
      <c r="Y131">
        <f t="shared" ref="Y131:Y135" si="1044">$K130*$B$8*Y$27/100</f>
        <v>29098796.652059745</v>
      </c>
      <c r="Z131">
        <f t="shared" ref="Z131:Z135" si="1045">$K130*$B$8*Z$27/100</f>
        <v>26943330.233388651</v>
      </c>
      <c r="AA131">
        <f t="shared" ref="AA131:AA135" si="1046">$K130*$B$8*AA$27/100</f>
        <v>24947527.993878383</v>
      </c>
      <c r="AB131">
        <f t="shared" ref="AB131:AB135" si="1047">$K130*$B$8*AB$27/100</f>
        <v>23099562.957294803</v>
      </c>
      <c r="AC131">
        <f t="shared" ref="AC131:AC135" si="1048">$K130*$B$8*AC$27/100</f>
        <v>21388484.219717402</v>
      </c>
      <c r="AD131">
        <f t="shared" ref="AD131:AD135" si="1049">$K130*$B$8*AD$27/100</f>
        <v>19804152.055293892</v>
      </c>
      <c r="AE131">
        <f t="shared" ref="AE131:AE135" si="1050">$K130*$B$8*AE$27/100</f>
        <v>18337177.828975827</v>
      </c>
      <c r="AF131">
        <f t="shared" ref="AF131:AF135" si="1051">$K130*$B$8*AF$27/100</f>
        <v>16978868.360162798</v>
      </c>
      <c r="AG131">
        <f t="shared" ref="AG131:AG135" si="1052">$K130*$B$8*AG$27/100</f>
        <v>15721174.407558145</v>
      </c>
      <c r="AH131">
        <f t="shared" ref="AH131:AH135" si="1053">$K130*$B$8*AH$27/100</f>
        <v>14556642.969961248</v>
      </c>
      <c r="AI131">
        <f t="shared" ref="AI131:AI135" si="1054">$K130*$B$8*AI$27/100</f>
        <v>13478373.120334487</v>
      </c>
      <c r="AJ131">
        <f t="shared" ref="AJ131:AJ135" si="1055">$K130*$B$8*AJ$27/100</f>
        <v>12479975.11142082</v>
      </c>
      <c r="AK131">
        <f t="shared" ref="AK131:AK135" si="1056">$K130*$B$8*AK$27/100</f>
        <v>11555532.510574834</v>
      </c>
      <c r="AL131">
        <f t="shared" ref="AL131:AL135" si="1057">$K130*$B$8*AL$27/100</f>
        <v>10699567.139421143</v>
      </c>
      <c r="AM131">
        <f t="shared" ref="AM131:AM135" si="1058">$K130*$B$8*AM$27/100</f>
        <v>9907006.6105751321</v>
      </c>
      <c r="AN131">
        <f t="shared" ref="AN131:AN135" si="1059">$K130*$B$8*AN$27/100</f>
        <v>9173154.269051047</v>
      </c>
      <c r="AO131">
        <f t="shared" ref="AO131:AO135" si="1060">$K130*$B$8*AO$27/100</f>
        <v>8493661.3602324501</v>
      </c>
      <c r="AP131">
        <f t="shared" si="996"/>
        <v>962189232.9970938</v>
      </c>
    </row>
    <row r="132" spans="8:42" x14ac:dyDescent="0.25">
      <c r="J132" t="s">
        <v>110</v>
      </c>
      <c r="K132">
        <f t="shared" si="864"/>
        <v>0</v>
      </c>
      <c r="L132">
        <f t="shared" ref="L132:AA135" si="1061">$D$16*L$27</f>
        <v>909371703.82440913</v>
      </c>
      <c r="M132">
        <f t="shared" si="1061"/>
        <v>842010836.87445295</v>
      </c>
      <c r="N132">
        <f t="shared" si="1061"/>
        <v>779639663.77264166</v>
      </c>
      <c r="O132">
        <f t="shared" si="1061"/>
        <v>721888577.56726074</v>
      </c>
      <c r="P132">
        <f t="shared" si="1061"/>
        <v>668415349.5993154</v>
      </c>
      <c r="Q132">
        <f t="shared" si="1061"/>
        <v>618903101.48084748</v>
      </c>
      <c r="R132">
        <f t="shared" si="1061"/>
        <v>573058427.29708111</v>
      </c>
      <c r="S132">
        <f t="shared" si="1061"/>
        <v>530609654.90470463</v>
      </c>
      <c r="T132">
        <f t="shared" si="1061"/>
        <v>491305236.02287471</v>
      </c>
      <c r="U132">
        <f t="shared" si="1061"/>
        <v>454912255.57673579</v>
      </c>
      <c r="V132">
        <f t="shared" si="1061"/>
        <v>421215051.45994055</v>
      </c>
      <c r="W132">
        <f t="shared" si="1061"/>
        <v>390013936.53698194</v>
      </c>
      <c r="X132">
        <f t="shared" si="1061"/>
        <v>361124015.3120203</v>
      </c>
      <c r="Y132">
        <f t="shared" si="1061"/>
        <v>334374088.25187063</v>
      </c>
      <c r="Z132">
        <f t="shared" si="1061"/>
        <v>309605637.2702505</v>
      </c>
      <c r="AA132">
        <f t="shared" si="1061"/>
        <v>286671886.36134309</v>
      </c>
      <c r="AB132">
        <f t="shared" ref="AB132:AO135" si="1062">$D$16*AB$27</f>
        <v>265436931.81605846</v>
      </c>
      <c r="AC132">
        <f t="shared" si="1062"/>
        <v>245774936.86672071</v>
      </c>
      <c r="AD132">
        <f t="shared" si="1062"/>
        <v>227569385.98770437</v>
      </c>
      <c r="AE132">
        <f t="shared" si="1062"/>
        <v>210712394.4330596</v>
      </c>
      <c r="AF132">
        <f t="shared" si="1062"/>
        <v>195104068.91949964</v>
      </c>
      <c r="AG132">
        <f t="shared" si="1062"/>
        <v>180651915.66620332</v>
      </c>
      <c r="AH132">
        <f t="shared" si="1062"/>
        <v>167270292.28352162</v>
      </c>
      <c r="AI132">
        <f t="shared" si="1062"/>
        <v>154879900.26251999</v>
      </c>
      <c r="AJ132">
        <f t="shared" si="1062"/>
        <v>143407315.05788887</v>
      </c>
      <c r="AK132">
        <f t="shared" si="1062"/>
        <v>132784550.97952674</v>
      </c>
      <c r="AL132">
        <f t="shared" si="1062"/>
        <v>122948658.31437661</v>
      </c>
      <c r="AM132">
        <f t="shared" si="1062"/>
        <v>113841350.29108945</v>
      </c>
      <c r="AN132">
        <f t="shared" si="1062"/>
        <v>105408657.67693467</v>
      </c>
      <c r="AO132">
        <f t="shared" si="1062"/>
        <v>97600608.960124686</v>
      </c>
      <c r="AP132">
        <f t="shared" si="996"/>
        <v>11056510389.62796</v>
      </c>
    </row>
    <row r="133" spans="8:42" x14ac:dyDescent="0.25">
      <c r="H133">
        <f t="shared" ref="H133" si="1063">VLOOKUP(I133,$A$23:$B$58,2)</f>
        <v>4404</v>
      </c>
      <c r="I133">
        <v>1400</v>
      </c>
      <c r="J133" t="s">
        <v>105</v>
      </c>
      <c r="K133">
        <f t="shared" si="864"/>
        <v>4404000000</v>
      </c>
      <c r="AP133">
        <f t="shared" si="996"/>
        <v>0</v>
      </c>
    </row>
    <row r="134" spans="8:42" x14ac:dyDescent="0.25">
      <c r="J134" t="s">
        <v>108</v>
      </c>
      <c r="K134">
        <f t="shared" si="864"/>
        <v>0</v>
      </c>
      <c r="L134">
        <f t="shared" ref="L134:L135" si="1064">$K133*$B$8*L$27/100</f>
        <v>81555555.555555537</v>
      </c>
      <c r="M134">
        <f t="shared" ref="M134:M135" si="1065">$K133*$B$8*M$27/100</f>
        <v>75514403.29218106</v>
      </c>
      <c r="N134">
        <f t="shared" ref="N134:N135" si="1066">$K133*$B$8*N$27/100</f>
        <v>69920743.78905654</v>
      </c>
      <c r="O134">
        <f t="shared" ref="O134:O135" si="1067">$K133*$B$8*O$27/100</f>
        <v>64741429.434311606</v>
      </c>
      <c r="P134">
        <f t="shared" ref="P134:P135" si="1068">$K133*$B$8*P$27/100</f>
        <v>59945767.994732969</v>
      </c>
      <c r="Q134">
        <f t="shared" ref="Q134:Q135" si="1069">$K133*$B$8*Q$27/100</f>
        <v>55505340.73586385</v>
      </c>
      <c r="R134">
        <f t="shared" ref="R134:R135" si="1070">$K133*$B$8*R$27/100</f>
        <v>51393834.014688753</v>
      </c>
      <c r="S134">
        <f t="shared" ref="S134:S135" si="1071">$K133*$B$8*S$27/100</f>
        <v>47586883.346934021</v>
      </c>
      <c r="T134">
        <f t="shared" ref="T134:T135" si="1072">$K133*$B$8*T$27/100</f>
        <v>44061929.024938919</v>
      </c>
      <c r="U134">
        <f t="shared" ref="U134:U135" si="1073">$K133*$B$8*U$27/100</f>
        <v>40798082.430498987</v>
      </c>
      <c r="V134">
        <f t="shared" ref="V134:V135" si="1074">$K133*$B$8*V$27/100</f>
        <v>37776002.250462025</v>
      </c>
      <c r="W134">
        <f t="shared" ref="W134:W135" si="1075">$K133*$B$8*W$27/100</f>
        <v>34977779.861538909</v>
      </c>
      <c r="X134">
        <f t="shared" ref="X134:X135" si="1076">$K133*$B$8*X$27/100</f>
        <v>32386833.205128621</v>
      </c>
      <c r="Y134">
        <f t="shared" ref="Y134:Y135" si="1077">$K133*$B$8*Y$27/100</f>
        <v>29987808.523267236</v>
      </c>
      <c r="Z134">
        <f t="shared" ref="Z134:Z135" si="1078">$K133*$B$8*Z$27/100</f>
        <v>27766489.373395585</v>
      </c>
      <c r="AA134">
        <f t="shared" ref="AA134:AA135" si="1079">$K133*$B$8*AA$27/100</f>
        <v>25709712.382773694</v>
      </c>
      <c r="AB134">
        <f t="shared" ref="AB134:AB135" si="1080">$K133*$B$8*AB$27/100</f>
        <v>23805289.243308976</v>
      </c>
      <c r="AC134">
        <f t="shared" ref="AC134:AC135" si="1081">$K133*$B$8*AC$27/100</f>
        <v>22041934.484545339</v>
      </c>
      <c r="AD134">
        <f t="shared" ref="AD134:AD135" si="1082">$K133*$B$8*AD$27/100</f>
        <v>20409198.596801244</v>
      </c>
      <c r="AE134">
        <f t="shared" ref="AE134:AE135" si="1083">$K133*$B$8*AE$27/100</f>
        <v>18897406.108149301</v>
      </c>
      <c r="AF134">
        <f t="shared" ref="AF134:AF135" si="1084">$K133*$B$8*AF$27/100</f>
        <v>17497598.248286389</v>
      </c>
      <c r="AG134">
        <f t="shared" ref="AG134:AG135" si="1085">$K133*$B$8*AG$27/100</f>
        <v>16201479.859524431</v>
      </c>
      <c r="AH134">
        <f t="shared" ref="AH134:AH135" si="1086">$K133*$B$8*AH$27/100</f>
        <v>15001370.2403004</v>
      </c>
      <c r="AI134">
        <f t="shared" ref="AI134:AI135" si="1087">$K133*$B$8*AI$27/100</f>
        <v>13890157.629907778</v>
      </c>
      <c r="AJ134">
        <f t="shared" ref="AJ134:AJ135" si="1088">$K133*$B$8*AJ$27/100</f>
        <v>12861257.06472942</v>
      </c>
      <c r="AK134">
        <f t="shared" ref="AK134:AK135" si="1089">$K133*$B$8*AK$27/100</f>
        <v>11908571.356230946</v>
      </c>
      <c r="AL134">
        <f t="shared" ref="AL134:AL135" si="1090">$K133*$B$8*AL$27/100</f>
        <v>11026454.959473098</v>
      </c>
      <c r="AM134">
        <f t="shared" ref="AM134:AM135" si="1091">$K133*$B$8*AM$27/100</f>
        <v>10209680.518030645</v>
      </c>
      <c r="AN134">
        <f t="shared" ref="AN134:AN135" si="1092">$K133*$B$8*AN$27/100</f>
        <v>9453407.8870654125</v>
      </c>
      <c r="AO134">
        <f t="shared" ref="AO134:AO135" si="1093">$K133*$B$8*AO$27/100</f>
        <v>8753155.4509864934</v>
      </c>
      <c r="AP134">
        <f t="shared" si="996"/>
        <v>991585556.8626684</v>
      </c>
    </row>
    <row r="135" spans="8:42" x14ac:dyDescent="0.25">
      <c r="J135" t="s">
        <v>110</v>
      </c>
      <c r="K135">
        <f t="shared" si="864"/>
        <v>0</v>
      </c>
      <c r="L135">
        <f t="shared" ref="L135:AO135" si="1094">$D$16*L$27</f>
        <v>909371703.82440913</v>
      </c>
      <c r="M135">
        <f t="shared" si="1094"/>
        <v>842010836.87445295</v>
      </c>
      <c r="N135">
        <f t="shared" si="1094"/>
        <v>779639663.77264166</v>
      </c>
      <c r="O135">
        <f t="shared" si="1094"/>
        <v>721888577.56726074</v>
      </c>
      <c r="P135">
        <f t="shared" si="1094"/>
        <v>668415349.5993154</v>
      </c>
      <c r="Q135">
        <f t="shared" si="1094"/>
        <v>618903101.48084748</v>
      </c>
      <c r="R135">
        <f t="shared" si="1094"/>
        <v>573058427.29708111</v>
      </c>
      <c r="S135">
        <f t="shared" si="1094"/>
        <v>530609654.90470463</v>
      </c>
      <c r="T135">
        <f t="shared" si="1094"/>
        <v>491305236.02287471</v>
      </c>
      <c r="U135">
        <f t="shared" si="1094"/>
        <v>454912255.57673579</v>
      </c>
      <c r="V135">
        <f t="shared" si="1094"/>
        <v>421215051.45994055</v>
      </c>
      <c r="W135">
        <f t="shared" si="1094"/>
        <v>390013936.53698194</v>
      </c>
      <c r="X135">
        <f t="shared" si="1094"/>
        <v>361124015.3120203</v>
      </c>
      <c r="Y135">
        <f t="shared" si="1094"/>
        <v>334374088.25187063</v>
      </c>
      <c r="Z135">
        <f t="shared" si="1094"/>
        <v>309605637.2702505</v>
      </c>
      <c r="AA135">
        <f t="shared" si="1094"/>
        <v>286671886.36134309</v>
      </c>
      <c r="AB135">
        <f t="shared" si="1094"/>
        <v>265436931.81605846</v>
      </c>
      <c r="AC135">
        <f t="shared" si="1094"/>
        <v>245774936.86672071</v>
      </c>
      <c r="AD135">
        <f t="shared" si="1094"/>
        <v>227569385.98770437</v>
      </c>
      <c r="AE135">
        <f t="shared" si="1094"/>
        <v>210712394.4330596</v>
      </c>
      <c r="AF135">
        <f t="shared" si="1094"/>
        <v>195104068.91949964</v>
      </c>
      <c r="AG135">
        <f t="shared" si="1094"/>
        <v>180651915.66620332</v>
      </c>
      <c r="AH135">
        <f t="shared" si="1094"/>
        <v>167270292.28352162</v>
      </c>
      <c r="AI135">
        <f t="shared" si="1094"/>
        <v>154879900.26251999</v>
      </c>
      <c r="AJ135">
        <f t="shared" si="1094"/>
        <v>143407315.05788887</v>
      </c>
      <c r="AK135">
        <f t="shared" si="1094"/>
        <v>132784550.97952674</v>
      </c>
      <c r="AL135">
        <f t="shared" si="1094"/>
        <v>122948658.31437661</v>
      </c>
      <c r="AM135">
        <f t="shared" si="1094"/>
        <v>113841350.29108945</v>
      </c>
      <c r="AN135">
        <f t="shared" si="1094"/>
        <v>105408657.67693467</v>
      </c>
      <c r="AO135">
        <f t="shared" si="1094"/>
        <v>97600608.960124686</v>
      </c>
      <c r="AP135">
        <f t="shared" si="996"/>
        <v>11056510389.62796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CDE2-6680-4047-9DCF-4275F1C3B451}">
  <dimension ref="A1:F37"/>
  <sheetViews>
    <sheetView topLeftCell="A4" workbookViewId="0">
      <selection activeCell="F2" sqref="F2:F37"/>
    </sheetView>
  </sheetViews>
  <sheetFormatPr defaultRowHeight="15" x14ac:dyDescent="0.25"/>
  <sheetData>
    <row r="1" spans="1:6" x14ac:dyDescent="0.25">
      <c r="A1" t="s">
        <v>99</v>
      </c>
      <c r="B1" t="s">
        <v>100</v>
      </c>
      <c r="D1" t="s">
        <v>106</v>
      </c>
      <c r="E1" t="str">
        <f>LOOKUP(D1, $A$1:$A$13, $B$1:$B$13)</f>
        <v>n_pump</v>
      </c>
      <c r="F1" t="s">
        <v>126</v>
      </c>
    </row>
    <row r="2" spans="1:6" x14ac:dyDescent="0.25">
      <c r="A2">
        <v>124</v>
      </c>
      <c r="B2">
        <v>2</v>
      </c>
      <c r="D2">
        <v>0</v>
      </c>
      <c r="E2">
        <v>2</v>
      </c>
      <c r="F2">
        <f>E2-1</f>
        <v>1</v>
      </c>
    </row>
    <row r="3" spans="1:6" x14ac:dyDescent="0.25">
      <c r="A3">
        <v>248</v>
      </c>
      <c r="B3">
        <v>3</v>
      </c>
      <c r="D3">
        <v>40</v>
      </c>
      <c r="E3">
        <v>2</v>
      </c>
      <c r="F3">
        <f t="shared" ref="F3:F37" si="0">E3-1</f>
        <v>1</v>
      </c>
    </row>
    <row r="4" spans="1:6" x14ac:dyDescent="0.25">
      <c r="A4">
        <v>372</v>
      </c>
      <c r="B4">
        <v>4</v>
      </c>
      <c r="D4">
        <v>80</v>
      </c>
      <c r="E4">
        <v>2</v>
      </c>
      <c r="F4">
        <f t="shared" si="0"/>
        <v>1</v>
      </c>
    </row>
    <row r="5" spans="1:6" x14ac:dyDescent="0.25">
      <c r="A5">
        <v>496</v>
      </c>
      <c r="B5">
        <v>5</v>
      </c>
      <c r="D5">
        <v>120</v>
      </c>
      <c r="E5">
        <v>2</v>
      </c>
      <c r="F5">
        <f t="shared" si="0"/>
        <v>1</v>
      </c>
    </row>
    <row r="6" spans="1:6" x14ac:dyDescent="0.25">
      <c r="A6">
        <v>620</v>
      </c>
      <c r="B6">
        <v>6</v>
      </c>
      <c r="D6">
        <v>160</v>
      </c>
      <c r="E6">
        <f>LOOKUP(D6, $A$1:$A$13, $B$1:$B$13)+1</f>
        <v>3</v>
      </c>
      <c r="F6">
        <f t="shared" si="0"/>
        <v>2</v>
      </c>
    </row>
    <row r="7" spans="1:6" x14ac:dyDescent="0.25">
      <c r="A7">
        <v>744</v>
      </c>
      <c r="B7">
        <v>7</v>
      </c>
      <c r="D7">
        <v>200</v>
      </c>
      <c r="E7">
        <f t="shared" ref="E7:E38" si="1">LOOKUP(D7, $A$1:$A$13, $B$1:$B$13)+1</f>
        <v>3</v>
      </c>
      <c r="F7">
        <f t="shared" si="0"/>
        <v>2</v>
      </c>
    </row>
    <row r="8" spans="1:6" x14ac:dyDescent="0.25">
      <c r="A8">
        <v>868</v>
      </c>
      <c r="B8">
        <v>8</v>
      </c>
      <c r="D8">
        <v>240</v>
      </c>
      <c r="E8">
        <f t="shared" si="1"/>
        <v>3</v>
      </c>
      <c r="F8">
        <f t="shared" si="0"/>
        <v>2</v>
      </c>
    </row>
    <row r="9" spans="1:6" x14ac:dyDescent="0.25">
      <c r="A9">
        <v>992</v>
      </c>
      <c r="B9">
        <v>9</v>
      </c>
      <c r="D9">
        <v>280</v>
      </c>
      <c r="E9">
        <f t="shared" si="1"/>
        <v>4</v>
      </c>
      <c r="F9">
        <f t="shared" si="0"/>
        <v>3</v>
      </c>
    </row>
    <row r="10" spans="1:6" x14ac:dyDescent="0.25">
      <c r="A10">
        <v>1116</v>
      </c>
      <c r="B10">
        <v>10</v>
      </c>
      <c r="D10">
        <v>320</v>
      </c>
      <c r="E10">
        <f t="shared" si="1"/>
        <v>4</v>
      </c>
      <c r="F10">
        <f t="shared" si="0"/>
        <v>3</v>
      </c>
    </row>
    <row r="11" spans="1:6" x14ac:dyDescent="0.25">
      <c r="A11">
        <v>1240</v>
      </c>
      <c r="B11">
        <v>11</v>
      </c>
      <c r="D11">
        <v>360</v>
      </c>
      <c r="E11">
        <f t="shared" si="1"/>
        <v>4</v>
      </c>
      <c r="F11">
        <f t="shared" si="0"/>
        <v>3</v>
      </c>
    </row>
    <row r="12" spans="1:6" x14ac:dyDescent="0.25">
      <c r="A12">
        <v>1364</v>
      </c>
      <c r="B12">
        <v>12</v>
      </c>
      <c r="D12">
        <v>400</v>
      </c>
      <c r="E12">
        <f t="shared" si="1"/>
        <v>5</v>
      </c>
      <c r="F12">
        <f t="shared" si="0"/>
        <v>4</v>
      </c>
    </row>
    <row r="13" spans="1:6" x14ac:dyDescent="0.25">
      <c r="A13">
        <v>1488</v>
      </c>
      <c r="B13">
        <v>13</v>
      </c>
      <c r="D13">
        <v>440</v>
      </c>
      <c r="E13">
        <f t="shared" si="1"/>
        <v>5</v>
      </c>
      <c r="F13">
        <f t="shared" si="0"/>
        <v>4</v>
      </c>
    </row>
    <row r="14" spans="1:6" x14ac:dyDescent="0.25">
      <c r="D14">
        <v>480</v>
      </c>
      <c r="E14">
        <f t="shared" si="1"/>
        <v>5</v>
      </c>
      <c r="F14">
        <f t="shared" si="0"/>
        <v>4</v>
      </c>
    </row>
    <row r="15" spans="1:6" x14ac:dyDescent="0.25">
      <c r="D15">
        <v>520</v>
      </c>
      <c r="E15">
        <f t="shared" si="1"/>
        <v>6</v>
      </c>
      <c r="F15">
        <f t="shared" si="0"/>
        <v>5</v>
      </c>
    </row>
    <row r="16" spans="1:6" x14ac:dyDescent="0.25">
      <c r="D16">
        <v>560</v>
      </c>
      <c r="E16">
        <f t="shared" si="1"/>
        <v>6</v>
      </c>
      <c r="F16">
        <f t="shared" si="0"/>
        <v>5</v>
      </c>
    </row>
    <row r="17" spans="4:6" x14ac:dyDescent="0.25">
      <c r="D17">
        <v>600</v>
      </c>
      <c r="E17">
        <f t="shared" si="1"/>
        <v>6</v>
      </c>
      <c r="F17">
        <f t="shared" si="0"/>
        <v>5</v>
      </c>
    </row>
    <row r="18" spans="4:6" x14ac:dyDescent="0.25">
      <c r="D18">
        <v>640</v>
      </c>
      <c r="E18">
        <f t="shared" si="1"/>
        <v>7</v>
      </c>
      <c r="F18">
        <f t="shared" si="0"/>
        <v>6</v>
      </c>
    </row>
    <row r="19" spans="4:6" x14ac:dyDescent="0.25">
      <c r="D19">
        <v>680</v>
      </c>
      <c r="E19">
        <f t="shared" si="1"/>
        <v>7</v>
      </c>
      <c r="F19">
        <f t="shared" si="0"/>
        <v>6</v>
      </c>
    </row>
    <row r="20" spans="4:6" x14ac:dyDescent="0.25">
      <c r="D20">
        <v>720</v>
      </c>
      <c r="E20">
        <f t="shared" si="1"/>
        <v>7</v>
      </c>
      <c r="F20">
        <f t="shared" si="0"/>
        <v>6</v>
      </c>
    </row>
    <row r="21" spans="4:6" x14ac:dyDescent="0.25">
      <c r="D21">
        <v>760</v>
      </c>
      <c r="E21">
        <f t="shared" si="1"/>
        <v>8</v>
      </c>
      <c r="F21">
        <f t="shared" si="0"/>
        <v>7</v>
      </c>
    </row>
    <row r="22" spans="4:6" x14ac:dyDescent="0.25">
      <c r="D22">
        <v>800</v>
      </c>
      <c r="E22">
        <f t="shared" si="1"/>
        <v>8</v>
      </c>
      <c r="F22">
        <f t="shared" si="0"/>
        <v>7</v>
      </c>
    </row>
    <row r="23" spans="4:6" x14ac:dyDescent="0.25">
      <c r="D23">
        <v>840</v>
      </c>
      <c r="E23">
        <f t="shared" si="1"/>
        <v>8</v>
      </c>
      <c r="F23">
        <f t="shared" si="0"/>
        <v>7</v>
      </c>
    </row>
    <row r="24" spans="4:6" x14ac:dyDescent="0.25">
      <c r="D24">
        <v>880</v>
      </c>
      <c r="E24">
        <f t="shared" si="1"/>
        <v>9</v>
      </c>
      <c r="F24">
        <f t="shared" si="0"/>
        <v>8</v>
      </c>
    </row>
    <row r="25" spans="4:6" x14ac:dyDescent="0.25">
      <c r="D25">
        <v>920</v>
      </c>
      <c r="E25">
        <f t="shared" si="1"/>
        <v>9</v>
      </c>
      <c r="F25">
        <f t="shared" si="0"/>
        <v>8</v>
      </c>
    </row>
    <row r="26" spans="4:6" x14ac:dyDescent="0.25">
      <c r="D26">
        <v>960</v>
      </c>
      <c r="E26">
        <f t="shared" si="1"/>
        <v>9</v>
      </c>
      <c r="F26">
        <f t="shared" si="0"/>
        <v>8</v>
      </c>
    </row>
    <row r="27" spans="4:6" x14ac:dyDescent="0.25">
      <c r="D27">
        <v>1000</v>
      </c>
      <c r="E27">
        <f t="shared" si="1"/>
        <v>10</v>
      </c>
      <c r="F27">
        <f t="shared" si="0"/>
        <v>9</v>
      </c>
    </row>
    <row r="28" spans="4:6" x14ac:dyDescent="0.25">
      <c r="D28">
        <v>1040</v>
      </c>
      <c r="E28">
        <f t="shared" si="1"/>
        <v>10</v>
      </c>
      <c r="F28">
        <f t="shared" si="0"/>
        <v>9</v>
      </c>
    </row>
    <row r="29" spans="4:6" x14ac:dyDescent="0.25">
      <c r="D29">
        <v>1080</v>
      </c>
      <c r="E29">
        <f t="shared" si="1"/>
        <v>10</v>
      </c>
      <c r="F29">
        <f t="shared" si="0"/>
        <v>9</v>
      </c>
    </row>
    <row r="30" spans="4:6" x14ac:dyDescent="0.25">
      <c r="D30">
        <v>1120</v>
      </c>
      <c r="E30">
        <f t="shared" si="1"/>
        <v>11</v>
      </c>
      <c r="F30">
        <f t="shared" si="0"/>
        <v>10</v>
      </c>
    </row>
    <row r="31" spans="4:6" x14ac:dyDescent="0.25">
      <c r="D31">
        <v>1160</v>
      </c>
      <c r="E31">
        <f t="shared" si="1"/>
        <v>11</v>
      </c>
      <c r="F31">
        <f t="shared" si="0"/>
        <v>10</v>
      </c>
    </row>
    <row r="32" spans="4:6" x14ac:dyDescent="0.25">
      <c r="D32">
        <v>1200</v>
      </c>
      <c r="E32">
        <f t="shared" si="1"/>
        <v>11</v>
      </c>
      <c r="F32">
        <f t="shared" si="0"/>
        <v>10</v>
      </c>
    </row>
    <row r="33" spans="4:6" x14ac:dyDescent="0.25">
      <c r="D33">
        <v>1240</v>
      </c>
      <c r="E33">
        <f t="shared" si="1"/>
        <v>12</v>
      </c>
      <c r="F33">
        <f t="shared" si="0"/>
        <v>11</v>
      </c>
    </row>
    <row r="34" spans="4:6" x14ac:dyDescent="0.25">
      <c r="D34">
        <v>1280</v>
      </c>
      <c r="E34">
        <f t="shared" si="1"/>
        <v>12</v>
      </c>
      <c r="F34">
        <f t="shared" si="0"/>
        <v>11</v>
      </c>
    </row>
    <row r="35" spans="4:6" x14ac:dyDescent="0.25">
      <c r="D35">
        <v>1320</v>
      </c>
      <c r="E35">
        <f t="shared" si="1"/>
        <v>12</v>
      </c>
      <c r="F35">
        <f t="shared" si="0"/>
        <v>11</v>
      </c>
    </row>
    <row r="36" spans="4:6" x14ac:dyDescent="0.25">
      <c r="D36">
        <v>1360</v>
      </c>
      <c r="E36">
        <f t="shared" si="1"/>
        <v>12</v>
      </c>
      <c r="F36">
        <f t="shared" si="0"/>
        <v>11</v>
      </c>
    </row>
    <row r="37" spans="4:6" x14ac:dyDescent="0.25">
      <c r="D37">
        <v>1400</v>
      </c>
      <c r="E37">
        <f t="shared" si="1"/>
        <v>13</v>
      </c>
      <c r="F37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2024-07-09T08:28:02Z</dcterms:created>
  <dcterms:modified xsi:type="dcterms:W3CDTF">2024-08-05T09:27:42Z</dcterms:modified>
</cp:coreProperties>
</file>