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3\"/>
    </mc:Choice>
  </mc:AlternateContent>
  <xr:revisionPtr revIDLastSave="0" documentId="13_ncr:1_{6202E884-5A11-4793-8A16-6FEB700D670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COH" sheetId="12" r:id="rId1"/>
    <sheet name="2020" sheetId="1" r:id="rId2"/>
    <sheet name="2023" sheetId="2" r:id="rId3"/>
    <sheet name="2026" sheetId="3" r:id="rId4"/>
    <sheet name="2029" sheetId="4" r:id="rId5"/>
    <sheet name="2032" sheetId="5" r:id="rId6"/>
    <sheet name="2035" sheetId="6" r:id="rId7"/>
    <sheet name="2038" sheetId="7" r:id="rId8"/>
    <sheet name="2041" sheetId="8" r:id="rId9"/>
    <sheet name="2044" sheetId="9" r:id="rId10"/>
    <sheet name="2047" sheetId="10" r:id="rId11"/>
    <sheet name="2050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4" i="12" l="1"/>
  <c r="AA24" i="12"/>
  <c r="AB24" i="12"/>
  <c r="AC24" i="12"/>
  <c r="AD24" i="12"/>
  <c r="AE24" i="12"/>
  <c r="AF24" i="12"/>
  <c r="AG24" i="12"/>
  <c r="AH24" i="12"/>
  <c r="AI24" i="12"/>
  <c r="AJ24" i="12"/>
  <c r="Z25" i="12"/>
  <c r="AA25" i="12"/>
  <c r="AB25" i="12"/>
  <c r="AC25" i="12"/>
  <c r="AD25" i="12"/>
  <c r="AE25" i="12"/>
  <c r="AF25" i="12"/>
  <c r="AG25" i="12"/>
  <c r="AH25" i="12"/>
  <c r="AI25" i="12"/>
  <c r="AJ25" i="12"/>
  <c r="Z26" i="12"/>
  <c r="AA26" i="12"/>
  <c r="AB26" i="12"/>
  <c r="AC26" i="12"/>
  <c r="AD26" i="12"/>
  <c r="AE26" i="12"/>
  <c r="AF26" i="12"/>
  <c r="AG26" i="12"/>
  <c r="AH26" i="12"/>
  <c r="AI26" i="12"/>
  <c r="AJ26" i="12"/>
  <c r="Z27" i="12"/>
  <c r="AA27" i="12"/>
  <c r="AB27" i="12"/>
  <c r="AC27" i="12"/>
  <c r="AD27" i="12"/>
  <c r="AE27" i="12"/>
  <c r="AF27" i="12"/>
  <c r="AG27" i="12"/>
  <c r="AH27" i="12"/>
  <c r="AI27" i="12"/>
  <c r="AJ27" i="12"/>
  <c r="Z28" i="12"/>
  <c r="AA28" i="12"/>
  <c r="AB28" i="12"/>
  <c r="AC28" i="12"/>
  <c r="AD28" i="12"/>
  <c r="AE28" i="12"/>
  <c r="AF28" i="12"/>
  <c r="AG28" i="12"/>
  <c r="AH28" i="12"/>
  <c r="AI28" i="12"/>
  <c r="AJ28" i="12"/>
  <c r="Z29" i="12"/>
  <c r="AA29" i="12"/>
  <c r="AB29" i="12"/>
  <c r="AC29" i="12"/>
  <c r="AD29" i="12"/>
  <c r="AE29" i="12"/>
  <c r="AF29" i="12"/>
  <c r="AG29" i="12"/>
  <c r="AH29" i="12"/>
  <c r="AI29" i="12"/>
  <c r="AJ29" i="12"/>
  <c r="Z30" i="12"/>
  <c r="AA30" i="12"/>
  <c r="AB30" i="12"/>
  <c r="AC30" i="12"/>
  <c r="AD30" i="12"/>
  <c r="AE30" i="12"/>
  <c r="AF30" i="12"/>
  <c r="AG30" i="12"/>
  <c r="AH30" i="12"/>
  <c r="AI30" i="12"/>
  <c r="AJ30" i="12"/>
  <c r="Z31" i="12"/>
  <c r="AA31" i="12"/>
  <c r="AB31" i="12"/>
  <c r="AC31" i="12"/>
  <c r="AD31" i="12"/>
  <c r="AE31" i="12"/>
  <c r="AF31" i="12"/>
  <c r="AG31" i="12"/>
  <c r="AH31" i="12"/>
  <c r="AI31" i="12"/>
  <c r="AJ31" i="12"/>
  <c r="Z32" i="12"/>
  <c r="AA32" i="12"/>
  <c r="AB32" i="12"/>
  <c r="AC32" i="12"/>
  <c r="AD32" i="12"/>
  <c r="AE32" i="12"/>
  <c r="AF32" i="12"/>
  <c r="AG32" i="12"/>
  <c r="AH32" i="12"/>
  <c r="AI32" i="12"/>
  <c r="AJ32" i="12"/>
  <c r="Z33" i="12"/>
  <c r="AA33" i="12"/>
  <c r="AB33" i="12"/>
  <c r="AC33" i="12"/>
  <c r="AD33" i="12"/>
  <c r="AE33" i="12"/>
  <c r="AF33" i="12"/>
  <c r="AG33" i="12"/>
  <c r="AH33" i="12"/>
  <c r="AI33" i="12"/>
  <c r="AJ33" i="12"/>
  <c r="Z34" i="12"/>
  <c r="AA34" i="12"/>
  <c r="AB34" i="12"/>
  <c r="AC34" i="12"/>
  <c r="AD34" i="12"/>
  <c r="AE34" i="12"/>
  <c r="AF34" i="12"/>
  <c r="AG34" i="12"/>
  <c r="AH34" i="12"/>
  <c r="AI34" i="12"/>
  <c r="AJ34" i="12"/>
  <c r="Z35" i="12"/>
  <c r="AA35" i="12"/>
  <c r="AB35" i="12"/>
  <c r="AC35" i="12"/>
  <c r="AD35" i="12"/>
  <c r="AE35" i="12"/>
  <c r="AF35" i="12"/>
  <c r="AG35" i="12"/>
  <c r="AH35" i="12"/>
  <c r="AI35" i="12"/>
  <c r="AJ35" i="12"/>
  <c r="Z36" i="12"/>
  <c r="AA36" i="12"/>
  <c r="AB36" i="12"/>
  <c r="AC36" i="12"/>
  <c r="AD36" i="12"/>
  <c r="AE36" i="12"/>
  <c r="AF36" i="12"/>
  <c r="AG36" i="12"/>
  <c r="AH36" i="12"/>
  <c r="AI36" i="12"/>
  <c r="AJ36" i="12"/>
  <c r="Z37" i="12"/>
  <c r="AA37" i="12"/>
  <c r="AB37" i="12"/>
  <c r="AC37" i="12"/>
  <c r="AD37" i="12"/>
  <c r="AE37" i="12"/>
  <c r="AF37" i="12"/>
  <c r="AG37" i="12"/>
  <c r="AH37" i="12"/>
  <c r="AI37" i="12"/>
  <c r="AJ37" i="12"/>
  <c r="Z38" i="12"/>
  <c r="AA38" i="12"/>
  <c r="AB38" i="12"/>
  <c r="AC38" i="12"/>
  <c r="AD38" i="12"/>
  <c r="AE38" i="12"/>
  <c r="AF38" i="12"/>
  <c r="AG38" i="12"/>
  <c r="AH38" i="12"/>
  <c r="AI38" i="12"/>
  <c r="AJ38" i="12"/>
  <c r="AA23" i="12"/>
  <c r="AB23" i="12"/>
  <c r="AC23" i="12"/>
  <c r="AD23" i="12"/>
  <c r="AE23" i="12"/>
  <c r="AF23" i="12"/>
  <c r="AG23" i="12"/>
  <c r="AH23" i="12"/>
  <c r="AI23" i="12"/>
  <c r="AJ23" i="12"/>
  <c r="Z23" i="12"/>
  <c r="G14" i="12" l="1"/>
  <c r="F7" i="12"/>
  <c r="G7" i="12" s="1"/>
  <c r="F13" i="12"/>
  <c r="G13" i="12" s="1"/>
  <c r="F14" i="12"/>
  <c r="AK24" i="12"/>
  <c r="F4" i="12" s="1"/>
  <c r="G4" i="12" s="1"/>
  <c r="AK25" i="12"/>
  <c r="F5" i="12" s="1"/>
  <c r="G5" i="12" s="1"/>
  <c r="AK26" i="12"/>
  <c r="F6" i="12" s="1"/>
  <c r="G6" i="12" s="1"/>
  <c r="AK27" i="12"/>
  <c r="AK28" i="12"/>
  <c r="F8" i="12" s="1"/>
  <c r="G8" i="12" s="1"/>
  <c r="AK29" i="12"/>
  <c r="F9" i="12" s="1"/>
  <c r="G9" i="12" s="1"/>
  <c r="AK30" i="12"/>
  <c r="F10" i="12" s="1"/>
  <c r="G10" i="12" s="1"/>
  <c r="AK31" i="12"/>
  <c r="F11" i="12" s="1"/>
  <c r="G11" i="12" s="1"/>
  <c r="AK32" i="12"/>
  <c r="F12" i="12" s="1"/>
  <c r="G12" i="12" s="1"/>
  <c r="AK33" i="12"/>
  <c r="AK34" i="12"/>
  <c r="AK35" i="12"/>
  <c r="F15" i="12" s="1"/>
  <c r="G15" i="12" s="1"/>
  <c r="AK36" i="12"/>
  <c r="F16" i="12" s="1"/>
  <c r="G16" i="12" s="1"/>
  <c r="AK37" i="12"/>
  <c r="F17" i="12" s="1"/>
  <c r="G17" i="12" s="1"/>
  <c r="AK38" i="12"/>
  <c r="F18" i="12" s="1"/>
  <c r="G18" i="12" s="1"/>
  <c r="AK23" i="12"/>
  <c r="F3" i="12" s="1"/>
  <c r="G3" i="12" s="1"/>
  <c r="C3" i="12" l="1" a="1"/>
  <c r="C3" i="12" s="1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23" i="12"/>
  <c r="R6" i="12"/>
  <c r="S6" i="12"/>
  <c r="T6" i="12"/>
  <c r="U6" i="12"/>
  <c r="U7" i="12" s="1"/>
  <c r="V6" i="12"/>
  <c r="W6" i="12"/>
  <c r="X6" i="12"/>
  <c r="Y6" i="12"/>
  <c r="Z6" i="12"/>
  <c r="AA6" i="12"/>
  <c r="Q6" i="12"/>
  <c r="Q7" i="12" s="1"/>
  <c r="R5" i="12"/>
  <c r="S5" i="12"/>
  <c r="T5" i="12"/>
  <c r="T7" i="12" s="1"/>
  <c r="U5" i="12"/>
  <c r="V5" i="12"/>
  <c r="W5" i="12"/>
  <c r="W7" i="12" s="1"/>
  <c r="X5" i="12"/>
  <c r="Y5" i="12"/>
  <c r="Z5" i="12"/>
  <c r="AA5" i="12"/>
  <c r="Q5" i="12"/>
  <c r="AA7" i="12"/>
  <c r="Z7" i="12"/>
  <c r="Y7" i="12"/>
  <c r="X7" i="12"/>
  <c r="S7" i="12"/>
  <c r="R7" i="12"/>
  <c r="V7" i="12" l="1"/>
  <c r="Q8" i="12"/>
  <c r="S26" i="12"/>
  <c r="U26" i="12"/>
  <c r="R29" i="12"/>
  <c r="W29" i="12"/>
  <c r="Q31" i="12"/>
  <c r="W33" i="12"/>
  <c r="X33" i="12"/>
  <c r="T34" i="12"/>
  <c r="X37" i="12"/>
  <c r="Q38" i="12"/>
  <c r="T38" i="12"/>
  <c r="V38" i="12"/>
  <c r="F24" i="12"/>
  <c r="R24" i="12" s="1"/>
  <c r="F25" i="12"/>
  <c r="R25" i="12" s="1"/>
  <c r="F26" i="12"/>
  <c r="R26" i="12" s="1"/>
  <c r="F27" i="12"/>
  <c r="R27" i="12" s="1"/>
  <c r="F28" i="12"/>
  <c r="R28" i="12" s="1"/>
  <c r="F29" i="12"/>
  <c r="F30" i="12"/>
  <c r="R30" i="12" s="1"/>
  <c r="F31" i="12"/>
  <c r="R31" i="12" s="1"/>
  <c r="F32" i="12"/>
  <c r="R32" i="12" s="1"/>
  <c r="F33" i="12"/>
  <c r="R33" i="12" s="1"/>
  <c r="F34" i="12"/>
  <c r="R34" i="12" s="1"/>
  <c r="F35" i="12"/>
  <c r="R35" i="12" s="1"/>
  <c r="F36" i="12"/>
  <c r="R36" i="12" s="1"/>
  <c r="F37" i="12"/>
  <c r="R37" i="12" s="1"/>
  <c r="F38" i="12"/>
  <c r="R38" i="12" s="1"/>
  <c r="G24" i="12"/>
  <c r="S24" i="12" s="1"/>
  <c r="H24" i="12"/>
  <c r="T24" i="12" s="1"/>
  <c r="I24" i="12"/>
  <c r="U24" i="12" s="1"/>
  <c r="J24" i="12"/>
  <c r="V24" i="12" s="1"/>
  <c r="K24" i="12"/>
  <c r="W24" i="12" s="1"/>
  <c r="L24" i="12"/>
  <c r="X24" i="12" s="1"/>
  <c r="M24" i="12"/>
  <c r="Y24" i="12" s="1"/>
  <c r="G25" i="12"/>
  <c r="S25" i="12" s="1"/>
  <c r="H25" i="12"/>
  <c r="T25" i="12" s="1"/>
  <c r="I25" i="12"/>
  <c r="U25" i="12" s="1"/>
  <c r="J25" i="12"/>
  <c r="V25" i="12" s="1"/>
  <c r="K25" i="12"/>
  <c r="W25" i="12" s="1"/>
  <c r="L25" i="12"/>
  <c r="X25" i="12" s="1"/>
  <c r="M25" i="12"/>
  <c r="Y25" i="12" s="1"/>
  <c r="G26" i="12"/>
  <c r="H26" i="12"/>
  <c r="T26" i="12" s="1"/>
  <c r="I26" i="12"/>
  <c r="J26" i="12"/>
  <c r="V26" i="12" s="1"/>
  <c r="K26" i="12"/>
  <c r="W26" i="12" s="1"/>
  <c r="L26" i="12"/>
  <c r="X26" i="12" s="1"/>
  <c r="M26" i="12"/>
  <c r="Y26" i="12" s="1"/>
  <c r="G27" i="12"/>
  <c r="S27" i="12" s="1"/>
  <c r="H27" i="12"/>
  <c r="T27" i="12" s="1"/>
  <c r="I27" i="12"/>
  <c r="U27" i="12" s="1"/>
  <c r="J27" i="12"/>
  <c r="V27" i="12" s="1"/>
  <c r="K27" i="12"/>
  <c r="W27" i="12" s="1"/>
  <c r="L27" i="12"/>
  <c r="X27" i="12" s="1"/>
  <c r="M27" i="12"/>
  <c r="Y27" i="12" s="1"/>
  <c r="G28" i="12"/>
  <c r="S28" i="12" s="1"/>
  <c r="H28" i="12"/>
  <c r="T28" i="12" s="1"/>
  <c r="I28" i="12"/>
  <c r="U28" i="12" s="1"/>
  <c r="J28" i="12"/>
  <c r="V28" i="12" s="1"/>
  <c r="K28" i="12"/>
  <c r="W28" i="12" s="1"/>
  <c r="L28" i="12"/>
  <c r="X28" i="12" s="1"/>
  <c r="M28" i="12"/>
  <c r="Y28" i="12" s="1"/>
  <c r="G29" i="12"/>
  <c r="S29" i="12" s="1"/>
  <c r="H29" i="12"/>
  <c r="T29" i="12" s="1"/>
  <c r="I29" i="12"/>
  <c r="U29" i="12" s="1"/>
  <c r="J29" i="12"/>
  <c r="V29" i="12" s="1"/>
  <c r="K29" i="12"/>
  <c r="L29" i="12"/>
  <c r="X29" i="12" s="1"/>
  <c r="M29" i="12"/>
  <c r="Y29" i="12" s="1"/>
  <c r="G30" i="12"/>
  <c r="S30" i="12" s="1"/>
  <c r="H30" i="12"/>
  <c r="T30" i="12" s="1"/>
  <c r="I30" i="12"/>
  <c r="U30" i="12" s="1"/>
  <c r="J30" i="12"/>
  <c r="V30" i="12" s="1"/>
  <c r="K30" i="12"/>
  <c r="W30" i="12" s="1"/>
  <c r="L30" i="12"/>
  <c r="X30" i="12" s="1"/>
  <c r="M30" i="12"/>
  <c r="Y30" i="12" s="1"/>
  <c r="G31" i="12"/>
  <c r="S31" i="12" s="1"/>
  <c r="H31" i="12"/>
  <c r="T31" i="12" s="1"/>
  <c r="I31" i="12"/>
  <c r="U31" i="12" s="1"/>
  <c r="J31" i="12"/>
  <c r="V31" i="12" s="1"/>
  <c r="K31" i="12"/>
  <c r="W31" i="12" s="1"/>
  <c r="L31" i="12"/>
  <c r="X31" i="12" s="1"/>
  <c r="M31" i="12"/>
  <c r="Y31" i="12" s="1"/>
  <c r="G32" i="12"/>
  <c r="S32" i="12" s="1"/>
  <c r="H32" i="12"/>
  <c r="T32" i="12" s="1"/>
  <c r="I32" i="12"/>
  <c r="U32" i="12" s="1"/>
  <c r="J32" i="12"/>
  <c r="V32" i="12" s="1"/>
  <c r="K32" i="12"/>
  <c r="W32" i="12" s="1"/>
  <c r="L32" i="12"/>
  <c r="X32" i="12" s="1"/>
  <c r="M32" i="12"/>
  <c r="Y32" i="12" s="1"/>
  <c r="G33" i="12"/>
  <c r="S33" i="12" s="1"/>
  <c r="H33" i="12"/>
  <c r="T33" i="12" s="1"/>
  <c r="I33" i="12"/>
  <c r="U33" i="12" s="1"/>
  <c r="J33" i="12"/>
  <c r="V33" i="12" s="1"/>
  <c r="K33" i="12"/>
  <c r="L33" i="12"/>
  <c r="M33" i="12"/>
  <c r="Y33" i="12" s="1"/>
  <c r="G34" i="12"/>
  <c r="S34" i="12" s="1"/>
  <c r="H34" i="12"/>
  <c r="I34" i="12"/>
  <c r="U34" i="12" s="1"/>
  <c r="J34" i="12"/>
  <c r="V34" i="12" s="1"/>
  <c r="K34" i="12"/>
  <c r="W34" i="12" s="1"/>
  <c r="L34" i="12"/>
  <c r="X34" i="12" s="1"/>
  <c r="M34" i="12"/>
  <c r="Y34" i="12" s="1"/>
  <c r="G35" i="12"/>
  <c r="S35" i="12" s="1"/>
  <c r="H35" i="12"/>
  <c r="T35" i="12" s="1"/>
  <c r="I35" i="12"/>
  <c r="U35" i="12" s="1"/>
  <c r="J35" i="12"/>
  <c r="V35" i="12" s="1"/>
  <c r="K35" i="12"/>
  <c r="W35" i="12" s="1"/>
  <c r="L35" i="12"/>
  <c r="X35" i="12" s="1"/>
  <c r="M35" i="12"/>
  <c r="Y35" i="12" s="1"/>
  <c r="G36" i="12"/>
  <c r="S36" i="12" s="1"/>
  <c r="H36" i="12"/>
  <c r="T36" i="12" s="1"/>
  <c r="I36" i="12"/>
  <c r="U36" i="12" s="1"/>
  <c r="J36" i="12"/>
  <c r="V36" i="12" s="1"/>
  <c r="K36" i="12"/>
  <c r="W36" i="12" s="1"/>
  <c r="L36" i="12"/>
  <c r="X36" i="12" s="1"/>
  <c r="M36" i="12"/>
  <c r="Y36" i="12" s="1"/>
  <c r="G37" i="12"/>
  <c r="S37" i="12" s="1"/>
  <c r="H37" i="12"/>
  <c r="T37" i="12" s="1"/>
  <c r="I37" i="12"/>
  <c r="U37" i="12" s="1"/>
  <c r="J37" i="12"/>
  <c r="V37" i="12" s="1"/>
  <c r="K37" i="12"/>
  <c r="W37" i="12" s="1"/>
  <c r="L37" i="12"/>
  <c r="M37" i="12"/>
  <c r="Y37" i="12" s="1"/>
  <c r="G38" i="12"/>
  <c r="S38" i="12" s="1"/>
  <c r="H38" i="12"/>
  <c r="I38" i="12"/>
  <c r="U38" i="12" s="1"/>
  <c r="J38" i="12"/>
  <c r="K38" i="12"/>
  <c r="W38" i="12" s="1"/>
  <c r="L38" i="12"/>
  <c r="X38" i="12" s="1"/>
  <c r="M38" i="12"/>
  <c r="Y38" i="12" s="1"/>
  <c r="M23" i="12"/>
  <c r="Y23" i="12" s="1"/>
  <c r="L23" i="12"/>
  <c r="X23" i="12" s="1"/>
  <c r="K23" i="12"/>
  <c r="W23" i="12" s="1"/>
  <c r="J23" i="12"/>
  <c r="V23" i="12" s="1"/>
  <c r="I23" i="12"/>
  <c r="U23" i="12" s="1"/>
  <c r="H23" i="12"/>
  <c r="T23" i="12" s="1"/>
  <c r="G23" i="12"/>
  <c r="S23" i="12" s="1"/>
  <c r="F23" i="12"/>
  <c r="R23" i="12" s="1"/>
  <c r="E23" i="12"/>
  <c r="Q23" i="12" s="1"/>
  <c r="E24" i="12"/>
  <c r="Q24" i="12" s="1"/>
  <c r="E25" i="12"/>
  <c r="Q25" i="12" s="1"/>
  <c r="E26" i="12"/>
  <c r="Q26" i="12" s="1"/>
  <c r="E27" i="12"/>
  <c r="Q27" i="12" s="1"/>
  <c r="E28" i="12"/>
  <c r="Q28" i="12" s="1"/>
  <c r="E29" i="12"/>
  <c r="Q29" i="12" s="1"/>
  <c r="E30" i="12"/>
  <c r="Q30" i="12" s="1"/>
  <c r="E31" i="12"/>
  <c r="E32" i="12"/>
  <c r="Q32" i="12" s="1"/>
  <c r="E33" i="12"/>
  <c r="Q33" i="12" s="1"/>
  <c r="E34" i="12"/>
  <c r="Q34" i="12" s="1"/>
  <c r="E35" i="12"/>
  <c r="Q35" i="12" s="1"/>
  <c r="E36" i="12"/>
  <c r="Q36" i="12" s="1"/>
  <c r="E37" i="12"/>
  <c r="Q37" i="12" s="1"/>
  <c r="E38" i="12"/>
  <c r="D24" i="12"/>
  <c r="P24" i="12" s="1"/>
  <c r="D25" i="12"/>
  <c r="P25" i="12" s="1"/>
  <c r="D26" i="12"/>
  <c r="P26" i="12" s="1"/>
  <c r="D27" i="12"/>
  <c r="P27" i="12" s="1"/>
  <c r="D28" i="12"/>
  <c r="P28" i="12" s="1"/>
  <c r="D29" i="12"/>
  <c r="P29" i="12" s="1"/>
  <c r="D30" i="12"/>
  <c r="P30" i="12" s="1"/>
  <c r="D31" i="12"/>
  <c r="P31" i="12" s="1"/>
  <c r="D32" i="12"/>
  <c r="P32" i="12" s="1"/>
  <c r="D33" i="12"/>
  <c r="P33" i="12" s="1"/>
  <c r="D34" i="12"/>
  <c r="P34" i="12" s="1"/>
  <c r="D35" i="12"/>
  <c r="P35" i="12" s="1"/>
  <c r="D36" i="12"/>
  <c r="P36" i="12" s="1"/>
  <c r="D37" i="12"/>
  <c r="P37" i="12" s="1"/>
  <c r="D38" i="12"/>
  <c r="P38" i="12" s="1"/>
  <c r="D23" i="12"/>
  <c r="P23" i="12" s="1"/>
  <c r="C24" i="12"/>
  <c r="O24" i="12" s="1"/>
  <c r="C25" i="12"/>
  <c r="O25" i="12" s="1"/>
  <c r="C26" i="12"/>
  <c r="O26" i="12" s="1"/>
  <c r="C27" i="12"/>
  <c r="O27" i="12" s="1"/>
  <c r="C28" i="12"/>
  <c r="O28" i="12" s="1"/>
  <c r="C29" i="12"/>
  <c r="O29" i="12" s="1"/>
  <c r="C30" i="12"/>
  <c r="O30" i="12" s="1"/>
  <c r="C31" i="12"/>
  <c r="O31" i="12" s="1"/>
  <c r="C32" i="12"/>
  <c r="O32" i="12" s="1"/>
  <c r="C33" i="12"/>
  <c r="O33" i="12" s="1"/>
  <c r="C34" i="12"/>
  <c r="O34" i="12" s="1"/>
  <c r="C35" i="12"/>
  <c r="O35" i="12" s="1"/>
  <c r="C36" i="12"/>
  <c r="O36" i="12" s="1"/>
  <c r="C37" i="12"/>
  <c r="O37" i="12" s="1"/>
  <c r="C38" i="12"/>
  <c r="O38" i="12" s="1"/>
  <c r="C23" i="12"/>
  <c r="O23" i="12" s="1"/>
  <c r="E7" i="12" l="1"/>
  <c r="E4" i="12"/>
  <c r="E16" i="12"/>
  <c r="E17" i="12"/>
  <c r="E15" i="12"/>
  <c r="E14" i="12"/>
  <c r="E13" i="12"/>
  <c r="E12" i="12"/>
  <c r="E11" i="12"/>
  <c r="E10" i="12"/>
  <c r="E18" i="12"/>
  <c r="E9" i="12"/>
  <c r="E8" i="12"/>
  <c r="E6" i="12"/>
  <c r="E5" i="12"/>
  <c r="E3" i="12"/>
  <c r="D9" i="12"/>
  <c r="D10" i="12"/>
  <c r="D6" i="12"/>
  <c r="D11" i="12"/>
  <c r="D8" i="12"/>
  <c r="D12" i="12"/>
  <c r="D13" i="12"/>
  <c r="D5" i="12"/>
  <c r="D7" i="12"/>
  <c r="D14" i="12"/>
  <c r="D3" i="12"/>
  <c r="D15" i="12"/>
  <c r="D16" i="12"/>
  <c r="D17" i="12"/>
  <c r="D18" i="12"/>
  <c r="D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<sst xmlns="http://schemas.openxmlformats.org/spreadsheetml/2006/main" count="351" uniqueCount="29">
  <si>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</si>
  <si>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</si>
  <si>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</si>
  <si>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</si>
  <si>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</si>
  <si>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</si>
  <si>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</si>
  <si>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</si>
  <si>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</si>
  <si>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</si>
  <si>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</si>
  <si>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</si>
  <si>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</si>
  <si>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</si>
  <si>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</si>
  <si>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NPV H2</t>
  </si>
  <si>
    <t>discount rate</t>
  </si>
  <si>
    <t>Year</t>
  </si>
  <si>
    <t>Discount rate</t>
  </si>
  <si>
    <t>Production (kg)</t>
  </si>
  <si>
    <t>Present value</t>
  </si>
  <si>
    <t>NPV</t>
  </si>
  <si>
    <t>LCOH</t>
  </si>
  <si>
    <t>ProdH2 NPV</t>
  </si>
  <si>
    <t>Total Cost</t>
  </si>
  <si>
    <t>Cost per kg</t>
  </si>
  <si>
    <t>Total yearly cost</t>
  </si>
  <si>
    <t>Present Value Costs</t>
  </si>
  <si>
    <t>Cost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</si>
</sst>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DA1-DF5B-4347-95FE-CFC6BED5D5A3}">
  <dimension ref="A1:AK38"/>
  <sheetViews>
    <sheetView tabSelected="1" topLeftCell="Z6" workbookViewId="0">
      <selection activeCell="Z21" sqref="Z21:AK38"/>
    </sheetView>
  </sheetViews>
  <sheetFormatPr defaultRowHeight="15" x14ac:dyDescent="0.25"/>
  <cols>
    <col min="6" max="6" width="10.5703125" customWidth="1"/>
    <col min="17" max="17" width="12" bestFit="1" customWidth="1"/>
    <col min="26" max="26" width="12" bestFit="1" customWidth="1"/>
    <col min="37" max="37" width="11" bestFit="1" customWidth="1"/>
  </cols>
  <sheetData>
    <row r="1" spans="1:27" x14ac:dyDescent="0.25">
      <c r="P1" t="s">
        <v>15</v>
      </c>
      <c r="Q1" t="s">
        <v>16</v>
      </c>
      <c r="R1">
        <v>0.08</v>
      </c>
    </row>
    <row r="2" spans="1:27" x14ac:dyDescent="0.25">
      <c r="A2" s="1" t="s">
        <v>0</v>
      </c>
      <c r="B2" s="1" t="s">
        <v>1</v>
      </c>
      <c r="C2" t="s">
        <v>25</v>
      </c>
      <c r="D2" t="s">
        <v>23</v>
      </c>
      <c r="E2" t="s">
        <v>24</v>
      </c>
      <c r="F2" t="s">
        <v>28</v>
      </c>
      <c r="G2" t="s">
        <v>22</v>
      </c>
    </row>
    <row r="3" spans="1:27" x14ac:dyDescent="0.25">
      <c r="A3">
        <v>4.78</v>
      </c>
      <c r="B3">
        <v>56.35</v>
      </c>
      <c r="C3" cm="1">
        <f t="array" ref="C3:C18">M23:M38</f>
        <v>3.369080937221554</v>
      </c>
      <c r="D3">
        <f>$Q$8</f>
        <v>542502844.03413725</v>
      </c>
      <c r="E3">
        <f t="shared" ref="E3:E18" si="0">SUM(O23:Y23)</f>
        <v>6172140667.9148054</v>
      </c>
      <c r="F3">
        <f>AK23</f>
        <v>2917289491.1397805</v>
      </c>
      <c r="G3">
        <f>F3/D3</f>
        <v>5.3774639584308037</v>
      </c>
      <c r="P3" t="s">
        <v>19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5.78</v>
      </c>
      <c r="B4">
        <v>56.35</v>
      </c>
      <c r="C4">
        <v>3.3420925930199541</v>
      </c>
      <c r="D4">
        <f t="shared" ref="D4:D18" si="1">$Q$8</f>
        <v>542502844.03413725</v>
      </c>
      <c r="E4">
        <f t="shared" si="0"/>
        <v>6114146025.4016781</v>
      </c>
      <c r="F4">
        <f t="shared" ref="F4:F18" si="2">AK24</f>
        <v>2888474812.2337656</v>
      </c>
      <c r="G4">
        <f t="shared" ref="G4:G18" si="3">F4/D4</f>
        <v>5.3243496213855925</v>
      </c>
      <c r="P4" t="s">
        <v>17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6.78</v>
      </c>
      <c r="B5">
        <v>56.35</v>
      </c>
      <c r="C5">
        <v>3.3337034176087541</v>
      </c>
      <c r="D5">
        <f t="shared" si="1"/>
        <v>542502844.03413725</v>
      </c>
      <c r="E5">
        <f t="shared" si="0"/>
        <v>6091990976.3345175</v>
      </c>
      <c r="F5">
        <f t="shared" si="2"/>
        <v>2877092352.5920882</v>
      </c>
      <c r="G5">
        <f t="shared" si="3"/>
        <v>5.3033682389525794</v>
      </c>
      <c r="P5" t="s">
        <v>18</v>
      </c>
      <c r="Q5">
        <f>1/(1+$R$1)^Q4</f>
        <v>1</v>
      </c>
      <c r="R5">
        <f t="shared" ref="R5:AA5" si="4">1/(1+$R$1)^R4</f>
        <v>0.79383224102016958</v>
      </c>
      <c r="S5">
        <f t="shared" si="4"/>
        <v>0.63016962688310452</v>
      </c>
      <c r="T5">
        <f t="shared" si="4"/>
        <v>0.50024896713145905</v>
      </c>
      <c r="U5">
        <f t="shared" si="4"/>
        <v>0.39711375864599124</v>
      </c>
      <c r="V5">
        <f t="shared" si="4"/>
        <v>0.31524170496588994</v>
      </c>
      <c r="W5">
        <f t="shared" si="4"/>
        <v>0.25024902911609154</v>
      </c>
      <c r="X5">
        <f t="shared" si="4"/>
        <v>0.19865574759634863</v>
      </c>
      <c r="Y5">
        <f t="shared" si="4"/>
        <v>0.1576993373059466</v>
      </c>
      <c r="Z5">
        <f t="shared" si="4"/>
        <v>0.12518681834097523</v>
      </c>
      <c r="AA5">
        <f t="shared" si="4"/>
        <v>9.9377332549801231E-2</v>
      </c>
    </row>
    <row r="6" spans="1:27" x14ac:dyDescent="0.25">
      <c r="A6">
        <v>7.78</v>
      </c>
      <c r="B6">
        <v>56.35</v>
      </c>
      <c r="C6">
        <v>3.3440862306857322</v>
      </c>
      <c r="D6">
        <f t="shared" si="1"/>
        <v>542502844.03413725</v>
      </c>
      <c r="E6">
        <f t="shared" si="0"/>
        <v>6116210335.6284122</v>
      </c>
      <c r="F6">
        <f t="shared" si="2"/>
        <v>2888924802.2351651</v>
      </c>
      <c r="G6">
        <f t="shared" si="3"/>
        <v>5.3251790916940855</v>
      </c>
      <c r="P6" t="s">
        <v>19</v>
      </c>
      <c r="Q6">
        <f>1000*121425.742574257</f>
        <v>121425742.574257</v>
      </c>
      <c r="R6">
        <f t="shared" ref="R6:AA6" si="5">1000*121425.742574257</f>
        <v>121425742.574257</v>
      </c>
      <c r="S6">
        <f t="shared" si="5"/>
        <v>121425742.574257</v>
      </c>
      <c r="T6">
        <f t="shared" si="5"/>
        <v>121425742.574257</v>
      </c>
      <c r="U6">
        <f t="shared" si="5"/>
        <v>121425742.574257</v>
      </c>
      <c r="V6">
        <f t="shared" si="5"/>
        <v>121425742.574257</v>
      </c>
      <c r="W6">
        <f t="shared" si="5"/>
        <v>121425742.574257</v>
      </c>
      <c r="X6">
        <f t="shared" si="5"/>
        <v>121425742.574257</v>
      </c>
      <c r="Y6">
        <f t="shared" si="5"/>
        <v>121425742.574257</v>
      </c>
      <c r="Z6">
        <f t="shared" si="5"/>
        <v>121425742.574257</v>
      </c>
      <c r="AA6">
        <f t="shared" si="5"/>
        <v>121425742.574257</v>
      </c>
    </row>
    <row r="7" spans="1:27" x14ac:dyDescent="0.25">
      <c r="A7">
        <v>4.78</v>
      </c>
      <c r="B7">
        <v>55.35</v>
      </c>
      <c r="C7">
        <v>3.3727085839829001</v>
      </c>
      <c r="D7">
        <f t="shared" si="1"/>
        <v>542502844.03413725</v>
      </c>
      <c r="E7">
        <f t="shared" si="0"/>
        <v>6186763721.258955</v>
      </c>
      <c r="F7">
        <f t="shared" si="2"/>
        <v>2925533725.1362963</v>
      </c>
      <c r="G7">
        <f t="shared" si="3"/>
        <v>5.392660623456945</v>
      </c>
      <c r="P7" t="s">
        <v>20</v>
      </c>
      <c r="Q7">
        <f>Q6*Q5</f>
        <v>121425742.574257</v>
      </c>
      <c r="R7">
        <f t="shared" ref="R7:AA7" si="6">R6*R5</f>
        <v>96391669.34526065</v>
      </c>
      <c r="S7">
        <f t="shared" si="6"/>
        <v>76518814.892023429</v>
      </c>
      <c r="T7">
        <f t="shared" si="6"/>
        <v>60743102.305942498</v>
      </c>
      <c r="U7">
        <f t="shared" si="6"/>
        <v>48219833.030043758</v>
      </c>
      <c r="V7">
        <f t="shared" si="6"/>
        <v>38278458.115858026</v>
      </c>
      <c r="W7">
        <f t="shared" si="6"/>
        <v>30386674.188908275</v>
      </c>
      <c r="X7">
        <f t="shared" si="6"/>
        <v>24121921.668530803</v>
      </c>
      <c r="Y7">
        <f t="shared" si="6"/>
        <v>19148759.135842796</v>
      </c>
      <c r="Z7">
        <f t="shared" si="6"/>
        <v>15200902.377561532</v>
      </c>
      <c r="AA7">
        <f t="shared" si="6"/>
        <v>12066966.399908496</v>
      </c>
    </row>
    <row r="8" spans="1:27" x14ac:dyDescent="0.25">
      <c r="A8">
        <v>5.78</v>
      </c>
      <c r="B8">
        <v>55.35</v>
      </c>
      <c r="C8">
        <v>3.364724648554517</v>
      </c>
      <c r="D8">
        <f t="shared" si="1"/>
        <v>542502844.03413725</v>
      </c>
      <c r="E8">
        <f t="shared" si="0"/>
        <v>6166762022.8922567</v>
      </c>
      <c r="F8">
        <f t="shared" si="2"/>
        <v>2915055410.122366</v>
      </c>
      <c r="G8">
        <f t="shared" si="3"/>
        <v>5.3733458583286886</v>
      </c>
      <c r="P8" s="2" t="s">
        <v>21</v>
      </c>
      <c r="Q8">
        <f>SUM(Q7:AA7)</f>
        <v>542502844.03413725</v>
      </c>
    </row>
    <row r="9" spans="1:27" x14ac:dyDescent="0.25">
      <c r="A9">
        <v>6.78</v>
      </c>
      <c r="B9">
        <v>55.35</v>
      </c>
      <c r="C9">
        <v>3.3671715031676221</v>
      </c>
      <c r="D9">
        <f t="shared" si="1"/>
        <v>542502844.03413725</v>
      </c>
      <c r="E9">
        <f t="shared" si="0"/>
        <v>6167681691.3774166</v>
      </c>
      <c r="F9">
        <f t="shared" si="2"/>
        <v>2915145217.2810106</v>
      </c>
      <c r="G9">
        <f t="shared" si="3"/>
        <v>5.3735114006104157</v>
      </c>
    </row>
    <row r="10" spans="1:27" x14ac:dyDescent="0.25">
      <c r="A10">
        <v>7.78</v>
      </c>
      <c r="B10">
        <v>55.35</v>
      </c>
      <c r="C10">
        <v>3.3722926614760009</v>
      </c>
      <c r="D10">
        <f t="shared" si="1"/>
        <v>542502844.03413725</v>
      </c>
      <c r="E10">
        <f t="shared" si="0"/>
        <v>6187378163.4211807</v>
      </c>
      <c r="F10">
        <f t="shared" si="2"/>
        <v>2925654910.4145026</v>
      </c>
      <c r="G10">
        <f t="shared" si="3"/>
        <v>5.3928840052871765</v>
      </c>
    </row>
    <row r="11" spans="1:27" x14ac:dyDescent="0.25">
      <c r="A11">
        <v>4.78</v>
      </c>
      <c r="B11">
        <v>54.35</v>
      </c>
      <c r="C11">
        <v>3.3765644057216142</v>
      </c>
      <c r="D11">
        <f t="shared" si="1"/>
        <v>542502844.03413725</v>
      </c>
      <c r="E11">
        <f t="shared" si="0"/>
        <v>6205004485.6705189</v>
      </c>
      <c r="F11">
        <f t="shared" si="2"/>
        <v>2935287261.3946471</v>
      </c>
      <c r="G11">
        <f t="shared" si="3"/>
        <v>5.4106393978829406</v>
      </c>
    </row>
    <row r="12" spans="1:27" x14ac:dyDescent="0.25">
      <c r="A12">
        <v>5.78</v>
      </c>
      <c r="B12">
        <v>54.35</v>
      </c>
      <c r="C12">
        <v>3.3709222950620679</v>
      </c>
      <c r="D12">
        <f t="shared" si="1"/>
        <v>542502844.03413725</v>
      </c>
      <c r="E12">
        <f t="shared" si="0"/>
        <v>6187389785.9355526</v>
      </c>
      <c r="F12">
        <f t="shared" si="2"/>
        <v>2925586326.1861873</v>
      </c>
      <c r="G12">
        <f t="shared" si="3"/>
        <v>5.3927575834092645</v>
      </c>
    </row>
    <row r="13" spans="1:27" x14ac:dyDescent="0.25">
      <c r="A13">
        <v>6.78</v>
      </c>
      <c r="B13">
        <v>54.35</v>
      </c>
      <c r="C13">
        <v>3.3659225342470092</v>
      </c>
      <c r="D13">
        <f t="shared" si="1"/>
        <v>542502844.03413725</v>
      </c>
      <c r="E13">
        <f t="shared" si="0"/>
        <v>6180683953.287672</v>
      </c>
      <c r="F13">
        <f t="shared" si="2"/>
        <v>2923219269.8411155</v>
      </c>
      <c r="G13">
        <f t="shared" si="3"/>
        <v>5.3883943687808031</v>
      </c>
    </row>
    <row r="14" spans="1:27" x14ac:dyDescent="0.25">
      <c r="A14">
        <v>7.78</v>
      </c>
      <c r="B14">
        <v>54.35</v>
      </c>
      <c r="C14">
        <v>3.3808682215128578</v>
      </c>
      <c r="D14">
        <f t="shared" si="1"/>
        <v>542502844.03413725</v>
      </c>
      <c r="E14">
        <f t="shared" si="0"/>
        <v>6216715712.2159157</v>
      </c>
      <c r="F14">
        <f t="shared" si="2"/>
        <v>2942026930.0743566</v>
      </c>
      <c r="G14">
        <f t="shared" si="3"/>
        <v>5.4230626851593575</v>
      </c>
    </row>
    <row r="15" spans="1:27" x14ac:dyDescent="0.25">
      <c r="A15">
        <v>4.78</v>
      </c>
      <c r="B15">
        <v>53.35</v>
      </c>
      <c r="C15">
        <v>3.4232600997819609</v>
      </c>
      <c r="D15">
        <f t="shared" si="1"/>
        <v>542502844.03413725</v>
      </c>
      <c r="E15">
        <f t="shared" si="0"/>
        <v>6313766113.7416515</v>
      </c>
      <c r="F15">
        <f t="shared" si="2"/>
        <v>2990554301.6835933</v>
      </c>
      <c r="G15">
        <f t="shared" si="3"/>
        <v>5.5125135924548463</v>
      </c>
      <c r="P15" s="2"/>
    </row>
    <row r="16" spans="1:27" x14ac:dyDescent="0.25">
      <c r="A16">
        <v>5.78</v>
      </c>
      <c r="B16">
        <v>53.35</v>
      </c>
      <c r="C16">
        <v>3.5746407887952421</v>
      </c>
      <c r="D16">
        <f t="shared" si="1"/>
        <v>542502844.03413725</v>
      </c>
      <c r="E16">
        <f t="shared" si="0"/>
        <v>6729408663.070652</v>
      </c>
      <c r="F16">
        <f t="shared" si="2"/>
        <v>3208024992.0480809</v>
      </c>
      <c r="G16">
        <f t="shared" si="3"/>
        <v>5.9133791229419144</v>
      </c>
    </row>
    <row r="17" spans="1:37" x14ac:dyDescent="0.25">
      <c r="A17">
        <v>6.78</v>
      </c>
      <c r="B17">
        <v>53.35</v>
      </c>
      <c r="C17">
        <v>3.7444247480576629</v>
      </c>
      <c r="D17">
        <f t="shared" si="1"/>
        <v>542502844.03413725</v>
      </c>
      <c r="E17">
        <f t="shared" si="0"/>
        <v>7201490282.4108543</v>
      </c>
      <c r="F17">
        <f t="shared" si="2"/>
        <v>3458873061.9956007</v>
      </c>
      <c r="G17">
        <f t="shared" si="3"/>
        <v>6.3757694545430796</v>
      </c>
    </row>
    <row r="18" spans="1:37" x14ac:dyDescent="0.25">
      <c r="A18">
        <v>7.78</v>
      </c>
      <c r="B18">
        <v>53.35</v>
      </c>
      <c r="C18">
        <v>4.0416649059473944</v>
      </c>
      <c r="D18">
        <f t="shared" si="1"/>
        <v>542502844.03413725</v>
      </c>
      <c r="E18">
        <f t="shared" si="0"/>
        <v>8015066562.6055975</v>
      </c>
      <c r="F18">
        <f t="shared" si="2"/>
        <v>3878288710.8677983</v>
      </c>
      <c r="G18">
        <f t="shared" si="3"/>
        <v>7.1488818049841507</v>
      </c>
    </row>
    <row r="21" spans="1:37" x14ac:dyDescent="0.25">
      <c r="C21" t="s">
        <v>25</v>
      </c>
      <c r="O21" t="s">
        <v>26</v>
      </c>
      <c r="Z21" t="s">
        <v>27</v>
      </c>
      <c r="AK21" t="s">
        <v>21</v>
      </c>
    </row>
    <row r="22" spans="1:37" x14ac:dyDescent="0.25">
      <c r="A22" s="1" t="s">
        <v>0</v>
      </c>
      <c r="B22" s="1" t="s">
        <v>1</v>
      </c>
      <c r="C22">
        <v>2020</v>
      </c>
      <c r="D22">
        <v>2023</v>
      </c>
      <c r="E22">
        <v>2026</v>
      </c>
      <c r="F22">
        <v>2029</v>
      </c>
      <c r="G22">
        <v>2032</v>
      </c>
      <c r="H22">
        <v>2035</v>
      </c>
      <c r="I22">
        <v>2038</v>
      </c>
      <c r="J22">
        <v>2041</v>
      </c>
      <c r="K22">
        <v>2044</v>
      </c>
      <c r="L22">
        <v>2047</v>
      </c>
      <c r="M22">
        <v>2050</v>
      </c>
      <c r="O22">
        <v>2020</v>
      </c>
      <c r="P22">
        <v>2023</v>
      </c>
      <c r="Q22">
        <v>2026</v>
      </c>
      <c r="R22">
        <v>2029</v>
      </c>
      <c r="S22">
        <v>2032</v>
      </c>
      <c r="T22">
        <v>2035</v>
      </c>
      <c r="U22">
        <v>2038</v>
      </c>
      <c r="V22">
        <v>2041</v>
      </c>
      <c r="W22">
        <v>2044</v>
      </c>
      <c r="X22">
        <v>2047</v>
      </c>
      <c r="Y22">
        <v>2050</v>
      </c>
      <c r="Z22">
        <v>2020</v>
      </c>
      <c r="AA22">
        <v>2023</v>
      </c>
      <c r="AB22">
        <v>2026</v>
      </c>
      <c r="AC22">
        <v>2029</v>
      </c>
      <c r="AD22">
        <v>2032</v>
      </c>
      <c r="AE22">
        <v>2035</v>
      </c>
      <c r="AF22">
        <v>2038</v>
      </c>
      <c r="AG22">
        <v>2041</v>
      </c>
      <c r="AH22">
        <v>2044</v>
      </c>
      <c r="AI22">
        <v>2047</v>
      </c>
      <c r="AJ22">
        <v>2050</v>
      </c>
    </row>
    <row r="23" spans="1:37" x14ac:dyDescent="0.25">
      <c r="A23">
        <v>4.78</v>
      </c>
      <c r="B23">
        <v>56.35</v>
      </c>
      <c r="C23">
        <f>'2020'!C2</f>
        <v>6.727914312487993</v>
      </c>
      <c r="D23">
        <f>'2023'!C2</f>
        <v>6.191941371273872</v>
      </c>
      <c r="E23">
        <f>'2026'!C2</f>
        <v>5.6561070191897631</v>
      </c>
      <c r="F23">
        <f>'2029'!$C2</f>
        <v>5.1203389324602906</v>
      </c>
      <c r="G23">
        <f>'2032'!$C2</f>
        <v>4.6300994997317808</v>
      </c>
      <c r="H23">
        <f>'2035'!$C2</f>
        <v>4.1589276915284481</v>
      </c>
      <c r="I23">
        <f>'2038'!$C2</f>
        <v>3.9794241156624119</v>
      </c>
      <c r="J23">
        <f>'2041'!$C2</f>
        <v>3.8113967299065981</v>
      </c>
      <c r="K23">
        <f>'2044'!$C2</f>
        <v>3.6663097986731992</v>
      </c>
      <c r="L23">
        <f>'2047'!$C2</f>
        <v>3.5190374995122808</v>
      </c>
      <c r="M23">
        <f>'2050'!$C2</f>
        <v>3.369080937221554</v>
      </c>
      <c r="N23">
        <f>1000*121425.742574257</f>
        <v>121425742.574257</v>
      </c>
      <c r="O23">
        <f t="shared" ref="O23:O38" si="7">C23*$N$23</f>
        <v>816941991.36982632</v>
      </c>
      <c r="P23">
        <f t="shared" ref="P23:P38" si="8">D23*$N$23</f>
        <v>751861078.98319304</v>
      </c>
      <c r="Q23">
        <f t="shared" ref="Q23:Q38" si="9">E23*$N$23</f>
        <v>686796994.88458431</v>
      </c>
      <c r="R23">
        <f t="shared" ref="R23:R38" si="10">F23*$N$23</f>
        <v>621740957.10586917</v>
      </c>
      <c r="S23">
        <f t="shared" ref="S23:S38" si="11">G23*$N$23</f>
        <v>562213269.94762731</v>
      </c>
      <c r="T23">
        <f t="shared" ref="T23:T38" si="12">H23*$N$23</f>
        <v>505000883.25648224</v>
      </c>
      <c r="U23">
        <f t="shared" ref="U23:U38" si="13">I23*$N$23</f>
        <v>483204528.26221436</v>
      </c>
      <c r="V23">
        <f t="shared" ref="V23:V38" si="14">J23*$N$23</f>
        <v>462801678.17400354</v>
      </c>
      <c r="W23">
        <f t="shared" ref="W23:W38" si="15">K23*$N$23</f>
        <v>445184389.8111679</v>
      </c>
      <c r="X23">
        <f t="shared" ref="X23:X38" si="16">L23*$N$23</f>
        <v>427301741.52493525</v>
      </c>
      <c r="Y23">
        <f t="shared" ref="Y23:Y38" si="17">M23*$N$23</f>
        <v>409093154.59490091</v>
      </c>
      <c r="Z23">
        <f>O23*Q$5</f>
        <v>816941991.36982632</v>
      </c>
      <c r="AA23">
        <f t="shared" ref="AA23:AJ23" si="18">P23*R$5</f>
        <v>596851565.26507092</v>
      </c>
      <c r="AB23">
        <f t="shared" si="18"/>
        <v>432798606.01085591</v>
      </c>
      <c r="AC23">
        <f t="shared" si="18"/>
        <v>311025271.61553586</v>
      </c>
      <c r="AD23">
        <f t="shared" si="18"/>
        <v>223262624.78955558</v>
      </c>
      <c r="AE23">
        <f t="shared" si="18"/>
        <v>159197339.44705379</v>
      </c>
      <c r="AF23">
        <f t="shared" si="18"/>
        <v>120921464.06211816</v>
      </c>
      <c r="AG23">
        <f t="shared" si="18"/>
        <v>91938213.366501421</v>
      </c>
      <c r="AH23">
        <f t="shared" si="18"/>
        <v>70205283.252173379</v>
      </c>
      <c r="AI23">
        <f t="shared" si="18"/>
        <v>53492545.493064418</v>
      </c>
      <c r="AJ23">
        <f t="shared" si="18"/>
        <v>40654586.468024716</v>
      </c>
      <c r="AK23">
        <f>SUM(Z23:AJ23)</f>
        <v>2917289491.1397805</v>
      </c>
    </row>
    <row r="24" spans="1:37" x14ac:dyDescent="0.25">
      <c r="A24">
        <v>5.78</v>
      </c>
      <c r="B24">
        <v>56.35</v>
      </c>
      <c r="C24">
        <f>'2020'!C3</f>
        <v>6.6578099579330106</v>
      </c>
      <c r="D24">
        <f>'2023'!C3</f>
        <v>6.1285045058238374</v>
      </c>
      <c r="E24">
        <f>'2026'!C3</f>
        <v>5.5991990537146359</v>
      </c>
      <c r="F24">
        <f>'2029'!$C3</f>
        <v>5.0698936016054166</v>
      </c>
      <c r="G24">
        <f>'2032'!$C3</f>
        <v>4.5869119870028383</v>
      </c>
      <c r="H24">
        <f>'2035'!$C3</f>
        <v>4.1212307083157187</v>
      </c>
      <c r="I24">
        <f>'2038'!$C3</f>
        <v>3.9440377753804028</v>
      </c>
      <c r="J24">
        <f>'2041'!$C3</f>
        <v>3.7781162899520351</v>
      </c>
      <c r="K24">
        <f>'2044'!$C3</f>
        <v>3.6347257738395342</v>
      </c>
      <c r="L24">
        <f>'2047'!$C3</f>
        <v>3.4904415960065118</v>
      </c>
      <c r="M24">
        <f>'2050'!$C3</f>
        <v>3.3420925930199541</v>
      </c>
      <c r="N24">
        <f t="shared" ref="N24:N38" si="19">1000*121425.742574257</f>
        <v>121425742.574257</v>
      </c>
      <c r="O24">
        <f t="shared" si="7"/>
        <v>808429518.06029856</v>
      </c>
      <c r="P24">
        <f t="shared" si="8"/>
        <v>744158210.48933935</v>
      </c>
      <c r="Q24">
        <f t="shared" si="9"/>
        <v>679886902.9183768</v>
      </c>
      <c r="R24">
        <f t="shared" si="10"/>
        <v>615615595.34741199</v>
      </c>
      <c r="S24">
        <f t="shared" si="11"/>
        <v>556969194.14458036</v>
      </c>
      <c r="T24">
        <f t="shared" si="12"/>
        <v>500423499.07706732</v>
      </c>
      <c r="U24">
        <f t="shared" si="13"/>
        <v>478907715.61648607</v>
      </c>
      <c r="V24">
        <f t="shared" si="14"/>
        <v>458760576.03932273</v>
      </c>
      <c r="W24">
        <f t="shared" si="15"/>
        <v>441349276.14225638</v>
      </c>
      <c r="X24">
        <f t="shared" si="16"/>
        <v>423829462.70716548</v>
      </c>
      <c r="Y24">
        <f t="shared" si="17"/>
        <v>405816074.85937202</v>
      </c>
      <c r="Z24">
        <f t="shared" ref="Z24:Z38" si="20">O24*Q$5</f>
        <v>808429518.06029856</v>
      </c>
      <c r="AA24">
        <f t="shared" ref="AA24:AA38" si="21">P24*R$5</f>
        <v>590736779.90631127</v>
      </c>
      <c r="AB24">
        <f t="shared" ref="AB24:AB38" si="22">Q24*S$5</f>
        <v>428444075.93478304</v>
      </c>
      <c r="AC24">
        <f t="shared" ref="AC24:AC38" si="23">R24*T$5</f>
        <v>307961065.72256112</v>
      </c>
      <c r="AD24">
        <f t="shared" ref="AD24:AD38" si="24">S24*U$5</f>
        <v>221180130.13678312</v>
      </c>
      <c r="AE24">
        <f t="shared" ref="AE24:AE38" si="25">T24*V$5</f>
        <v>157754357.05405116</v>
      </c>
      <c r="AF24">
        <f t="shared" ref="AF24:AF38" si="26">U24*W$5</f>
        <v>119846190.86923091</v>
      </c>
      <c r="AG24">
        <f t="shared" ref="AG24:AG38" si="27">V24*X$5</f>
        <v>91135425.200823203</v>
      </c>
      <c r="AH24">
        <f t="shared" ref="AH24:AH38" si="28">W24*Y$5</f>
        <v>69600488.368093058</v>
      </c>
      <c r="AI24">
        <f t="shared" ref="AI24:AI38" si="29">X24*Z$5</f>
        <v>53057861.955475062</v>
      </c>
      <c r="AJ24">
        <f t="shared" ref="AJ24:AJ38" si="30">Y24*AA$5</f>
        <v>40328919.025354847</v>
      </c>
      <c r="AK24">
        <f t="shared" ref="AK24:AK38" si="31">SUM(Z24:AJ24)</f>
        <v>2888474812.2337656</v>
      </c>
    </row>
    <row r="25" spans="1:37" x14ac:dyDescent="0.25">
      <c r="A25">
        <v>6.78</v>
      </c>
      <c r="B25">
        <v>56.35</v>
      </c>
      <c r="C25">
        <f>'2020'!C4</f>
        <v>6.6289472613935896</v>
      </c>
      <c r="D25">
        <f>'2023'!C4</f>
        <v>6.1033937815599151</v>
      </c>
      <c r="E25">
        <f>'2026'!C4</f>
        <v>5.5769898581521398</v>
      </c>
      <c r="F25">
        <f>'2029'!$C4</f>
        <v>5.0495005900303331</v>
      </c>
      <c r="G25">
        <f>'2032'!$C4</f>
        <v>4.5675862264555178</v>
      </c>
      <c r="H25">
        <f>'2035'!$C4</f>
        <v>4.1085235233133313</v>
      </c>
      <c r="I25">
        <f>'2038'!$C4</f>
        <v>3.9329455872479029</v>
      </c>
      <c r="J25">
        <f>'2041'!$C4</f>
        <v>3.767606291675468</v>
      </c>
      <c r="K25">
        <f>'2044'!$C4</f>
        <v>3.6229720003198969</v>
      </c>
      <c r="L25">
        <f>'2047'!$C4</f>
        <v>3.4783377089643199</v>
      </c>
      <c r="M25">
        <f>'2050'!$C4</f>
        <v>3.3337034176087541</v>
      </c>
      <c r="N25">
        <f t="shared" si="19"/>
        <v>121425742.574257</v>
      </c>
      <c r="O25">
        <f t="shared" si="7"/>
        <v>804924843.70030391</v>
      </c>
      <c r="P25">
        <f t="shared" si="8"/>
        <v>741109122.14901519</v>
      </c>
      <c r="Q25">
        <f t="shared" si="9"/>
        <v>677190134.85522377</v>
      </c>
      <c r="R25">
        <f t="shared" si="10"/>
        <v>613139358.7735821</v>
      </c>
      <c r="S25">
        <f t="shared" si="11"/>
        <v>554622549.31930959</v>
      </c>
      <c r="T25">
        <f t="shared" si="12"/>
        <v>498880519.70212394</v>
      </c>
      <c r="U25">
        <f t="shared" si="13"/>
        <v>477560838.4357239</v>
      </c>
      <c r="V25">
        <f t="shared" si="14"/>
        <v>457484391.69413644</v>
      </c>
      <c r="W25">
        <f t="shared" si="15"/>
        <v>439922065.46458477</v>
      </c>
      <c r="X25">
        <f t="shared" si="16"/>
        <v>422359739.23503238</v>
      </c>
      <c r="Y25">
        <f t="shared" si="17"/>
        <v>404797413.00548136</v>
      </c>
      <c r="Z25">
        <f t="shared" si="20"/>
        <v>804924843.70030391</v>
      </c>
      <c r="AA25">
        <f t="shared" si="21"/>
        <v>588316315.2760433</v>
      </c>
      <c r="AB25">
        <f t="shared" si="22"/>
        <v>426744654.61063558</v>
      </c>
      <c r="AC25">
        <f t="shared" si="23"/>
        <v>306722330.93412954</v>
      </c>
      <c r="AD25">
        <f t="shared" si="24"/>
        <v>220248245.19001269</v>
      </c>
      <c r="AE25">
        <f t="shared" si="25"/>
        <v>157267945.60516679</v>
      </c>
      <c r="AF25">
        <f t="shared" si="26"/>
        <v>119509136.16240656</v>
      </c>
      <c r="AG25">
        <f t="shared" si="27"/>
        <v>90881903.845659465</v>
      </c>
      <c r="AH25">
        <f t="shared" si="28"/>
        <v>69375418.19002828</v>
      </c>
      <c r="AI25">
        <f t="shared" si="29"/>
        <v>52873871.950157665</v>
      </c>
      <c r="AJ25">
        <f t="shared" si="30"/>
        <v>40227687.127544954</v>
      </c>
      <c r="AK25">
        <f t="shared" si="31"/>
        <v>2877092352.5920882</v>
      </c>
    </row>
    <row r="26" spans="1:37" x14ac:dyDescent="0.25">
      <c r="A26">
        <v>7.78</v>
      </c>
      <c r="B26">
        <v>56.35</v>
      </c>
      <c r="C26">
        <f>'2020'!C5</f>
        <v>6.6577892232504956</v>
      </c>
      <c r="D26">
        <f>'2023'!C5</f>
        <v>6.1284837711413207</v>
      </c>
      <c r="E26">
        <f>'2026'!C5</f>
        <v>5.5991783190321209</v>
      </c>
      <c r="F26">
        <f>'2029'!$C5</f>
        <v>5.0698728669229034</v>
      </c>
      <c r="G26">
        <f>'2032'!$C5</f>
        <v>4.5868912523203234</v>
      </c>
      <c r="H26">
        <f>'2035'!$C5</f>
        <v>4.1254947107473896</v>
      </c>
      <c r="I26">
        <f>'2038'!$C5</f>
        <v>3.9480782722797509</v>
      </c>
      <c r="J26">
        <f>'2041'!$C5</f>
        <v>3.7819624432179308</v>
      </c>
      <c r="K26">
        <f>'2044'!$C5</f>
        <v>3.6373923929637701</v>
      </c>
      <c r="L26">
        <f>'2047'!$C5</f>
        <v>3.4907349579529172</v>
      </c>
      <c r="M26">
        <f>'2050'!$C5</f>
        <v>3.3440862306857322</v>
      </c>
      <c r="N26">
        <f t="shared" si="19"/>
        <v>121425742.574257</v>
      </c>
      <c r="O26">
        <f t="shared" si="7"/>
        <v>808427000.33607721</v>
      </c>
      <c r="P26">
        <f t="shared" si="8"/>
        <v>744155692.76511776</v>
      </c>
      <c r="Q26">
        <f t="shared" si="9"/>
        <v>679884385.19415534</v>
      </c>
      <c r="R26">
        <f t="shared" si="10"/>
        <v>615613077.62319076</v>
      </c>
      <c r="S26">
        <f t="shared" si="11"/>
        <v>556966676.4203589</v>
      </c>
      <c r="T26">
        <f t="shared" si="12"/>
        <v>500941258.73867136</v>
      </c>
      <c r="U26">
        <f t="shared" si="13"/>
        <v>479398335.95285839</v>
      </c>
      <c r="V26">
        <f t="shared" si="14"/>
        <v>459227598.05568856</v>
      </c>
      <c r="W26">
        <f t="shared" si="15"/>
        <v>441673072.34957939</v>
      </c>
      <c r="X26">
        <f t="shared" si="16"/>
        <v>423865084.39935076</v>
      </c>
      <c r="Y26">
        <f t="shared" si="17"/>
        <v>406058153.79336315</v>
      </c>
      <c r="Z26">
        <f t="shared" si="20"/>
        <v>808427000.33607721</v>
      </c>
      <c r="AA26">
        <f t="shared" si="21"/>
        <v>590734781.25565028</v>
      </c>
      <c r="AB26">
        <f t="shared" si="22"/>
        <v>428442489.3414498</v>
      </c>
      <c r="AC26">
        <f t="shared" si="23"/>
        <v>307959806.23361993</v>
      </c>
      <c r="AD26">
        <f t="shared" si="24"/>
        <v>221179130.31385431</v>
      </c>
      <c r="AE26">
        <f t="shared" si="25"/>
        <v>157917576.49253777</v>
      </c>
      <c r="AF26">
        <f t="shared" si="26"/>
        <v>119968968.13207269</v>
      </c>
      <c r="AG26">
        <f t="shared" si="27"/>
        <v>91228201.808628306</v>
      </c>
      <c r="AH26">
        <f t="shared" si="28"/>
        <v>69651550.815410078</v>
      </c>
      <c r="AI26">
        <f t="shared" si="29"/>
        <v>53062321.321783654</v>
      </c>
      <c r="AJ26">
        <f t="shared" si="30"/>
        <v>40352976.184081383</v>
      </c>
      <c r="AK26">
        <f t="shared" si="31"/>
        <v>2888924802.2351651</v>
      </c>
    </row>
    <row r="27" spans="1:37" x14ac:dyDescent="0.25">
      <c r="A27">
        <v>4.78</v>
      </c>
      <c r="B27">
        <v>55.35</v>
      </c>
      <c r="C27">
        <f>'2020'!C6</f>
        <v>6.7502262742813732</v>
      </c>
      <c r="D27">
        <f>'2023'!C6</f>
        <v>6.21133667096493</v>
      </c>
      <c r="E27">
        <f>'2026'!C6</f>
        <v>5.6736229207822264</v>
      </c>
      <c r="F27">
        <f>'2029'!$C6</f>
        <v>5.1342625900553518</v>
      </c>
      <c r="G27">
        <f>'2032'!$C6</f>
        <v>4.6420533082191637</v>
      </c>
      <c r="H27">
        <f>'2035'!$C6</f>
        <v>4.1671684464346228</v>
      </c>
      <c r="I27">
        <f>'2038'!$C6</f>
        <v>3.9866846633132109</v>
      </c>
      <c r="J27">
        <f>'2041'!$C6</f>
        <v>3.817674419220304</v>
      </c>
      <c r="K27">
        <f>'2044'!$C6</f>
        <v>3.67160230891088</v>
      </c>
      <c r="L27">
        <f>'2047'!$C6</f>
        <v>3.5236656722137591</v>
      </c>
      <c r="M27">
        <f>'2050'!$C6</f>
        <v>3.3727085839829001</v>
      </c>
      <c r="N27">
        <f t="shared" si="19"/>
        <v>121425742.574257</v>
      </c>
      <c r="O27">
        <f t="shared" si="7"/>
        <v>819651237.89887595</v>
      </c>
      <c r="P27">
        <f t="shared" si="8"/>
        <v>754216167.65063</v>
      </c>
      <c r="Q27">
        <f t="shared" si="9"/>
        <v>688923876.24230671</v>
      </c>
      <c r="R27">
        <f t="shared" si="10"/>
        <v>623431647.56869912</v>
      </c>
      <c r="S27">
        <f t="shared" si="11"/>
        <v>563664770.01979828</v>
      </c>
      <c r="T27">
        <f t="shared" si="12"/>
        <v>506001523.04033697</v>
      </c>
      <c r="U27">
        <f t="shared" si="13"/>
        <v>484086145.65220839</v>
      </c>
      <c r="V27">
        <f t="shared" si="14"/>
        <v>463563951.26057076</v>
      </c>
      <c r="W27">
        <f t="shared" si="15"/>
        <v>445827036.79686016</v>
      </c>
      <c r="X27">
        <f t="shared" si="16"/>
        <v>427863720.83197415</v>
      </c>
      <c r="Y27">
        <f t="shared" si="17"/>
        <v>409533644.29669446</v>
      </c>
      <c r="Z27">
        <f t="shared" si="20"/>
        <v>819651237.89887595</v>
      </c>
      <c r="AA27">
        <f t="shared" si="21"/>
        <v>598721110.5797435</v>
      </c>
      <c r="AB27">
        <f t="shared" si="22"/>
        <v>434138902.04247648</v>
      </c>
      <c r="AC27">
        <f t="shared" si="23"/>
        <v>311871037.77330554</v>
      </c>
      <c r="AD27">
        <f t="shared" si="24"/>
        <v>223839035.43889034</v>
      </c>
      <c r="AE27">
        <f t="shared" si="25"/>
        <v>159512782.83857286</v>
      </c>
      <c r="AF27">
        <f t="shared" si="26"/>
        <v>121142087.95801602</v>
      </c>
      <c r="AG27">
        <f t="shared" si="27"/>
        <v>92089643.296386003</v>
      </c>
      <c r="AH27">
        <f t="shared" si="28"/>
        <v>70306628.255938709</v>
      </c>
      <c r="AI27">
        <f t="shared" si="29"/>
        <v>53562897.894486085</v>
      </c>
      <c r="AJ27">
        <f t="shared" si="30"/>
        <v>40698361.159604616</v>
      </c>
      <c r="AK27">
        <f t="shared" si="31"/>
        <v>2925533725.1362963</v>
      </c>
    </row>
    <row r="28" spans="1:37" x14ac:dyDescent="0.25">
      <c r="A28">
        <v>5.78</v>
      </c>
      <c r="B28">
        <v>55.35</v>
      </c>
      <c r="C28">
        <f>'2020'!C7</f>
        <v>6.7231940846495002</v>
      </c>
      <c r="D28">
        <f>'2023'!C7</f>
        <v>6.1875857261981686</v>
      </c>
      <c r="E28">
        <f>'2026'!C7</f>
        <v>5.6519773677468139</v>
      </c>
      <c r="F28">
        <f>'2029'!$C7</f>
        <v>5.1163690092954388</v>
      </c>
      <c r="G28">
        <f>'2032'!$C7</f>
        <v>4.6266858582339694</v>
      </c>
      <c r="H28">
        <f>'2035'!$C7</f>
        <v>4.1556102455582016</v>
      </c>
      <c r="I28">
        <f>'2038'!$C7</f>
        <v>3.9761879444311918</v>
      </c>
      <c r="J28">
        <f>'2041'!$C7</f>
        <v>3.8082312290875429</v>
      </c>
      <c r="K28">
        <f>'2044'!$C7</f>
        <v>3.661578864767832</v>
      </c>
      <c r="L28">
        <f>'2047'!$C7</f>
        <v>3.5141371734761742</v>
      </c>
      <c r="M28">
        <f>'2050'!$C7</f>
        <v>3.364724648554517</v>
      </c>
      <c r="N28">
        <f t="shared" si="19"/>
        <v>121425742.574257</v>
      </c>
      <c r="O28">
        <f t="shared" si="7"/>
        <v>816368834.19941759</v>
      </c>
      <c r="P28">
        <f t="shared" si="8"/>
        <v>751332191.54548585</v>
      </c>
      <c r="Q28">
        <f t="shared" si="9"/>
        <v>686295548.89155138</v>
      </c>
      <c r="R28">
        <f t="shared" si="10"/>
        <v>621258906.23761427</v>
      </c>
      <c r="S28">
        <f t="shared" si="11"/>
        <v>561798765.99387324</v>
      </c>
      <c r="T28">
        <f t="shared" si="12"/>
        <v>504598059.91609514</v>
      </c>
      <c r="U28">
        <f t="shared" si="13"/>
        <v>482811573.76736599</v>
      </c>
      <c r="V28">
        <f t="shared" si="14"/>
        <v>462417304.88643032</v>
      </c>
      <c r="W28">
        <f t="shared" si="15"/>
        <v>444609932.64863896</v>
      </c>
      <c r="X28">
        <f t="shared" si="16"/>
        <v>426706715.79714507</v>
      </c>
      <c r="Y28">
        <f t="shared" si="17"/>
        <v>408564189.00863814</v>
      </c>
      <c r="Z28">
        <f t="shared" si="20"/>
        <v>816368834.19941759</v>
      </c>
      <c r="AA28">
        <f t="shared" si="21"/>
        <v>596431717.36514831</v>
      </c>
      <c r="AB28">
        <f t="shared" si="22"/>
        <v>432482609.97652435</v>
      </c>
      <c r="AC28">
        <f t="shared" si="23"/>
        <v>310784126.16658652</v>
      </c>
      <c r="AD28">
        <f t="shared" si="24"/>
        <v>223098019.56650668</v>
      </c>
      <c r="AE28">
        <f t="shared" si="25"/>
        <v>159070352.73043013</v>
      </c>
      <c r="AF28">
        <f t="shared" si="26"/>
        <v>120823127.58129555</v>
      </c>
      <c r="AG28">
        <f t="shared" si="27"/>
        <v>91861855.403702497</v>
      </c>
      <c r="AH28">
        <f t="shared" si="28"/>
        <v>70114691.738331914</v>
      </c>
      <c r="AI28">
        <f t="shared" si="29"/>
        <v>53418056.115371346</v>
      </c>
      <c r="AJ28">
        <f t="shared" si="30"/>
        <v>40602019.279051274</v>
      </c>
      <c r="AK28">
        <f t="shared" si="31"/>
        <v>2915055410.122366</v>
      </c>
    </row>
    <row r="29" spans="1:37" x14ac:dyDescent="0.25">
      <c r="A29">
        <v>6.78</v>
      </c>
      <c r="B29">
        <v>55.35</v>
      </c>
      <c r="C29">
        <f>'2020'!C8</f>
        <v>6.7230440103424716</v>
      </c>
      <c r="D29">
        <f>'2023'!C8</f>
        <v>6.1874356518911418</v>
      </c>
      <c r="E29">
        <f>'2026'!C8</f>
        <v>5.6518272934397862</v>
      </c>
      <c r="F29">
        <f>'2029'!$C8</f>
        <v>5.116218934988412</v>
      </c>
      <c r="G29">
        <f>'2032'!$C8</f>
        <v>4.6269493543646698</v>
      </c>
      <c r="H29">
        <f>'2035'!$C8</f>
        <v>4.1558496928070099</v>
      </c>
      <c r="I29">
        <f>'2038'!$C8</f>
        <v>3.976407072995245</v>
      </c>
      <c r="J29">
        <f>'2041'!$C8</f>
        <v>3.8084326900485541</v>
      </c>
      <c r="K29">
        <f>'2044'!$C8</f>
        <v>3.6633917994074769</v>
      </c>
      <c r="L29">
        <f>'2047'!$C8</f>
        <v>3.517128065458349</v>
      </c>
      <c r="M29">
        <f>'2050'!$C8</f>
        <v>3.3671715031676221</v>
      </c>
      <c r="N29">
        <f t="shared" si="19"/>
        <v>121425742.574257</v>
      </c>
      <c r="O29">
        <f t="shared" si="7"/>
        <v>816350611.31524539</v>
      </c>
      <c r="P29">
        <f t="shared" si="8"/>
        <v>751313968.66131389</v>
      </c>
      <c r="Q29">
        <f t="shared" si="9"/>
        <v>686277326.00737917</v>
      </c>
      <c r="R29">
        <f t="shared" si="10"/>
        <v>621240683.35344219</v>
      </c>
      <c r="S29">
        <f t="shared" si="11"/>
        <v>561830761.20720899</v>
      </c>
      <c r="T29">
        <f t="shared" si="12"/>
        <v>504627134.976089</v>
      </c>
      <c r="U29">
        <f t="shared" si="13"/>
        <v>482838181.61597538</v>
      </c>
      <c r="V29">
        <f t="shared" si="14"/>
        <v>462441767.43322086</v>
      </c>
      <c r="W29">
        <f t="shared" si="15"/>
        <v>444830069.58349645</v>
      </c>
      <c r="X29">
        <f t="shared" si="16"/>
        <v>427069887.07704002</v>
      </c>
      <c r="Y29">
        <f t="shared" si="17"/>
        <v>408861300.14700568</v>
      </c>
      <c r="Z29">
        <f t="shared" si="20"/>
        <v>816350611.31524539</v>
      </c>
      <c r="AA29">
        <f t="shared" si="21"/>
        <v>596417251.45216823</v>
      </c>
      <c r="AB29">
        <f t="shared" si="22"/>
        <v>432471126.46840483</v>
      </c>
      <c r="AC29">
        <f t="shared" si="23"/>
        <v>310775010.18760127</v>
      </c>
      <c r="AD29">
        <f t="shared" si="24"/>
        <v>223110725.30593312</v>
      </c>
      <c r="AE29">
        <f t="shared" si="25"/>
        <v>159079518.40191457</v>
      </c>
      <c r="AF29">
        <f t="shared" si="26"/>
        <v>120829786.16957691</v>
      </c>
      <c r="AG29">
        <f t="shared" si="27"/>
        <v>91866715.029223278</v>
      </c>
      <c r="AH29">
        <f t="shared" si="28"/>
        <v>70149407.187075496</v>
      </c>
      <c r="AI29">
        <f t="shared" si="29"/>
        <v>53463520.372414209</v>
      </c>
      <c r="AJ29">
        <f t="shared" si="30"/>
        <v>40631545.39145308</v>
      </c>
      <c r="AK29">
        <f t="shared" si="31"/>
        <v>2915145217.2810106</v>
      </c>
    </row>
    <row r="30" spans="1:37" x14ac:dyDescent="0.25">
      <c r="A30">
        <v>7.78</v>
      </c>
      <c r="B30">
        <v>55.35</v>
      </c>
      <c r="C30">
        <f>'2020'!C9</f>
        <v>6.7504025253927917</v>
      </c>
      <c r="D30">
        <f>'2023'!C9</f>
        <v>6.2114400055237908</v>
      </c>
      <c r="E30">
        <f>'2026'!C9</f>
        <v>5.6732069982753277</v>
      </c>
      <c r="F30">
        <f>'2029'!$C9</f>
        <v>5.1338466675484531</v>
      </c>
      <c r="G30">
        <f>'2032'!$C9</f>
        <v>4.641637385712265</v>
      </c>
      <c r="H30">
        <f>'2035'!$C9</f>
        <v>4.1687001317069008</v>
      </c>
      <c r="I30">
        <f>'2038'!$C9</f>
        <v>3.9881147551617051</v>
      </c>
      <c r="J30">
        <f>'2041'!$C9</f>
        <v>3.8190161730535919</v>
      </c>
      <c r="K30">
        <f>'2044'!$C9</f>
        <v>3.6728673284236288</v>
      </c>
      <c r="L30">
        <f>'2047'!$C9</f>
        <v>3.524541455913857</v>
      </c>
      <c r="M30">
        <f>'2050'!$C9</f>
        <v>3.3722926614760009</v>
      </c>
      <c r="N30">
        <f t="shared" si="19"/>
        <v>121425742.574257</v>
      </c>
      <c r="O30">
        <f t="shared" si="7"/>
        <v>819672639.32095945</v>
      </c>
      <c r="P30">
        <f t="shared" si="8"/>
        <v>754228715.12617326</v>
      </c>
      <c r="Q30">
        <f t="shared" si="9"/>
        <v>688873372.54305327</v>
      </c>
      <c r="R30">
        <f t="shared" si="10"/>
        <v>623381143.86944568</v>
      </c>
      <c r="S30">
        <f t="shared" si="11"/>
        <v>563614266.32054472</v>
      </c>
      <c r="T30">
        <f t="shared" si="12"/>
        <v>506187509.06191337</v>
      </c>
      <c r="U30">
        <f t="shared" si="13"/>
        <v>484259795.61686116</v>
      </c>
      <c r="V30">
        <f t="shared" si="14"/>
        <v>463726874.7161296</v>
      </c>
      <c r="W30">
        <f t="shared" si="15"/>
        <v>445980642.73056662</v>
      </c>
      <c r="X30">
        <f t="shared" si="16"/>
        <v>427970063.51809299</v>
      </c>
      <c r="Y30">
        <f t="shared" si="17"/>
        <v>409483140.5974409</v>
      </c>
      <c r="Z30">
        <f t="shared" si="20"/>
        <v>819672639.32095945</v>
      </c>
      <c r="AA30">
        <f t="shared" si="21"/>
        <v>598731071.1703732</v>
      </c>
      <c r="AB30">
        <f t="shared" si="22"/>
        <v>434107076.14516175</v>
      </c>
      <c r="AC30">
        <f t="shared" si="23"/>
        <v>311845773.34991771</v>
      </c>
      <c r="AD30">
        <f t="shared" si="24"/>
        <v>223818979.72505423</v>
      </c>
      <c r="AE30">
        <f t="shared" si="25"/>
        <v>159571413.38911444</v>
      </c>
      <c r="AF30">
        <f t="shared" si="26"/>
        <v>121185543.69307643</v>
      </c>
      <c r="AG30">
        <f t="shared" si="27"/>
        <v>92122008.977251023</v>
      </c>
      <c r="AH30">
        <f t="shared" si="28"/>
        <v>70330851.809890479</v>
      </c>
      <c r="AI30">
        <f t="shared" si="29"/>
        <v>53576210.597015135</v>
      </c>
      <c r="AJ30">
        <f t="shared" si="30"/>
        <v>40693342.236688897</v>
      </c>
      <c r="AK30">
        <f t="shared" si="31"/>
        <v>2925654910.4145026</v>
      </c>
    </row>
    <row r="31" spans="1:37" x14ac:dyDescent="0.25">
      <c r="A31">
        <v>4.78</v>
      </c>
      <c r="B31">
        <v>54.35</v>
      </c>
      <c r="C31">
        <f>'2020'!C10</f>
        <v>6.7760680662432939</v>
      </c>
      <c r="D31">
        <f>'2023'!C10</f>
        <v>6.2336452403090261</v>
      </c>
      <c r="E31">
        <f>'2026'!C10</f>
        <v>5.6923865630670489</v>
      </c>
      <c r="F31">
        <f>'2029'!$C10</f>
        <v>5.1506249860457283</v>
      </c>
      <c r="G31">
        <f>'2032'!$C10</f>
        <v>4.6546637319340416</v>
      </c>
      <c r="H31">
        <f>'2035'!$C10</f>
        <v>4.1803116349881906</v>
      </c>
      <c r="I31">
        <f>'2038'!$C10</f>
        <v>3.9986038203943202</v>
      </c>
      <c r="J31">
        <f>'2041'!$C10</f>
        <v>3.8283987067278291</v>
      </c>
      <c r="K31">
        <f>'2044'!$C10</f>
        <v>3.6801465363366108</v>
      </c>
      <c r="L31">
        <f>'2047'!$C10</f>
        <v>3.529813726099603</v>
      </c>
      <c r="M31">
        <f>'2050'!$C10</f>
        <v>3.3765644057216142</v>
      </c>
      <c r="N31">
        <f t="shared" si="19"/>
        <v>121425742.574257</v>
      </c>
      <c r="O31">
        <f t="shared" si="7"/>
        <v>822789096.67730165</v>
      </c>
      <c r="P31">
        <f t="shared" si="8"/>
        <v>756925002.24900627</v>
      </c>
      <c r="Q31">
        <f t="shared" si="9"/>
        <v>691202265.44013906</v>
      </c>
      <c r="R31">
        <f t="shared" si="10"/>
        <v>625418463.65212464</v>
      </c>
      <c r="S31">
        <f t="shared" si="11"/>
        <v>565196000.08355331</v>
      </c>
      <c r="T31">
        <f t="shared" si="12"/>
        <v>507597444.47024745</v>
      </c>
      <c r="U31">
        <f t="shared" si="13"/>
        <v>485533438.15164131</v>
      </c>
      <c r="V31">
        <f t="shared" si="14"/>
        <v>464866155.83475178</v>
      </c>
      <c r="W31">
        <f t="shared" si="15"/>
        <v>446864525.95675284</v>
      </c>
      <c r="X31">
        <f t="shared" si="16"/>
        <v>428610252.84044927</v>
      </c>
      <c r="Y31">
        <f t="shared" si="17"/>
        <v>410001840.31455177</v>
      </c>
      <c r="Z31">
        <f t="shared" si="20"/>
        <v>822789096.67730165</v>
      </c>
      <c r="AA31">
        <f t="shared" si="21"/>
        <v>600871470.8195256</v>
      </c>
      <c r="AB31">
        <f t="shared" si="22"/>
        <v>435574673.71316898</v>
      </c>
      <c r="AC31">
        <f t="shared" si="23"/>
        <v>312864940.4669193</v>
      </c>
      <c r="AD31">
        <f t="shared" si="24"/>
        <v>224447107.96485984</v>
      </c>
      <c r="AE31">
        <f t="shared" si="25"/>
        <v>160015883.83112943</v>
      </c>
      <c r="AF31">
        <f t="shared" si="26"/>
        <v>121504271.50084612</v>
      </c>
      <c r="AG31">
        <f t="shared" si="27"/>
        <v>92348333.719593316</v>
      </c>
      <c r="AH31">
        <f t="shared" si="28"/>
        <v>70470239.608915895</v>
      </c>
      <c r="AI31">
        <f t="shared" si="29"/>
        <v>53656353.861416787</v>
      </c>
      <c r="AJ31">
        <f t="shared" si="30"/>
        <v>40744889.230969712</v>
      </c>
      <c r="AK31">
        <f t="shared" si="31"/>
        <v>2935287261.3946471</v>
      </c>
    </row>
    <row r="32" spans="1:37" x14ac:dyDescent="0.25">
      <c r="A32">
        <v>5.78</v>
      </c>
      <c r="B32">
        <v>54.35</v>
      </c>
      <c r="C32">
        <f>'2020'!C11</f>
        <v>6.7505572933150768</v>
      </c>
      <c r="D32">
        <f>'2023'!C11</f>
        <v>6.2111969625882484</v>
      </c>
      <c r="E32">
        <f>'2026'!C11</f>
        <v>5.6718366318613933</v>
      </c>
      <c r="F32">
        <f>'2029'!$C11</f>
        <v>5.1324763011345196</v>
      </c>
      <c r="G32">
        <f>'2032'!$C11</f>
        <v>4.6402670192983324</v>
      </c>
      <c r="H32">
        <f>'2035'!$C11</f>
        <v>4.1716332619074743</v>
      </c>
      <c r="I32">
        <f>'2038'!$C11</f>
        <v>3.9904364174585552</v>
      </c>
      <c r="J32">
        <f>'2041'!$C11</f>
        <v>3.8211611593200332</v>
      </c>
      <c r="K32">
        <f>'2044'!$C11</f>
        <v>3.6725033737967978</v>
      </c>
      <c r="L32">
        <f>'2047'!$C11</f>
        <v>3.523171089499924</v>
      </c>
      <c r="M32">
        <f>'2050'!$C11</f>
        <v>3.3709222950620679</v>
      </c>
      <c r="N32">
        <f t="shared" si="19"/>
        <v>121425742.574257</v>
      </c>
      <c r="O32">
        <f t="shared" si="7"/>
        <v>819691432.1308496</v>
      </c>
      <c r="P32">
        <f t="shared" si="8"/>
        <v>754199203.45724761</v>
      </c>
      <c r="Q32">
        <f t="shared" si="9"/>
        <v>688706974.78364241</v>
      </c>
      <c r="R32">
        <f t="shared" si="10"/>
        <v>623214746.11003494</v>
      </c>
      <c r="S32">
        <f t="shared" si="11"/>
        <v>563447868.5611341</v>
      </c>
      <c r="T32">
        <f t="shared" si="12"/>
        <v>506543666.57458502</v>
      </c>
      <c r="U32">
        <f t="shared" si="13"/>
        <v>484541705.18526286</v>
      </c>
      <c r="V32">
        <f t="shared" si="14"/>
        <v>463987331.26634377</v>
      </c>
      <c r="W32">
        <f t="shared" si="15"/>
        <v>445936449.26974028</v>
      </c>
      <c r="X32">
        <f t="shared" si="16"/>
        <v>427803665.75868237</v>
      </c>
      <c r="Y32">
        <f t="shared" si="17"/>
        <v>409316742.83803028</v>
      </c>
      <c r="Z32">
        <f t="shared" si="20"/>
        <v>819691432.1308496</v>
      </c>
      <c r="AA32">
        <f t="shared" si="21"/>
        <v>598707643.85609365</v>
      </c>
      <c r="AB32">
        <f t="shared" si="22"/>
        <v>434002217.33119959</v>
      </c>
      <c r="AC32">
        <f t="shared" si="23"/>
        <v>311762533.04263949</v>
      </c>
      <c r="AD32">
        <f t="shared" si="24"/>
        <v>223752900.88538441</v>
      </c>
      <c r="AE32">
        <f t="shared" si="25"/>
        <v>159683689.09064546</v>
      </c>
      <c r="AF32">
        <f t="shared" si="26"/>
        <v>121256091.28886749</v>
      </c>
      <c r="AG32">
        <f t="shared" si="27"/>
        <v>92173750.167950183</v>
      </c>
      <c r="AH32">
        <f t="shared" si="28"/>
        <v>70323882.53040491</v>
      </c>
      <c r="AI32">
        <f t="shared" si="29"/>
        <v>53555379.790935457</v>
      </c>
      <c r="AJ32">
        <f t="shared" si="30"/>
        <v>40676806.071216404</v>
      </c>
      <c r="AK32">
        <f t="shared" si="31"/>
        <v>2925586326.1861873</v>
      </c>
    </row>
    <row r="33" spans="1:37" x14ac:dyDescent="0.25">
      <c r="A33">
        <v>6.78</v>
      </c>
      <c r="B33">
        <v>54.35</v>
      </c>
      <c r="C33">
        <f>'2020'!C12</f>
        <v>6.7451812735569918</v>
      </c>
      <c r="D33">
        <f>'2023'!C12</f>
        <v>6.2066562530033398</v>
      </c>
      <c r="E33">
        <f>'2026'!C12</f>
        <v>5.669239945489962</v>
      </c>
      <c r="F33">
        <f>'2029'!$C12</f>
        <v>5.1321784574225591</v>
      </c>
      <c r="G33">
        <f>'2032'!$C12</f>
        <v>4.638743334085591</v>
      </c>
      <c r="H33">
        <f>'2035'!$C12</f>
        <v>4.1639157491343246</v>
      </c>
      <c r="I33">
        <f>'2038'!$C12</f>
        <v>3.9834929220671831</v>
      </c>
      <c r="J33">
        <f>'2041'!$C12</f>
        <v>3.8135336068606431</v>
      </c>
      <c r="K33">
        <f>'2044'!$C12</f>
        <v>3.6652018485039068</v>
      </c>
      <c r="L33">
        <f>'2047'!$C12</f>
        <v>3.5168700901471648</v>
      </c>
      <c r="M33">
        <f>'2050'!$C12</f>
        <v>3.3659225342470092</v>
      </c>
      <c r="N33">
        <f t="shared" si="19"/>
        <v>121425742.574257</v>
      </c>
      <c r="O33">
        <f t="shared" si="7"/>
        <v>819038644.93963027</v>
      </c>
      <c r="P33">
        <f t="shared" si="8"/>
        <v>753647844.42408609</v>
      </c>
      <c r="Q33">
        <f t="shared" si="9"/>
        <v>688391670.2127589</v>
      </c>
      <c r="R33">
        <f t="shared" si="10"/>
        <v>623178580.21613908</v>
      </c>
      <c r="S33">
        <f t="shared" si="11"/>
        <v>563262853.95272768</v>
      </c>
      <c r="T33">
        <f t="shared" si="12"/>
        <v>505606561.85527897</v>
      </c>
      <c r="U33">
        <f t="shared" si="13"/>
        <v>483698586.10130459</v>
      </c>
      <c r="V33">
        <f t="shared" si="14"/>
        <v>463061150.04493827</v>
      </c>
      <c r="W33">
        <f t="shared" si="15"/>
        <v>445049856.1391263</v>
      </c>
      <c r="X33">
        <f t="shared" si="16"/>
        <v>427038562.23331362</v>
      </c>
      <c r="Y33">
        <f t="shared" si="17"/>
        <v>408709643.1683681</v>
      </c>
      <c r="Z33">
        <f t="shared" si="20"/>
        <v>819038644.93963027</v>
      </c>
      <c r="AA33">
        <f t="shared" si="21"/>
        <v>598269957.27919233</v>
      </c>
      <c r="AB33">
        <f t="shared" si="22"/>
        <v>433803521.9674114</v>
      </c>
      <c r="AC33">
        <f t="shared" si="23"/>
        <v>311744441.0915727</v>
      </c>
      <c r="AD33">
        <f t="shared" si="24"/>
        <v>223679429.0388357</v>
      </c>
      <c r="AE33">
        <f t="shared" si="25"/>
        <v>159388274.60119984</v>
      </c>
      <c r="AF33">
        <f t="shared" si="26"/>
        <v>121045101.55667768</v>
      </c>
      <c r="AG33">
        <f t="shared" si="27"/>
        <v>91989758.945002183</v>
      </c>
      <c r="AH33">
        <f t="shared" si="28"/>
        <v>70184067.381247088</v>
      </c>
      <c r="AI33">
        <f t="shared" si="29"/>
        <v>53459598.914893076</v>
      </c>
      <c r="AJ33">
        <f t="shared" si="30"/>
        <v>40616474.125453517</v>
      </c>
      <c r="AK33">
        <f t="shared" si="31"/>
        <v>2923219269.8411155</v>
      </c>
    </row>
    <row r="34" spans="1:37" x14ac:dyDescent="0.25">
      <c r="A34">
        <v>7.78</v>
      </c>
      <c r="B34">
        <v>54.35</v>
      </c>
      <c r="C34">
        <f>'2020'!C13</f>
        <v>6.795251768837935</v>
      </c>
      <c r="D34">
        <f>'2023'!C13</f>
        <v>6.2501707189165394</v>
      </c>
      <c r="E34">
        <f>'2026'!C13</f>
        <v>5.7058380502973218</v>
      </c>
      <c r="F34">
        <f>'2029'!$C13</f>
        <v>5.1618632145932253</v>
      </c>
      <c r="G34">
        <f>'2032'!$C13</f>
        <v>4.6651313198432414</v>
      </c>
      <c r="H34">
        <f>'2035'!$C13</f>
        <v>4.1853333433659117</v>
      </c>
      <c r="I34">
        <f>'2038'!$C13</f>
        <v>4.0028485083642327</v>
      </c>
      <c r="J34">
        <f>'2041'!$C13</f>
        <v>3.8318372123910609</v>
      </c>
      <c r="K34">
        <f>'2044'!$C13</f>
        <v>3.6837640502013702</v>
      </c>
      <c r="L34">
        <f>'2047'!$C13</f>
        <v>3.5347686515107428</v>
      </c>
      <c r="M34">
        <f>'2050'!$C13</f>
        <v>3.3808682215128578</v>
      </c>
      <c r="N34">
        <f t="shared" si="19"/>
        <v>121425742.574257</v>
      </c>
      <c r="O34">
        <f t="shared" si="7"/>
        <v>825118492.01017964</v>
      </c>
      <c r="P34">
        <f t="shared" si="8"/>
        <v>758931620.76031852</v>
      </c>
      <c r="Q34">
        <f t="shared" si="9"/>
        <v>692835622.2658031</v>
      </c>
      <c r="R34">
        <f t="shared" si="10"/>
        <v>626783073.89872372</v>
      </c>
      <c r="S34">
        <f t="shared" si="11"/>
        <v>566467034.71838927</v>
      </c>
      <c r="T34">
        <f t="shared" si="12"/>
        <v>508207209.13900357</v>
      </c>
      <c r="U34">
        <f t="shared" si="13"/>
        <v>486048852.54038393</v>
      </c>
      <c r="V34">
        <f t="shared" si="14"/>
        <v>465283678.93825549</v>
      </c>
      <c r="W34">
        <f t="shared" si="15"/>
        <v>447303785.26405394</v>
      </c>
      <c r="X34">
        <f t="shared" si="16"/>
        <v>429211908.337897</v>
      </c>
      <c r="Y34">
        <f t="shared" si="17"/>
        <v>410524434.34290636</v>
      </c>
      <c r="Z34">
        <f t="shared" si="20"/>
        <v>825118492.01017964</v>
      </c>
      <c r="AA34">
        <f t="shared" si="21"/>
        <v>602464389.28923309</v>
      </c>
      <c r="AB34">
        <f t="shared" si="22"/>
        <v>436603965.5745647</v>
      </c>
      <c r="AC34">
        <f t="shared" si="23"/>
        <v>313547585.33331752</v>
      </c>
      <c r="AD34">
        <f t="shared" si="24"/>
        <v>224951853.30606878</v>
      </c>
      <c r="AE34">
        <f t="shared" si="25"/>
        <v>160208107.08493608</v>
      </c>
      <c r="AF34">
        <f t="shared" si="26"/>
        <v>121633253.45122142</v>
      </c>
      <c r="AG34">
        <f t="shared" si="27"/>
        <v>92431277.083858594</v>
      </c>
      <c r="AH34">
        <f t="shared" si="28"/>
        <v>70539510.510582745</v>
      </c>
      <c r="AI34">
        <f t="shared" si="29"/>
        <v>53731673.198879622</v>
      </c>
      <c r="AJ34">
        <f t="shared" si="30"/>
        <v>40796823.231514044</v>
      </c>
      <c r="AK34">
        <f t="shared" si="31"/>
        <v>2942026930.0743566</v>
      </c>
    </row>
    <row r="35" spans="1:37" x14ac:dyDescent="0.25">
      <c r="A35">
        <v>4.78</v>
      </c>
      <c r="B35">
        <v>53.35</v>
      </c>
      <c r="C35">
        <f>'2020'!C14</f>
        <v>6.913273966032575</v>
      </c>
      <c r="D35">
        <f>'2023'!C14</f>
        <v>6.3575558503459328</v>
      </c>
      <c r="E35">
        <f>'2026'!C14</f>
        <v>5.8018377346592684</v>
      </c>
      <c r="F35">
        <f>'2029'!$C14</f>
        <v>5.2461196189725818</v>
      </c>
      <c r="G35">
        <f>'2032'!$C14</f>
        <v>4.7383947038816228</v>
      </c>
      <c r="H35">
        <f>'2035'!$C14</f>
        <v>4.2496669192407932</v>
      </c>
      <c r="I35">
        <f>'2038'!$C14</f>
        <v>4.0636019616873202</v>
      </c>
      <c r="J35">
        <f>'2041'!$C14</f>
        <v>3.8880611170146762</v>
      </c>
      <c r="K35">
        <f>'2044'!$C14</f>
        <v>3.7353360024760098</v>
      </c>
      <c r="L35">
        <f>'2047'!$C14</f>
        <v>3.5798243063955941</v>
      </c>
      <c r="M35">
        <f>'2050'!$C14</f>
        <v>3.4232600997819609</v>
      </c>
      <c r="N35">
        <f t="shared" si="19"/>
        <v>121425742.574257</v>
      </c>
      <c r="O35">
        <f t="shared" si="7"/>
        <v>839449424.94478416</v>
      </c>
      <c r="P35">
        <f t="shared" si="8"/>
        <v>771970940.08556676</v>
      </c>
      <c r="Q35">
        <f t="shared" si="9"/>
        <v>704492455.22634673</v>
      </c>
      <c r="R35">
        <f t="shared" si="10"/>
        <v>637013970.36712396</v>
      </c>
      <c r="S35">
        <f t="shared" si="11"/>
        <v>575363095.52875268</v>
      </c>
      <c r="T35">
        <f t="shared" si="12"/>
        <v>516018961.36206836</v>
      </c>
      <c r="U35">
        <f t="shared" si="13"/>
        <v>493425885.72409034</v>
      </c>
      <c r="V35">
        <f t="shared" si="14"/>
        <v>472110708.30760217</v>
      </c>
      <c r="W35">
        <f t="shared" si="15"/>
        <v>453565947.86500621</v>
      </c>
      <c r="X35">
        <f t="shared" si="16"/>
        <v>434682824.68945956</v>
      </c>
      <c r="Y35">
        <f t="shared" si="17"/>
        <v>415671899.64084971</v>
      </c>
      <c r="Z35">
        <f t="shared" si="20"/>
        <v>839449424.94478416</v>
      </c>
      <c r="AA35">
        <f t="shared" si="21"/>
        <v>612815421.37057257</v>
      </c>
      <c r="AB35">
        <f t="shared" si="22"/>
        <v>443949747.65194911</v>
      </c>
      <c r="AC35">
        <f t="shared" si="23"/>
        <v>318665580.72446364</v>
      </c>
      <c r="AD35">
        <f t="shared" si="24"/>
        <v>228484601.45161548</v>
      </c>
      <c r="AE35">
        <f t="shared" si="25"/>
        <v>162670697.1745061</v>
      </c>
      <c r="AF35">
        <f t="shared" si="26"/>
        <v>123479348.84320115</v>
      </c>
      <c r="AG35">
        <f t="shared" si="27"/>
        <v>93787505.707088396</v>
      </c>
      <c r="AH35">
        <f t="shared" si="28"/>
        <v>71527049.402855009</v>
      </c>
      <c r="AI35">
        <f t="shared" si="29"/>
        <v>54416559.810341358</v>
      </c>
      <c r="AJ35">
        <f t="shared" si="30"/>
        <v>41308364.602216326</v>
      </c>
      <c r="AK35">
        <f t="shared" si="31"/>
        <v>2990554301.6835933</v>
      </c>
    </row>
    <row r="36" spans="1:37" x14ac:dyDescent="0.25">
      <c r="A36">
        <v>5.78</v>
      </c>
      <c r="B36">
        <v>53.35</v>
      </c>
      <c r="C36">
        <f>'2020'!C15</f>
        <v>7.4657590325603556</v>
      </c>
      <c r="D36">
        <f>'2023'!C15</f>
        <v>6.8524427857074732</v>
      </c>
      <c r="E36">
        <f>'2026'!C15</f>
        <v>6.2395145884186656</v>
      </c>
      <c r="F36">
        <f>'2029'!$C15</f>
        <v>5.6251367369202301</v>
      </c>
      <c r="G36">
        <f>'2032'!$C15</f>
        <v>5.0596039983970069</v>
      </c>
      <c r="H36">
        <f>'2035'!$C15</f>
        <v>4.5097124552657988</v>
      </c>
      <c r="I36">
        <f>'2038'!$C15</f>
        <v>4.3027555026197222</v>
      </c>
      <c r="J36">
        <f>'2041'!$C15</f>
        <v>4.1052561968110641</v>
      </c>
      <c r="K36">
        <f>'2044'!$C15</f>
        <v>3.9301282591680748</v>
      </c>
      <c r="L36">
        <f>'2047'!$C15</f>
        <v>3.7550003215250771</v>
      </c>
      <c r="M36">
        <f>'2050'!$C15</f>
        <v>3.5746407887952421</v>
      </c>
      <c r="N36">
        <f t="shared" si="19"/>
        <v>121425742.574257</v>
      </c>
      <c r="O36">
        <f t="shared" si="7"/>
        <v>906535334.40910769</v>
      </c>
      <c r="P36">
        <f t="shared" si="8"/>
        <v>832062953.70214021</v>
      </c>
      <c r="Q36">
        <f t="shared" si="9"/>
        <v>757637692.20164597</v>
      </c>
      <c r="R36">
        <f t="shared" si="10"/>
        <v>683036405.3622719</v>
      </c>
      <c r="S36">
        <f t="shared" si="11"/>
        <v>614366172.63703644</v>
      </c>
      <c r="T36">
        <f t="shared" si="12"/>
        <v>547595183.67702532</v>
      </c>
      <c r="U36">
        <f t="shared" si="13"/>
        <v>522465282.02107018</v>
      </c>
      <c r="V36">
        <f t="shared" si="14"/>
        <v>498483782.15535361</v>
      </c>
      <c r="W36">
        <f t="shared" si="15"/>
        <v>477218742.28155547</v>
      </c>
      <c r="X36">
        <f t="shared" si="16"/>
        <v>455953702.40775627</v>
      </c>
      <c r="Y36">
        <f t="shared" si="17"/>
        <v>434053412.21569008</v>
      </c>
      <c r="Z36">
        <f t="shared" si="20"/>
        <v>906535334.40910769</v>
      </c>
      <c r="AA36">
        <f t="shared" si="21"/>
        <v>660518399.20723152</v>
      </c>
      <c r="AB36">
        <f t="shared" si="22"/>
        <v>477440261.80728763</v>
      </c>
      <c r="AC36">
        <f t="shared" si="23"/>
        <v>341688256.29566109</v>
      </c>
      <c r="AD36">
        <f t="shared" si="24"/>
        <v>243973260.00084549</v>
      </c>
      <c r="AE36">
        <f t="shared" si="25"/>
        <v>172624839.33345512</v>
      </c>
      <c r="AF36">
        <f t="shared" si="26"/>
        <v>130746429.57263777</v>
      </c>
      <c r="AG36">
        <f t="shared" si="27"/>
        <v>99026668.408727154</v>
      </c>
      <c r="AH36">
        <f t="shared" si="28"/>
        <v>75257079.407778621</v>
      </c>
      <c r="AI36">
        <f t="shared" si="29"/>
        <v>57079393.315214865</v>
      </c>
      <c r="AJ36">
        <f t="shared" si="30"/>
        <v>43135070.290134586</v>
      </c>
      <c r="AK36">
        <f t="shared" si="31"/>
        <v>3208024992.0480809</v>
      </c>
    </row>
    <row r="37" spans="1:37" x14ac:dyDescent="0.25">
      <c r="A37">
        <v>6.78</v>
      </c>
      <c r="B37">
        <v>53.35</v>
      </c>
      <c r="C37">
        <f>'2020'!C16</f>
        <v>8.1179546782050167</v>
      </c>
      <c r="D37">
        <f>'2023'!C16</f>
        <v>7.4284941471197232</v>
      </c>
      <c r="E37">
        <f>'2026'!C16</f>
        <v>6.7478043587332071</v>
      </c>
      <c r="F37">
        <f>'2029'!$C16</f>
        <v>6.0580764787262504</v>
      </c>
      <c r="G37">
        <f>'2032'!$C16</f>
        <v>5.4201155493296644</v>
      </c>
      <c r="H37">
        <f>'2035'!$C16</f>
        <v>4.793450278501024</v>
      </c>
      <c r="I37">
        <f>'2038'!$C16</f>
        <v>4.5614639959094507</v>
      </c>
      <c r="J37">
        <f>'2041'!$C16</f>
        <v>4.3419386545178638</v>
      </c>
      <c r="K37">
        <f>'2044'!$C16</f>
        <v>4.1470109531900272</v>
      </c>
      <c r="L37">
        <f>'2047'!$C16</f>
        <v>3.9470383791304289</v>
      </c>
      <c r="M37">
        <f>'2050'!$C16</f>
        <v>3.7444247480576629</v>
      </c>
      <c r="N37">
        <f t="shared" si="19"/>
        <v>121425742.574257</v>
      </c>
      <c r="O37">
        <f t="shared" si="7"/>
        <v>985728674.98520768</v>
      </c>
      <c r="P37">
        <f t="shared" si="8"/>
        <v>902010418.02253437</v>
      </c>
      <c r="Q37">
        <f t="shared" si="9"/>
        <v>819357155.00498772</v>
      </c>
      <c r="R37">
        <f t="shared" si="10"/>
        <v>735606435.00097501</v>
      </c>
      <c r="S37">
        <f t="shared" si="11"/>
        <v>658141555.41563141</v>
      </c>
      <c r="T37">
        <f t="shared" si="12"/>
        <v>582048259.55976582</v>
      </c>
      <c r="U37">
        <f t="shared" si="13"/>
        <v>553879152.9290427</v>
      </c>
      <c r="V37">
        <f t="shared" si="14"/>
        <v>527223125.33670193</v>
      </c>
      <c r="W37">
        <f t="shared" si="15"/>
        <v>503553884.45467639</v>
      </c>
      <c r="X37">
        <f t="shared" si="16"/>
        <v>479272066.15500408</v>
      </c>
      <c r="Y37">
        <f t="shared" si="17"/>
        <v>454669555.54632688</v>
      </c>
      <c r="Z37">
        <f t="shared" si="20"/>
        <v>985728674.98520768</v>
      </c>
      <c r="AA37">
        <f t="shared" si="21"/>
        <v>716044951.56236839</v>
      </c>
      <c r="AB37">
        <f t="shared" si="22"/>
        <v>516333992.65349513</v>
      </c>
      <c r="AC37">
        <f t="shared" si="23"/>
        <v>367986359.32449251</v>
      </c>
      <c r="AD37">
        <f t="shared" si="24"/>
        <v>261357066.79222032</v>
      </c>
      <c r="AE37">
        <f t="shared" si="25"/>
        <v>183485885.71604943</v>
      </c>
      <c r="AF37">
        <f t="shared" si="26"/>
        <v>138607720.26813611</v>
      </c>
      <c r="AG37">
        <f t="shared" si="27"/>
        <v>104735904.11384594</v>
      </c>
      <c r="AH37">
        <f t="shared" si="28"/>
        <v>79410113.876337677</v>
      </c>
      <c r="AI37">
        <f t="shared" si="29"/>
        <v>59998545.081650354</v>
      </c>
      <c r="AJ37">
        <f t="shared" si="30"/>
        <v>45183847.621797651</v>
      </c>
      <c r="AK37">
        <f t="shared" si="31"/>
        <v>3458873061.9956007</v>
      </c>
    </row>
    <row r="38" spans="1:37" x14ac:dyDescent="0.25">
      <c r="A38">
        <v>7.78</v>
      </c>
      <c r="B38">
        <v>53.35</v>
      </c>
      <c r="C38">
        <f>'2020'!C17</f>
        <v>9.1612427752793497</v>
      </c>
      <c r="D38">
        <f>'2023'!C17</f>
        <v>8.3414014252423847</v>
      </c>
      <c r="E38">
        <f>'2026'!C17</f>
        <v>7.584060389153489</v>
      </c>
      <c r="F38">
        <f>'2029'!$C17</f>
        <v>6.8380135530328241</v>
      </c>
      <c r="G38">
        <f>'2032'!$C17</f>
        <v>6.0892792580744581</v>
      </c>
      <c r="H38">
        <f>'2035'!$C17</f>
        <v>5.315440096237892</v>
      </c>
      <c r="I38">
        <f>'2038'!$C17</f>
        <v>5.0380973741467692</v>
      </c>
      <c r="J38">
        <f>'2041'!$C17</f>
        <v>4.7733745013102649</v>
      </c>
      <c r="K38">
        <f>'2044'!$C17</f>
        <v>4.5344779767635659</v>
      </c>
      <c r="L38">
        <f>'2047'!$C17</f>
        <v>4.2909160115408946</v>
      </c>
      <c r="M38">
        <f>'2050'!$C17</f>
        <v>4.0416649059473944</v>
      </c>
      <c r="N38">
        <f t="shared" si="19"/>
        <v>121425742.574257</v>
      </c>
      <c r="O38">
        <f t="shared" si="7"/>
        <v>1112410706.8913422</v>
      </c>
      <c r="P38">
        <f t="shared" si="8"/>
        <v>1012860862.1700222</v>
      </c>
      <c r="Q38">
        <f t="shared" si="9"/>
        <v>920900164.48097098</v>
      </c>
      <c r="R38">
        <f t="shared" si="10"/>
        <v>830310873.40984416</v>
      </c>
      <c r="S38">
        <f t="shared" si="11"/>
        <v>739395255.6537118</v>
      </c>
      <c r="T38">
        <f t="shared" si="12"/>
        <v>645431260.79466617</v>
      </c>
      <c r="U38">
        <f t="shared" si="13"/>
        <v>611754714.81718576</v>
      </c>
      <c r="V38">
        <f t="shared" si="14"/>
        <v>579610543.40662265</v>
      </c>
      <c r="W38">
        <f t="shared" si="15"/>
        <v>550602355.51513052</v>
      </c>
      <c r="X38">
        <f t="shared" si="16"/>
        <v>521027663.02512228</v>
      </c>
      <c r="Y38">
        <f t="shared" si="17"/>
        <v>490762162.44097692</v>
      </c>
      <c r="Z38">
        <f t="shared" si="20"/>
        <v>1112410706.8913422</v>
      </c>
      <c r="AA38">
        <f t="shared" si="21"/>
        <v>804041608.05804992</v>
      </c>
      <c r="AB38">
        <f t="shared" si="22"/>
        <v>580323313.04756308</v>
      </c>
      <c r="AC38">
        <f t="shared" si="23"/>
        <v>415362156.82129419</v>
      </c>
      <c r="AD38">
        <f t="shared" si="24"/>
        <v>293624029.09765911</v>
      </c>
      <c r="AE38">
        <f t="shared" si="25"/>
        <v>203466851.09119451</v>
      </c>
      <c r="AF38">
        <f t="shared" si="26"/>
        <v>153091023.44019219</v>
      </c>
      <c r="AG38">
        <f t="shared" si="27"/>
        <v>115142965.8151685</v>
      </c>
      <c r="AH38">
        <f t="shared" si="28"/>
        <v>86829626.583829299</v>
      </c>
      <c r="AI38">
        <f t="shared" si="29"/>
        <v>65225795.401748836</v>
      </c>
      <c r="AJ38">
        <f t="shared" si="30"/>
        <v>48770634.619756535</v>
      </c>
      <c r="AK38">
        <f t="shared" si="31"/>
        <v>3878288710.8677983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N2" sqref="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6.727914312487993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6.6578099579330106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6.6289472613935896</v>
      </c>
      <c r="D4">
        <v>102</v>
      </c>
      <c r="E4">
        <v>0</v>
      </c>
      <c r="F4">
        <v>56</v>
      </c>
      <c r="G4">
        <v>54</v>
      </c>
      <c r="H4">
        <v>99385.465678033986</v>
      </c>
      <c r="I4">
        <v>20</v>
      </c>
      <c r="J4">
        <v>12.142574257425739</v>
      </c>
      <c r="K4" t="s">
        <v>14</v>
      </c>
      <c r="L4">
        <v>1008892.491045453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6.6577892232504956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6.7502262742813732</v>
      </c>
      <c r="D6">
        <v>104</v>
      </c>
      <c r="E6">
        <v>45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6.7231940846495002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6.7230440103424716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6.7504025253927917</v>
      </c>
      <c r="D9">
        <v>104</v>
      </c>
      <c r="E9">
        <v>46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6.7760680662432939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6.7505572933150768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6.7451812735569918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6.795251768837935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6.913273966032575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7.4657590325603556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8.1179546782050167</v>
      </c>
      <c r="D16">
        <v>130</v>
      </c>
      <c r="E16">
        <v>325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9.1612427752793497</v>
      </c>
      <c r="D17">
        <v>127</v>
      </c>
      <c r="E17">
        <v>2360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6.191941371273872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6.1285045058238374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6.1033937815599151</v>
      </c>
      <c r="D4">
        <v>102</v>
      </c>
      <c r="E4">
        <v>0</v>
      </c>
      <c r="F4">
        <v>56</v>
      </c>
      <c r="G4">
        <v>54</v>
      </c>
      <c r="H4">
        <v>99385.465678033986</v>
      </c>
      <c r="I4">
        <v>20</v>
      </c>
      <c r="J4">
        <v>12.142574257425739</v>
      </c>
      <c r="K4" t="s">
        <v>14</v>
      </c>
      <c r="L4">
        <v>1008892.491045453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6.1284837711413207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6.21133667096493</v>
      </c>
      <c r="D6">
        <v>104</v>
      </c>
      <c r="E6">
        <v>45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6.1875857261981686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6.1874356518911418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6.2114400055237908</v>
      </c>
      <c r="D9">
        <v>104</v>
      </c>
      <c r="E9">
        <v>46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6.2336452403090261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6.2111969625882484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6.2066562530033398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6.2501707189165394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6.3575558503459328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6.8524427857074732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7.4284941471197232</v>
      </c>
      <c r="D16">
        <v>128</v>
      </c>
      <c r="E16">
        <v>486</v>
      </c>
      <c r="F16">
        <v>68</v>
      </c>
      <c r="G16">
        <v>66</v>
      </c>
      <c r="H16">
        <v>120682.35118046989</v>
      </c>
      <c r="I16">
        <v>20</v>
      </c>
      <c r="J16">
        <v>12.142574257425739</v>
      </c>
      <c r="K16" t="s">
        <v>14</v>
      </c>
      <c r="L16">
        <v>1225083.739126622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8.3414014252423847</v>
      </c>
      <c r="D17">
        <v>126</v>
      </c>
      <c r="E17">
        <v>2476</v>
      </c>
      <c r="F17">
        <v>66</v>
      </c>
      <c r="G17">
        <v>64</v>
      </c>
      <c r="H17">
        <v>117132.8702633972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5.6561070191897631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5.5991990537146359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5.5769898581521398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5.5991783190321209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5.6736229207822264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5.6519773677468139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5.6518272934397862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5.6732069982753277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5.6923865630670489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5.6718366318613933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5.669239945489962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5.7058380502973218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5.8018377346592684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6.2395145884186656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6.7478043587332071</v>
      </c>
      <c r="D16">
        <v>136</v>
      </c>
      <c r="E16">
        <v>47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7.584060389153489</v>
      </c>
      <c r="D17">
        <v>131</v>
      </c>
      <c r="E17">
        <v>2173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5.1203389324602906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5.0698936016054166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5.0495005900303331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5.0698728669229034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5.1342625900553518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5.1163690092954388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5.116218934988412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5.1338466675484531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5.1506249860457283</v>
      </c>
      <c r="D10">
        <v>106</v>
      </c>
      <c r="E10">
        <v>0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5.1324763011345196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5.1321784574225591</v>
      </c>
      <c r="D12">
        <v>105</v>
      </c>
      <c r="E12">
        <v>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5.1618632145932253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5.2461196189725818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5.6251367369202301</v>
      </c>
      <c r="D15">
        <v>121</v>
      </c>
      <c r="E15">
        <v>0</v>
      </c>
      <c r="F15">
        <v>64</v>
      </c>
      <c r="G15">
        <v>62</v>
      </c>
      <c r="H15">
        <v>113583.38934632461</v>
      </c>
      <c r="I15">
        <v>20</v>
      </c>
      <c r="J15">
        <v>12.142574257425739</v>
      </c>
      <c r="K15" t="s">
        <v>14</v>
      </c>
      <c r="L15">
        <v>1153019.989766232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6.0580764787262504</v>
      </c>
      <c r="D16">
        <v>137</v>
      </c>
      <c r="E16">
        <v>3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6.8380135530328241</v>
      </c>
      <c r="D17">
        <v>146</v>
      </c>
      <c r="E17">
        <v>1409</v>
      </c>
      <c r="F17">
        <v>69</v>
      </c>
      <c r="G17">
        <v>67</v>
      </c>
      <c r="H17">
        <v>122457.0916390062</v>
      </c>
      <c r="I17">
        <v>20</v>
      </c>
      <c r="J17">
        <v>12.142574257425739</v>
      </c>
      <c r="K17" t="s">
        <v>14</v>
      </c>
      <c r="L17">
        <v>1243099.676466719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4.6300994997317808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4.5869119870028383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4.5675862264555178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4.5868912523203234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4.6420533082191637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4.6266858582339694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4.6269493543646698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4.641637385712265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4.6546637319340416</v>
      </c>
      <c r="D10">
        <v>106</v>
      </c>
      <c r="E10">
        <v>0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4.6402670192983324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4.638743334085591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4.6651313198432414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4.7383947038816228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5.0596039983970069</v>
      </c>
      <c r="D15">
        <v>123</v>
      </c>
      <c r="E15">
        <v>0</v>
      </c>
      <c r="F15">
        <v>63</v>
      </c>
      <c r="G15">
        <v>61</v>
      </c>
      <c r="H15">
        <v>111808.64888778829</v>
      </c>
      <c r="I15">
        <v>20</v>
      </c>
      <c r="J15">
        <v>12.142574257425739</v>
      </c>
      <c r="K15" t="s">
        <v>14</v>
      </c>
      <c r="L15">
        <v>1135004.0524261349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5.4201155493296644</v>
      </c>
      <c r="D16">
        <v>143</v>
      </c>
      <c r="E16">
        <v>0</v>
      </c>
      <c r="F16">
        <v>66</v>
      </c>
      <c r="G16">
        <v>64</v>
      </c>
      <c r="H16">
        <v>117132.8702633972</v>
      </c>
      <c r="I16">
        <v>20</v>
      </c>
      <c r="J16">
        <v>12.142574257425739</v>
      </c>
      <c r="K16" t="s">
        <v>14</v>
      </c>
      <c r="L16">
        <v>1189051.864446427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6.0892792580744581</v>
      </c>
      <c r="D17">
        <v>178</v>
      </c>
      <c r="E17">
        <v>35</v>
      </c>
      <c r="F17">
        <v>72</v>
      </c>
      <c r="G17">
        <v>70</v>
      </c>
      <c r="H17">
        <v>127781.31301461509</v>
      </c>
      <c r="I17">
        <v>20</v>
      </c>
      <c r="J17">
        <v>12.142574257425739</v>
      </c>
      <c r="K17" t="s">
        <v>14</v>
      </c>
      <c r="L17">
        <v>1297147.488487012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4.1589276915284481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4.1212307083157187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4.1085235233133313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4.1254947107473896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4.1671684464346228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4.1556102455582016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4.1558496928070099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4.1687001317069008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4.1803116349881906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4.1716332619074743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4.1639157491343246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4.1853333433659117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4.2496669192407932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4.5097124552657988</v>
      </c>
      <c r="D15">
        <v>125</v>
      </c>
      <c r="E15">
        <v>4</v>
      </c>
      <c r="F15">
        <v>62</v>
      </c>
      <c r="G15">
        <v>60</v>
      </c>
      <c r="H15">
        <v>110033.9084292519</v>
      </c>
      <c r="I15">
        <v>20</v>
      </c>
      <c r="J15">
        <v>12.142574257425739</v>
      </c>
      <c r="K15" t="s">
        <v>14</v>
      </c>
      <c r="L15">
        <v>1116988.1150860379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4.793450278501024</v>
      </c>
      <c r="D16">
        <v>148</v>
      </c>
      <c r="E16">
        <v>3</v>
      </c>
      <c r="F16">
        <v>64</v>
      </c>
      <c r="G16">
        <v>62</v>
      </c>
      <c r="H16">
        <v>113583.38934632461</v>
      </c>
      <c r="I16">
        <v>20</v>
      </c>
      <c r="J16">
        <v>12.142574257425739</v>
      </c>
      <c r="K16" t="s">
        <v>14</v>
      </c>
      <c r="L16">
        <v>1153019.989766232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5.315440096237892</v>
      </c>
      <c r="D17">
        <v>186</v>
      </c>
      <c r="E17">
        <v>13</v>
      </c>
      <c r="F17">
        <v>69</v>
      </c>
      <c r="G17">
        <v>67</v>
      </c>
      <c r="H17">
        <v>122457.0916390062</v>
      </c>
      <c r="I17">
        <v>20</v>
      </c>
      <c r="J17">
        <v>12.142574257425739</v>
      </c>
      <c r="K17" t="s">
        <v>14</v>
      </c>
      <c r="L17">
        <v>1243099.676466719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3.9794241156624119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3.9440377753804028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3.9329455872479029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3.9480782722797509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3.9866846633132109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3.9761879444311918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3.976407072995245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3.9881147551617051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3.9986038203943202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3.9904364174585552</v>
      </c>
      <c r="D11">
        <v>107</v>
      </c>
      <c r="E11">
        <v>18</v>
      </c>
      <c r="F11">
        <v>56</v>
      </c>
      <c r="G11">
        <v>54</v>
      </c>
      <c r="H11">
        <v>99385.465678033986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3.9834929220671831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4.0028485083642327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4.0636019616873202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4.3027555026197222</v>
      </c>
      <c r="D15">
        <v>128</v>
      </c>
      <c r="E15">
        <v>0</v>
      </c>
      <c r="F15">
        <v>61</v>
      </c>
      <c r="G15">
        <v>59</v>
      </c>
      <c r="H15">
        <v>108259.1679707156</v>
      </c>
      <c r="I15">
        <v>20</v>
      </c>
      <c r="J15">
        <v>12.142574257425739</v>
      </c>
      <c r="K15" t="s">
        <v>14</v>
      </c>
      <c r="L15">
        <v>1098972.1777459399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4.5614639959094507</v>
      </c>
      <c r="D16">
        <v>148</v>
      </c>
      <c r="E16">
        <v>3</v>
      </c>
      <c r="F16">
        <v>64</v>
      </c>
      <c r="G16">
        <v>62</v>
      </c>
      <c r="H16">
        <v>113583.38934632461</v>
      </c>
      <c r="I16">
        <v>20</v>
      </c>
      <c r="J16">
        <v>12.142574257425739</v>
      </c>
      <c r="K16" t="s">
        <v>14</v>
      </c>
      <c r="L16">
        <v>1153019.989766232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5.0380973741467692</v>
      </c>
      <c r="D17">
        <v>189</v>
      </c>
      <c r="E17">
        <v>9</v>
      </c>
      <c r="F17">
        <v>68</v>
      </c>
      <c r="G17">
        <v>66</v>
      </c>
      <c r="H17">
        <v>120682.35118046989</v>
      </c>
      <c r="I17">
        <v>20</v>
      </c>
      <c r="J17">
        <v>12.142574257425739</v>
      </c>
      <c r="K17" t="s">
        <v>14</v>
      </c>
      <c r="L17">
        <v>1225083.739126622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3.8113967299065981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3.7781162899520351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3.767606291675468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3.7819624432179308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3.817674419220304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3.8082312290875429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3.8084326900485541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3.8190161730535919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3.8283987067278291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3.8211611593200332</v>
      </c>
      <c r="D11">
        <v>107</v>
      </c>
      <c r="E11">
        <v>18</v>
      </c>
      <c r="F11">
        <v>56</v>
      </c>
      <c r="G11">
        <v>54</v>
      </c>
      <c r="H11">
        <v>99385.465678033986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3.8135336068606431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3.8318372123910609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3.8880611170146762</v>
      </c>
      <c r="D14">
        <v>113</v>
      </c>
      <c r="E14">
        <v>0</v>
      </c>
      <c r="F14">
        <v>57</v>
      </c>
      <c r="G14">
        <v>55</v>
      </c>
      <c r="H14">
        <v>101160.2061365703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4.1052561968110641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4.3419386545178638</v>
      </c>
      <c r="D16">
        <v>151</v>
      </c>
      <c r="E16">
        <v>4</v>
      </c>
      <c r="F16">
        <v>63</v>
      </c>
      <c r="G16">
        <v>61</v>
      </c>
      <c r="H16">
        <v>111808.64888778829</v>
      </c>
      <c r="I16">
        <v>20</v>
      </c>
      <c r="J16">
        <v>12.142574257425739</v>
      </c>
      <c r="K16" t="s">
        <v>14</v>
      </c>
      <c r="L16">
        <v>1135004.0524261349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4.7733745013102649</v>
      </c>
      <c r="D17">
        <v>192</v>
      </c>
      <c r="E17">
        <v>11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3.6663097986731992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3.6347257738395342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3.6229720003198969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3.6373923929637701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3.67160230891088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3.661578864767832</v>
      </c>
      <c r="D7">
        <v>109</v>
      </c>
      <c r="E7">
        <v>5</v>
      </c>
      <c r="F7">
        <v>55</v>
      </c>
      <c r="G7">
        <v>53</v>
      </c>
      <c r="H7">
        <v>97610.725219497675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3.6633917994074769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3.6728673284236288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3.6801465363366108</v>
      </c>
      <c r="D10">
        <v>112</v>
      </c>
      <c r="E10">
        <v>0</v>
      </c>
      <c r="F10">
        <v>55</v>
      </c>
      <c r="G10">
        <v>53</v>
      </c>
      <c r="H10">
        <v>97610.725219497675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3.6725033737967978</v>
      </c>
      <c r="D11">
        <v>111</v>
      </c>
      <c r="E11">
        <v>0</v>
      </c>
      <c r="F11">
        <v>55</v>
      </c>
      <c r="G11">
        <v>53</v>
      </c>
      <c r="H11">
        <v>97610.725219497675</v>
      </c>
      <c r="I11">
        <v>20</v>
      </c>
      <c r="J11">
        <v>12.142574257425739</v>
      </c>
      <c r="K11" t="s">
        <v>14</v>
      </c>
      <c r="L11">
        <v>990876.55370535597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3.6652018485039068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3.6837640502013702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3.7353360024760098</v>
      </c>
      <c r="D14">
        <v>113</v>
      </c>
      <c r="E14">
        <v>0</v>
      </c>
      <c r="F14">
        <v>57</v>
      </c>
      <c r="G14">
        <v>55</v>
      </c>
      <c r="H14">
        <v>101160.2061365703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3.9301282591680748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4.1470109531900272</v>
      </c>
      <c r="D16">
        <v>154</v>
      </c>
      <c r="E16">
        <v>14</v>
      </c>
      <c r="F16">
        <v>62</v>
      </c>
      <c r="G16">
        <v>60</v>
      </c>
      <c r="H16">
        <v>110033.9084292519</v>
      </c>
      <c r="I16">
        <v>20</v>
      </c>
      <c r="J16">
        <v>12.142574257425739</v>
      </c>
      <c r="K16" t="s">
        <v>14</v>
      </c>
      <c r="L16">
        <v>1116988.1150860379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4.5344779767635659</v>
      </c>
      <c r="D17">
        <v>196</v>
      </c>
      <c r="E17">
        <v>0</v>
      </c>
      <c r="F17">
        <v>66</v>
      </c>
      <c r="G17">
        <v>64</v>
      </c>
      <c r="H17">
        <v>117132.8702633972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3.5190374995122808</v>
      </c>
      <c r="D2">
        <v>109</v>
      </c>
      <c r="E2">
        <v>15</v>
      </c>
      <c r="F2">
        <v>55</v>
      </c>
      <c r="G2">
        <v>53</v>
      </c>
      <c r="H2">
        <v>97610.725219497675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3.4904415960065118</v>
      </c>
      <c r="D3">
        <v>109</v>
      </c>
      <c r="E3">
        <v>0</v>
      </c>
      <c r="F3">
        <v>54</v>
      </c>
      <c r="G3">
        <v>52</v>
      </c>
      <c r="H3">
        <v>95835.98476096135</v>
      </c>
      <c r="I3">
        <v>20</v>
      </c>
      <c r="J3">
        <v>12.142574257425739</v>
      </c>
      <c r="K3" t="s">
        <v>14</v>
      </c>
      <c r="L3">
        <v>972860.61636525858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3.4783377089643199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3.4907349579529172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3.5236656722137591</v>
      </c>
      <c r="D6">
        <v>110</v>
      </c>
      <c r="E6">
        <v>15</v>
      </c>
      <c r="F6">
        <v>55</v>
      </c>
      <c r="G6">
        <v>53</v>
      </c>
      <c r="H6">
        <v>97610.725219497675</v>
      </c>
      <c r="I6">
        <v>20</v>
      </c>
      <c r="J6">
        <v>12.142574257425739</v>
      </c>
      <c r="K6" t="s">
        <v>14</v>
      </c>
      <c r="L6">
        <v>990876.55370535597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3.5141371734761742</v>
      </c>
      <c r="D7">
        <v>109</v>
      </c>
      <c r="E7">
        <v>5</v>
      </c>
      <c r="F7">
        <v>55</v>
      </c>
      <c r="G7">
        <v>53</v>
      </c>
      <c r="H7">
        <v>97610.725219497675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3.517128065458349</v>
      </c>
      <c r="D8">
        <v>109</v>
      </c>
      <c r="E8">
        <v>15</v>
      </c>
      <c r="F8">
        <v>55</v>
      </c>
      <c r="G8">
        <v>53</v>
      </c>
      <c r="H8">
        <v>97610.725219497675</v>
      </c>
      <c r="I8">
        <v>20</v>
      </c>
      <c r="J8">
        <v>12.142574257425739</v>
      </c>
      <c r="K8" t="s">
        <v>14</v>
      </c>
      <c r="L8">
        <v>990876.55370535597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3.524541455913857</v>
      </c>
      <c r="D9">
        <v>111</v>
      </c>
      <c r="E9">
        <v>0</v>
      </c>
      <c r="F9">
        <v>55</v>
      </c>
      <c r="G9">
        <v>53</v>
      </c>
      <c r="H9">
        <v>97610.725219497675</v>
      </c>
      <c r="I9">
        <v>20</v>
      </c>
      <c r="J9">
        <v>12.142574257425739</v>
      </c>
      <c r="K9" t="s">
        <v>14</v>
      </c>
      <c r="L9">
        <v>990876.55370535597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3.529813726099603</v>
      </c>
      <c r="D10">
        <v>112</v>
      </c>
      <c r="E10">
        <v>0</v>
      </c>
      <c r="F10">
        <v>55</v>
      </c>
      <c r="G10">
        <v>53</v>
      </c>
      <c r="H10">
        <v>97610.725219497675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3.523171089499924</v>
      </c>
      <c r="D11">
        <v>111</v>
      </c>
      <c r="E11">
        <v>0</v>
      </c>
      <c r="F11">
        <v>55</v>
      </c>
      <c r="G11">
        <v>53</v>
      </c>
      <c r="H11">
        <v>97610.725219497675</v>
      </c>
      <c r="I11">
        <v>20</v>
      </c>
      <c r="J11">
        <v>12.142574257425739</v>
      </c>
      <c r="K11" t="s">
        <v>14</v>
      </c>
      <c r="L11">
        <v>990876.55370535597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3.5168700901471648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3.5347686515107428</v>
      </c>
      <c r="D13">
        <v>112</v>
      </c>
      <c r="E13">
        <v>18</v>
      </c>
      <c r="F13">
        <v>55</v>
      </c>
      <c r="G13">
        <v>53</v>
      </c>
      <c r="H13">
        <v>97610.725219497675</v>
      </c>
      <c r="I13">
        <v>20</v>
      </c>
      <c r="J13">
        <v>12.142574257425739</v>
      </c>
      <c r="K13" t="s">
        <v>14</v>
      </c>
      <c r="L13">
        <v>990876.55370535597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3.5798243063955941</v>
      </c>
      <c r="D14">
        <v>116</v>
      </c>
      <c r="E14">
        <v>9</v>
      </c>
      <c r="F14">
        <v>56</v>
      </c>
      <c r="G14">
        <v>54</v>
      </c>
      <c r="H14">
        <v>99385.465678033986</v>
      </c>
      <c r="I14">
        <v>20</v>
      </c>
      <c r="J14">
        <v>12.142574257425739</v>
      </c>
      <c r="K14" t="s">
        <v>14</v>
      </c>
      <c r="L14">
        <v>1008892.491045453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3.7550003215250771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3.9470383791304289</v>
      </c>
      <c r="D16">
        <v>158</v>
      </c>
      <c r="E16">
        <v>5</v>
      </c>
      <c r="F16">
        <v>61</v>
      </c>
      <c r="G16">
        <v>59</v>
      </c>
      <c r="H16">
        <v>108259.1679707156</v>
      </c>
      <c r="I16">
        <v>20</v>
      </c>
      <c r="J16">
        <v>12.142574257425739</v>
      </c>
      <c r="K16" t="s">
        <v>14</v>
      </c>
      <c r="L16">
        <v>1098972.1777459399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4.2909160115408946</v>
      </c>
      <c r="D17">
        <v>199</v>
      </c>
      <c r="E17">
        <v>13</v>
      </c>
      <c r="F17">
        <v>65</v>
      </c>
      <c r="G17">
        <v>63</v>
      </c>
      <c r="H17">
        <v>115358.1298048609</v>
      </c>
      <c r="I17">
        <v>20</v>
      </c>
      <c r="J17">
        <v>12.142574257425739</v>
      </c>
      <c r="K17" t="s">
        <v>14</v>
      </c>
      <c r="L17">
        <v>1171035.9271063299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3.369080937221554</v>
      </c>
      <c r="D2">
        <v>114</v>
      </c>
      <c r="E2">
        <v>0</v>
      </c>
      <c r="F2">
        <v>54</v>
      </c>
      <c r="G2">
        <v>52</v>
      </c>
      <c r="H2">
        <v>95835.98476096135</v>
      </c>
      <c r="I2">
        <v>20</v>
      </c>
      <c r="J2">
        <v>12.142574257425739</v>
      </c>
      <c r="K2" t="s">
        <v>14</v>
      </c>
      <c r="L2">
        <v>972860.61636525858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3.3420925930199541</v>
      </c>
      <c r="D3">
        <v>113</v>
      </c>
      <c r="E3">
        <v>4</v>
      </c>
      <c r="F3">
        <v>53</v>
      </c>
      <c r="G3">
        <v>51</v>
      </c>
      <c r="H3">
        <v>94061.244302425024</v>
      </c>
      <c r="I3">
        <v>20</v>
      </c>
      <c r="J3">
        <v>12.142574257425739</v>
      </c>
      <c r="K3" t="s">
        <v>14</v>
      </c>
      <c r="L3">
        <v>954844.6790251612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3.3337034176087541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3.3440862306857322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3.3727085839829001</v>
      </c>
      <c r="D6">
        <v>115</v>
      </c>
      <c r="E6">
        <v>0</v>
      </c>
      <c r="F6">
        <v>54</v>
      </c>
      <c r="G6">
        <v>52</v>
      </c>
      <c r="H6">
        <v>95835.98476096135</v>
      </c>
      <c r="I6">
        <v>20</v>
      </c>
      <c r="J6">
        <v>12.142574257425739</v>
      </c>
      <c r="K6" t="s">
        <v>14</v>
      </c>
      <c r="L6">
        <v>972860.61636525858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3.364724648554517</v>
      </c>
      <c r="D7">
        <v>113</v>
      </c>
      <c r="E7">
        <v>8</v>
      </c>
      <c r="F7">
        <v>54</v>
      </c>
      <c r="G7">
        <v>52</v>
      </c>
      <c r="H7">
        <v>95835.98476096135</v>
      </c>
      <c r="I7">
        <v>20</v>
      </c>
      <c r="J7">
        <v>12.142574257425739</v>
      </c>
      <c r="K7" t="s">
        <v>14</v>
      </c>
      <c r="L7">
        <v>972860.61636525858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3.3671715031676221</v>
      </c>
      <c r="D8">
        <v>114</v>
      </c>
      <c r="E8">
        <v>0</v>
      </c>
      <c r="F8">
        <v>54</v>
      </c>
      <c r="G8">
        <v>52</v>
      </c>
      <c r="H8">
        <v>95835.98476096135</v>
      </c>
      <c r="I8">
        <v>20</v>
      </c>
      <c r="J8">
        <v>12.142574257425739</v>
      </c>
      <c r="K8" t="s">
        <v>14</v>
      </c>
      <c r="L8">
        <v>972860.61636525858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3.3722926614760009</v>
      </c>
      <c r="D9">
        <v>115</v>
      </c>
      <c r="E9">
        <v>0</v>
      </c>
      <c r="F9">
        <v>54</v>
      </c>
      <c r="G9">
        <v>52</v>
      </c>
      <c r="H9">
        <v>95835.98476096135</v>
      </c>
      <c r="I9">
        <v>20</v>
      </c>
      <c r="J9">
        <v>12.142574257425739</v>
      </c>
      <c r="K9" t="s">
        <v>14</v>
      </c>
      <c r="L9">
        <v>972860.61636525858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3.3765644057216142</v>
      </c>
      <c r="D10">
        <v>116</v>
      </c>
      <c r="E10">
        <v>0</v>
      </c>
      <c r="F10">
        <v>54</v>
      </c>
      <c r="G10">
        <v>52</v>
      </c>
      <c r="H10">
        <v>95835.98476096135</v>
      </c>
      <c r="I10">
        <v>20</v>
      </c>
      <c r="J10">
        <v>12.142574257425739</v>
      </c>
      <c r="K10" t="s">
        <v>14</v>
      </c>
      <c r="L10">
        <v>972860.61636525858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3.3709222950620679</v>
      </c>
      <c r="D11">
        <v>115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12.142574257425739</v>
      </c>
      <c r="K11" t="s">
        <v>14</v>
      </c>
      <c r="L11">
        <v>972860.61636525858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3.3659225342470092</v>
      </c>
      <c r="D12">
        <v>114</v>
      </c>
      <c r="E12">
        <v>1</v>
      </c>
      <c r="F12">
        <v>54</v>
      </c>
      <c r="G12">
        <v>52</v>
      </c>
      <c r="H12">
        <v>95835.98476096135</v>
      </c>
      <c r="I12">
        <v>20</v>
      </c>
      <c r="J12">
        <v>12.142574257425739</v>
      </c>
      <c r="K12" t="s">
        <v>14</v>
      </c>
      <c r="L12">
        <v>972860.61636525858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3.3808682215128578</v>
      </c>
      <c r="D13">
        <v>117</v>
      </c>
      <c r="E13">
        <v>0</v>
      </c>
      <c r="F13">
        <v>54</v>
      </c>
      <c r="G13">
        <v>52</v>
      </c>
      <c r="H13">
        <v>95835.98476096135</v>
      </c>
      <c r="I13">
        <v>20</v>
      </c>
      <c r="J13">
        <v>12.142574257425739</v>
      </c>
      <c r="K13" t="s">
        <v>14</v>
      </c>
      <c r="L13">
        <v>972860.61636525858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3.4232600997819609</v>
      </c>
      <c r="D14">
        <v>120</v>
      </c>
      <c r="E14">
        <v>14</v>
      </c>
      <c r="F14">
        <v>55</v>
      </c>
      <c r="G14">
        <v>53</v>
      </c>
      <c r="H14">
        <v>97610.725219497675</v>
      </c>
      <c r="I14">
        <v>20</v>
      </c>
      <c r="J14">
        <v>12.142574257425739</v>
      </c>
      <c r="K14" t="s">
        <v>14</v>
      </c>
      <c r="L14">
        <v>990876.55370535597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3.5746407887952421</v>
      </c>
      <c r="D15">
        <v>142</v>
      </c>
      <c r="E15">
        <v>2</v>
      </c>
      <c r="F15">
        <v>57</v>
      </c>
      <c r="G15">
        <v>55</v>
      </c>
      <c r="H15">
        <v>101160.2061365703</v>
      </c>
      <c r="I15">
        <v>20</v>
      </c>
      <c r="J15">
        <v>12.142574257425739</v>
      </c>
      <c r="K15" t="s">
        <v>14</v>
      </c>
      <c r="L15">
        <v>1026908.428385551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3.7444247480576629</v>
      </c>
      <c r="D16">
        <v>162</v>
      </c>
      <c r="E16">
        <v>8</v>
      </c>
      <c r="F16">
        <v>60</v>
      </c>
      <c r="G16">
        <v>58</v>
      </c>
      <c r="H16">
        <v>106484.4275121793</v>
      </c>
      <c r="I16">
        <v>20</v>
      </c>
      <c r="J16">
        <v>12.142574257425739</v>
      </c>
      <c r="K16" t="s">
        <v>14</v>
      </c>
      <c r="L16">
        <v>1080956.2404058429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4.0416649059473944</v>
      </c>
      <c r="D17">
        <v>208</v>
      </c>
      <c r="E17">
        <v>0</v>
      </c>
      <c r="F17">
        <v>63</v>
      </c>
      <c r="G17">
        <v>61</v>
      </c>
      <c r="H17">
        <v>111808.64888778829</v>
      </c>
      <c r="I17">
        <v>20</v>
      </c>
      <c r="J17">
        <v>12.142574257425739</v>
      </c>
      <c r="K17" t="s">
        <v>14</v>
      </c>
      <c r="L17">
        <v>1135004.0524261349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LCOH</vt:lpstr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2024-08-09T20:32:58Z</dcterms:created>
  <dcterms:modified xsi:type="dcterms:W3CDTF">2024-08-27T09:22:15Z</dcterms:modified>
</cp:coreProperties>
</file>