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milpawlak/Library/CloudStorage/GoogleDrive-ricoet22@gmail.com/My Drive/[01] Studia/4 semestr/AI/lab/2/"/>
    </mc:Choice>
  </mc:AlternateContent>
  <xr:revisionPtr revIDLastSave="0" documentId="13_ncr:1_{AA6E13BC-62F8-464B-A2A0-7B75ADEC8A7B}" xr6:coauthVersionLast="47" xr6:coauthVersionMax="47" xr10:uidLastSave="{00000000-0000-0000-0000-000000000000}"/>
  <bookViews>
    <workbookView xWindow="30440" yWindow="4220" windowWidth="28440" windowHeight="21120" activeTab="1" xr2:uid="{1A29F8CE-D55F-2544-AF51-AAD1BF51DE3C}"/>
  </bookViews>
  <sheets>
    <sheet name="Sheet1" sheetId="1" r:id="rId1"/>
    <sheet name="KO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J31" i="2"/>
  <c r="I31" i="2"/>
  <c r="M22" i="2"/>
  <c r="L22" i="2"/>
  <c r="K22" i="2"/>
  <c r="J22" i="2"/>
  <c r="I22" i="2"/>
  <c r="K21" i="2"/>
  <c r="L19" i="2"/>
  <c r="L18" i="2"/>
  <c r="I30" i="2"/>
  <c r="H30" i="2"/>
  <c r="H31" i="2" s="1"/>
  <c r="J28" i="2"/>
  <c r="J27" i="2"/>
  <c r="J21" i="2"/>
  <c r="I21" i="2"/>
  <c r="H21" i="2"/>
  <c r="H76" i="1"/>
  <c r="I75" i="1"/>
  <c r="G75" i="1"/>
  <c r="G76" i="1" s="1"/>
  <c r="J74" i="1"/>
  <c r="J76" i="1" s="1"/>
  <c r="J73" i="1"/>
  <c r="J72" i="1"/>
  <c r="H66" i="1"/>
  <c r="H67" i="1" s="1"/>
  <c r="G66" i="1"/>
  <c r="G67" i="1" s="1"/>
  <c r="I65" i="1"/>
  <c r="I67" i="1" s="1"/>
  <c r="I64" i="1"/>
  <c r="I63" i="1"/>
  <c r="I57" i="1"/>
  <c r="I58" i="1" s="1"/>
  <c r="G57" i="1"/>
  <c r="G58" i="1" s="1"/>
  <c r="J56" i="1"/>
  <c r="J55" i="1"/>
  <c r="J54" i="1"/>
  <c r="H48" i="1"/>
  <c r="H49" i="1" s="1"/>
  <c r="G48" i="1"/>
  <c r="G49" i="1" s="1"/>
  <c r="I47" i="1"/>
  <c r="I46" i="1"/>
  <c r="I45" i="1"/>
  <c r="G39" i="1"/>
  <c r="G40" i="1" s="1"/>
  <c r="H39" i="1"/>
  <c r="H40" i="1" s="1"/>
  <c r="I39" i="1"/>
  <c r="I40" i="1" s="1"/>
  <c r="J38" i="1"/>
  <c r="J37" i="1"/>
  <c r="J36" i="1"/>
  <c r="H30" i="1"/>
  <c r="H31" i="1" s="1"/>
  <c r="G30" i="1"/>
  <c r="I29" i="1"/>
  <c r="I28" i="1"/>
  <c r="I27" i="1"/>
  <c r="J19" i="1"/>
  <c r="J20" i="1"/>
  <c r="J18" i="1"/>
  <c r="H21" i="1"/>
  <c r="H22" i="1" s="1"/>
  <c r="I21" i="1"/>
  <c r="I22" i="1" s="1"/>
  <c r="G21" i="1"/>
  <c r="G22" i="1" s="1"/>
  <c r="J30" i="2" l="1"/>
  <c r="L21" i="2"/>
  <c r="I30" i="1"/>
  <c r="J58" i="1"/>
  <c r="K76" i="1"/>
  <c r="K77" i="1" s="1"/>
  <c r="J67" i="1"/>
  <c r="J68" i="1" s="1"/>
  <c r="I49" i="1"/>
  <c r="G31" i="1"/>
  <c r="J21" i="1"/>
  <c r="J22" i="1" s="1"/>
  <c r="J39" i="1"/>
  <c r="K40" i="1" s="1"/>
  <c r="I31" i="1"/>
  <c r="K31" i="2" l="1"/>
  <c r="K32" i="2" s="1"/>
  <c r="M23" i="2"/>
  <c r="J31" i="1"/>
  <c r="K58" i="1"/>
  <c r="K59" i="1" s="1"/>
  <c r="J49" i="1"/>
  <c r="J50" i="1" s="1"/>
  <c r="J32" i="1"/>
  <c r="K22" i="1"/>
  <c r="K23" i="1" s="1"/>
  <c r="J40" i="1"/>
  <c r="K41" i="1" s="1"/>
</calcChain>
</file>

<file path=xl/sharedStrings.xml><?xml version="1.0" encoding="utf-8"?>
<sst xmlns="http://schemas.openxmlformats.org/spreadsheetml/2006/main" count="264" uniqueCount="43">
  <si>
    <t>Typ</t>
  </si>
  <si>
    <t>Cena</t>
  </si>
  <si>
    <t>Prędkość</t>
  </si>
  <si>
    <t>Zużycie</t>
  </si>
  <si>
    <t>mały</t>
  </si>
  <si>
    <t>akceptowalna</t>
  </si>
  <si>
    <t>przeciętny</t>
  </si>
  <si>
    <t>małe</t>
  </si>
  <si>
    <t>duży</t>
  </si>
  <si>
    <t>szybki</t>
  </si>
  <si>
    <t>średnie</t>
  </si>
  <si>
    <t xml:space="preserve">kompakt </t>
  </si>
  <si>
    <t>drogi</t>
  </si>
  <si>
    <t>wysokie</t>
  </si>
  <si>
    <t>wolny</t>
  </si>
  <si>
    <t>kompakt</t>
  </si>
  <si>
    <t>Kamil Pawlak w69831</t>
  </si>
  <si>
    <t>Dla poszczególnych atrybutów</t>
  </si>
  <si>
    <t>ilość</t>
  </si>
  <si>
    <t>KLASA</t>
  </si>
  <si>
    <t>Gain</t>
  </si>
  <si>
    <t>Atrybut</t>
  </si>
  <si>
    <t>Info</t>
  </si>
  <si>
    <t>atrybut</t>
  </si>
  <si>
    <t>Typ=Mały</t>
  </si>
  <si>
    <t>Typ=Duży</t>
  </si>
  <si>
    <t>Diagram</t>
  </si>
  <si>
    <t>Etat</t>
  </si>
  <si>
    <t>Zgoda P</t>
  </si>
  <si>
    <t>Szk BHP</t>
  </si>
  <si>
    <t>Decyzja</t>
  </si>
  <si>
    <t>Pełny etat</t>
  </si>
  <si>
    <t>Pół etatu</t>
  </si>
  <si>
    <t>Zlecenie</t>
  </si>
  <si>
    <t>Brak</t>
  </si>
  <si>
    <t>Tak</t>
  </si>
  <si>
    <t>Nie</t>
  </si>
  <si>
    <t>tak</t>
  </si>
  <si>
    <t>nie</t>
  </si>
  <si>
    <t>pełny</t>
  </si>
  <si>
    <t>pół</t>
  </si>
  <si>
    <t>zlecenie</t>
  </si>
  <si>
    <t>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</si>
</sst>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1"/>
      <name val="Aptos"/>
    </font>
    <font>
      <b/>
      <sz val="12"/>
      <color theme="1"/>
      <name val="Aptos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2" fillId="3" borderId="0" xfId="2"/>
    <xf numFmtId="0" fontId="3" fillId="4" borderId="0" xfId="3"/>
    <xf numFmtId="0" fontId="1" fillId="2" borderId="0" xfId="1"/>
    <xf numFmtId="0" fontId="0" fillId="0" borderId="4" xfId="0" applyBorder="1"/>
    <xf numFmtId="0" fontId="0" fillId="0" borderId="0" xfId="0" applyFill="1" applyBorder="1"/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80</xdr:row>
      <xdr:rowOff>0</xdr:rowOff>
    </xdr:from>
    <xdr:to>
      <xdr:col>9</xdr:col>
      <xdr:colOff>163739</xdr:colOff>
      <xdr:row>99</xdr:row>
      <xdr:rowOff>98963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6072C5-AB74-4D53-C03E-EF6ABE81A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768" y="16544018"/>
          <a:ext cx="7772400" cy="39769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F2573-A0A6-4942-8DE2-45285887B60C}" name="Table1" displayName="Table1" ref="A4:D13" totalsRowShown="0" headerRowDxfId="15" dataDxfId="13" headerRowBorderDxfId="14" tableBorderDxfId="12">
  <autoFilter ref="A4:D13" xr:uid="{7D3F2573-A0A6-4942-8DE2-45285887B60C}"/>
  <tableColumns count="4">
    <tableColumn id="1" xr3:uid="{BBFE3E56-04BA-6441-BC2B-8D7415DB1FE9}" name="Typ" dataDxfId="11"/>
    <tableColumn id="2" xr3:uid="{AB726545-A8EC-774C-8768-C910B74CCA92}" name="Cena" dataDxfId="10"/>
    <tableColumn id="3" xr3:uid="{0DE87542-086F-6C42-8789-F8078E195BC2}" name="Prędkość" dataDxfId="9"/>
    <tableColumn id="4" xr3:uid="{9C49A927-36F5-DE46-A130-E0FDA97AE20E}" name="Zużycie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3DF3B9-296D-8F41-9A20-48C57FAA26AF}" name="Table13" displayName="Table13" ref="A4:D10" totalsRowShown="0" headerRowDxfId="7" dataDxfId="6" headerRowBorderDxfId="4" tableBorderDxfId="5">
  <autoFilter ref="A4:D10" xr:uid="{7D3F2573-A0A6-4942-8DE2-45285887B60C}"/>
  <tableColumns count="4">
    <tableColumn id="1" xr3:uid="{8B8AB74B-77FF-7142-A56D-36D4D5EEDCFC}" name="Etat" dataDxfId="3"/>
    <tableColumn id="2" xr3:uid="{72449B7C-F88E-F04A-95B0-21B536FA5BD6}" name="Zgoda P" dataDxfId="2"/>
    <tableColumn id="3" xr3:uid="{4A5A9CAC-67A0-CE44-BDCD-34EA5B0EB464}" name="Szk BHP" dataDxfId="1"/>
    <tableColumn id="4" xr3:uid="{E9DE5212-A5B3-C240-9D5D-D54918F5346E}" name="Decyzj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7844-08A4-254A-B855-854A7BCDDA1F}">
  <dimension ref="A1:K80"/>
  <sheetViews>
    <sheetView zoomScale="112" workbookViewId="0">
      <selection activeCell="G22" sqref="G22"/>
    </sheetView>
  </sheetViews>
  <sheetFormatPr baseColWidth="10" defaultRowHeight="16" x14ac:dyDescent="0.2"/>
  <cols>
    <col min="2" max="2" width="15.5" customWidth="1"/>
    <col min="3" max="3" width="15.6640625" customWidth="1"/>
    <col min="7" max="7" width="12.5" bestFit="1" customWidth="1"/>
    <col min="8" max="8" width="12.83203125" customWidth="1"/>
    <col min="11" max="11" width="11.83203125" bestFit="1" customWidth="1"/>
  </cols>
  <sheetData>
    <row r="1" spans="1:7" x14ac:dyDescent="0.2">
      <c r="A1" t="s">
        <v>16</v>
      </c>
    </row>
    <row r="4" spans="1:7" ht="18" thickBot="1" x14ac:dyDescent="0.25">
      <c r="A4" s="3" t="s">
        <v>0</v>
      </c>
      <c r="B4" s="3" t="s">
        <v>1</v>
      </c>
      <c r="C4" s="3" t="s">
        <v>2</v>
      </c>
      <c r="D4" s="4" t="s">
        <v>3</v>
      </c>
    </row>
    <row r="5" spans="1:7" ht="18" thickBot="1" x14ac:dyDescent="0.25">
      <c r="A5" s="1" t="s">
        <v>4</v>
      </c>
      <c r="B5" s="1" t="s">
        <v>5</v>
      </c>
      <c r="C5" s="1" t="s">
        <v>6</v>
      </c>
      <c r="D5" s="2" t="s">
        <v>7</v>
      </c>
    </row>
    <row r="6" spans="1:7" ht="18" thickBot="1" x14ac:dyDescent="0.25">
      <c r="A6" s="1" t="s">
        <v>8</v>
      </c>
      <c r="B6" s="1" t="s">
        <v>5</v>
      </c>
      <c r="C6" s="1" t="s">
        <v>9</v>
      </c>
      <c r="D6" s="2" t="s">
        <v>10</v>
      </c>
    </row>
    <row r="7" spans="1:7" ht="18" thickBot="1" x14ac:dyDescent="0.25">
      <c r="A7" s="1" t="s">
        <v>11</v>
      </c>
      <c r="B7" s="1" t="s">
        <v>12</v>
      </c>
      <c r="C7" s="1" t="s">
        <v>9</v>
      </c>
      <c r="D7" s="2" t="s">
        <v>10</v>
      </c>
    </row>
    <row r="8" spans="1:7" ht="18" thickBot="1" x14ac:dyDescent="0.25">
      <c r="A8" s="1" t="s">
        <v>8</v>
      </c>
      <c r="B8" s="1" t="s">
        <v>12</v>
      </c>
      <c r="C8" s="1" t="s">
        <v>9</v>
      </c>
      <c r="D8" s="2" t="s">
        <v>13</v>
      </c>
    </row>
    <row r="9" spans="1:7" ht="18" thickBot="1" x14ac:dyDescent="0.25">
      <c r="A9" s="1" t="s">
        <v>4</v>
      </c>
      <c r="B9" s="1" t="s">
        <v>12</v>
      </c>
      <c r="C9" s="1" t="s">
        <v>14</v>
      </c>
      <c r="D9" s="2" t="s">
        <v>10</v>
      </c>
    </row>
    <row r="10" spans="1:7" ht="18" thickBot="1" x14ac:dyDescent="0.25">
      <c r="A10" s="1" t="s">
        <v>15</v>
      </c>
      <c r="B10" s="1" t="s">
        <v>5</v>
      </c>
      <c r="C10" s="1" t="s">
        <v>6</v>
      </c>
      <c r="D10" s="2" t="s">
        <v>10</v>
      </c>
    </row>
    <row r="11" spans="1:7" ht="18" thickBot="1" x14ac:dyDescent="0.25">
      <c r="A11" s="1" t="s">
        <v>15</v>
      </c>
      <c r="B11" s="1" t="s">
        <v>12</v>
      </c>
      <c r="C11" s="1" t="s">
        <v>14</v>
      </c>
      <c r="D11" s="2" t="s">
        <v>10</v>
      </c>
    </row>
    <row r="12" spans="1:7" ht="18" thickBot="1" x14ac:dyDescent="0.25">
      <c r="A12" s="1" t="s">
        <v>8</v>
      </c>
      <c r="B12" s="1" t="s">
        <v>12</v>
      </c>
      <c r="C12" s="1" t="s">
        <v>6</v>
      </c>
      <c r="D12" s="2" t="s">
        <v>13</v>
      </c>
    </row>
    <row r="13" spans="1:7" ht="17" x14ac:dyDescent="0.2">
      <c r="A13" s="5" t="s">
        <v>8</v>
      </c>
      <c r="B13" s="5" t="s">
        <v>5</v>
      </c>
      <c r="C13" s="5" t="s">
        <v>6</v>
      </c>
      <c r="D13" s="6" t="s">
        <v>10</v>
      </c>
    </row>
    <row r="14" spans="1:7" x14ac:dyDescent="0.2">
      <c r="F14" t="s">
        <v>18</v>
      </c>
      <c r="G14">
        <v>9</v>
      </c>
    </row>
    <row r="16" spans="1:7" x14ac:dyDescent="0.2">
      <c r="A16" t="s">
        <v>17</v>
      </c>
    </row>
    <row r="17" spans="1:11" x14ac:dyDescent="0.2">
      <c r="A17" s="7" t="s">
        <v>0</v>
      </c>
      <c r="B17" t="s">
        <v>4</v>
      </c>
      <c r="C17" t="s">
        <v>8</v>
      </c>
      <c r="D17" t="s">
        <v>15</v>
      </c>
      <c r="G17" t="s">
        <v>4</v>
      </c>
      <c r="H17" t="s">
        <v>8</v>
      </c>
      <c r="I17" t="s">
        <v>15</v>
      </c>
      <c r="J17" t="s">
        <v>19</v>
      </c>
      <c r="K17" t="s">
        <v>21</v>
      </c>
    </row>
    <row r="18" spans="1:11" x14ac:dyDescent="0.2">
      <c r="B18" s="8" t="s">
        <v>7</v>
      </c>
      <c r="C18" s="9" t="s">
        <v>10</v>
      </c>
      <c r="D18" s="9" t="s">
        <v>10</v>
      </c>
      <c r="F18" t="s">
        <v>7</v>
      </c>
      <c r="G18">
        <v>1</v>
      </c>
      <c r="H18">
        <v>0</v>
      </c>
      <c r="I18">
        <v>0</v>
      </c>
      <c r="J18">
        <f>SUM(G18:I18)</f>
        <v>1</v>
      </c>
    </row>
    <row r="19" spans="1:11" x14ac:dyDescent="0.2">
      <c r="B19" s="9" t="s">
        <v>10</v>
      </c>
      <c r="C19" s="10" t="s">
        <v>13</v>
      </c>
      <c r="D19" s="9" t="s">
        <v>10</v>
      </c>
      <c r="F19" t="s">
        <v>10</v>
      </c>
      <c r="G19">
        <v>1</v>
      </c>
      <c r="H19">
        <v>2</v>
      </c>
      <c r="I19">
        <v>3</v>
      </c>
      <c r="J19">
        <f t="shared" ref="J19:J20" si="0">SUM(G19:I19)</f>
        <v>6</v>
      </c>
    </row>
    <row r="20" spans="1:11" x14ac:dyDescent="0.2">
      <c r="C20" s="10" t="s">
        <v>13</v>
      </c>
      <c r="F20" t="s">
        <v>13</v>
      </c>
      <c r="G20">
        <v>0</v>
      </c>
      <c r="H20">
        <v>2</v>
      </c>
      <c r="I20">
        <v>0</v>
      </c>
      <c r="J20">
        <f t="shared" si="0"/>
        <v>2</v>
      </c>
    </row>
    <row r="21" spans="1:11" x14ac:dyDescent="0.2">
      <c r="C21" s="9" t="s">
        <v>10</v>
      </c>
      <c r="F21" t="s">
        <v>18</v>
      </c>
      <c r="G21">
        <f>SUM(G18:G20)</f>
        <v>2</v>
      </c>
      <c r="H21">
        <f t="shared" ref="H21:J21" si="1">SUM(H18:H20)</f>
        <v>4</v>
      </c>
      <c r="I21">
        <f t="shared" si="1"/>
        <v>3</v>
      </c>
      <c r="J21">
        <f t="shared" si="1"/>
        <v>9</v>
      </c>
    </row>
    <row r="22" spans="1:11" x14ac:dyDescent="0.2">
      <c r="F22" t="s">
        <v>22</v>
      </c>
      <c r="G22">
        <f>-G18/G21*LOG(G18/G21,2)-G19/G21*LOG(G19/G21,2)</f>
        <v>1</v>
      </c>
      <c r="H22">
        <f>-H19/H21*LOG(H19/H21, 2)-H20/H21*LOG(H20/H21, 2)</f>
        <v>1</v>
      </c>
      <c r="I22">
        <f>-I19/I21*LOG(I19/I21, 2)</f>
        <v>0</v>
      </c>
      <c r="J22">
        <f>-J18/J21*LOG(J18/J21, 2)-J19/J21*LOG(J19/J21, 2)-J20/J21*LOG(J20/J21, 2)</f>
        <v>1.2243944454059861</v>
      </c>
      <c r="K22">
        <f>(G21/$J$21)*G22+(H21/$J$21)*H22</f>
        <v>0.66666666666666663</v>
      </c>
    </row>
    <row r="23" spans="1:11" x14ac:dyDescent="0.2">
      <c r="F23" t="s">
        <v>20</v>
      </c>
      <c r="K23">
        <f t="shared" ref="K23" si="2">$J$22-K22</f>
        <v>0.55772777873931945</v>
      </c>
    </row>
    <row r="24" spans="1:11" x14ac:dyDescent="0.2">
      <c r="D24" s="9" t="s">
        <v>10</v>
      </c>
    </row>
    <row r="26" spans="1:11" x14ac:dyDescent="0.2">
      <c r="A26" s="7" t="s">
        <v>1</v>
      </c>
      <c r="B26" t="s">
        <v>5</v>
      </c>
      <c r="C26" t="s">
        <v>12</v>
      </c>
      <c r="G26" t="s">
        <v>5</v>
      </c>
      <c r="H26" t="s">
        <v>12</v>
      </c>
      <c r="I26" t="s">
        <v>19</v>
      </c>
      <c r="J26" t="s">
        <v>23</v>
      </c>
    </row>
    <row r="27" spans="1:11" x14ac:dyDescent="0.2">
      <c r="B27" s="8" t="s">
        <v>7</v>
      </c>
      <c r="C27" s="9" t="s">
        <v>10</v>
      </c>
      <c r="F27" t="s">
        <v>7</v>
      </c>
      <c r="G27">
        <v>1</v>
      </c>
      <c r="H27">
        <v>0</v>
      </c>
      <c r="I27">
        <f>SUM(F27:H27)</f>
        <v>1</v>
      </c>
    </row>
    <row r="28" spans="1:11" x14ac:dyDescent="0.2">
      <c r="B28" s="9" t="s">
        <v>10</v>
      </c>
      <c r="C28" s="10" t="s">
        <v>13</v>
      </c>
      <c r="F28" t="s">
        <v>10</v>
      </c>
      <c r="G28">
        <v>3</v>
      </c>
      <c r="H28">
        <v>3</v>
      </c>
      <c r="I28">
        <f t="shared" ref="I28:I29" si="3">SUM(F28:H28)</f>
        <v>6</v>
      </c>
    </row>
    <row r="29" spans="1:11" x14ac:dyDescent="0.2">
      <c r="B29" s="9" t="s">
        <v>10</v>
      </c>
      <c r="C29" s="9" t="s">
        <v>10</v>
      </c>
      <c r="F29" t="s">
        <v>13</v>
      </c>
      <c r="G29">
        <v>0</v>
      </c>
      <c r="H29">
        <v>2</v>
      </c>
      <c r="I29">
        <f t="shared" si="3"/>
        <v>2</v>
      </c>
    </row>
    <row r="30" spans="1:11" x14ac:dyDescent="0.2">
      <c r="B30" s="9" t="s">
        <v>10</v>
      </c>
      <c r="C30" s="9" t="s">
        <v>10</v>
      </c>
      <c r="F30" t="s">
        <v>18</v>
      </c>
      <c r="G30">
        <f>SUM(G27:G29)</f>
        <v>4</v>
      </c>
      <c r="H30">
        <f>SUM(H27:H29)</f>
        <v>5</v>
      </c>
      <c r="I30">
        <f t="shared" ref="I30" si="4">SUM(I27:I29)</f>
        <v>9</v>
      </c>
    </row>
    <row r="31" spans="1:11" x14ac:dyDescent="0.2">
      <c r="C31" s="10" t="s">
        <v>13</v>
      </c>
      <c r="F31" t="s">
        <v>22</v>
      </c>
      <c r="G31">
        <f>-G27/G30*LOG(G27/G30,2)-G28/G30*LOG(G28/G30,2)</f>
        <v>0.81127812445913283</v>
      </c>
      <c r="H31">
        <f>-H28/H30*LOG(H28/H30, 2)-H29/H30*LOG(H29/H30, 2)</f>
        <v>0.97095059445466858</v>
      </c>
      <c r="I31">
        <f>-I27/I30*LOG(I27/I30, 2)-I28/I30*LOG(I28/I30, 2)-I29/I30*LOG(I29/I30, 2)</f>
        <v>1.2243944454059861</v>
      </c>
      <c r="J31">
        <f>(G30/$I$30)*G31+(H30/$J$21)*H31</f>
        <v>0.89998505223443048</v>
      </c>
    </row>
    <row r="32" spans="1:11" x14ac:dyDescent="0.2">
      <c r="F32" t="s">
        <v>20</v>
      </c>
      <c r="J32">
        <f t="shared" ref="J32" si="5">$I$31-J31</f>
        <v>0.32440939317155559</v>
      </c>
    </row>
    <row r="35" spans="1:11" x14ac:dyDescent="0.2">
      <c r="A35" s="7" t="s">
        <v>2</v>
      </c>
      <c r="B35" t="s">
        <v>6</v>
      </c>
      <c r="C35" t="s">
        <v>9</v>
      </c>
      <c r="D35" t="s">
        <v>14</v>
      </c>
      <c r="G35" t="s">
        <v>6</v>
      </c>
      <c r="H35" t="s">
        <v>9</v>
      </c>
      <c r="I35" t="s">
        <v>14</v>
      </c>
      <c r="J35" t="s">
        <v>19</v>
      </c>
      <c r="K35" t="s">
        <v>23</v>
      </c>
    </row>
    <row r="36" spans="1:11" x14ac:dyDescent="0.2">
      <c r="B36" s="8" t="s">
        <v>7</v>
      </c>
      <c r="C36" s="9" t="s">
        <v>10</v>
      </c>
      <c r="D36" s="9" t="s">
        <v>10</v>
      </c>
      <c r="F36" t="s">
        <v>7</v>
      </c>
      <c r="G36">
        <v>1</v>
      </c>
      <c r="H36">
        <v>0</v>
      </c>
      <c r="I36">
        <v>0</v>
      </c>
      <c r="J36">
        <f>SUM(G36:I36)</f>
        <v>1</v>
      </c>
    </row>
    <row r="37" spans="1:11" x14ac:dyDescent="0.2">
      <c r="B37" s="9" t="s">
        <v>10</v>
      </c>
      <c r="C37" s="9" t="s">
        <v>10</v>
      </c>
      <c r="D37" s="9" t="s">
        <v>10</v>
      </c>
      <c r="F37" t="s">
        <v>10</v>
      </c>
      <c r="G37">
        <v>2</v>
      </c>
      <c r="H37">
        <v>2</v>
      </c>
      <c r="I37">
        <v>2</v>
      </c>
      <c r="J37">
        <f t="shared" ref="J37:J38" si="6">SUM(G37:I37)</f>
        <v>6</v>
      </c>
    </row>
    <row r="38" spans="1:11" x14ac:dyDescent="0.2">
      <c r="B38" s="10" t="s">
        <v>13</v>
      </c>
      <c r="C38" s="10" t="s">
        <v>13</v>
      </c>
      <c r="F38" t="s">
        <v>13</v>
      </c>
      <c r="G38">
        <v>1</v>
      </c>
      <c r="H38">
        <v>1</v>
      </c>
      <c r="I38">
        <v>0</v>
      </c>
      <c r="J38">
        <f t="shared" si="6"/>
        <v>2</v>
      </c>
    </row>
    <row r="39" spans="1:11" x14ac:dyDescent="0.2">
      <c r="B39" s="9" t="s">
        <v>10</v>
      </c>
      <c r="F39" t="s">
        <v>18</v>
      </c>
      <c r="G39">
        <f t="shared" ref="G39:H39" si="7">SUM(G36:G38)</f>
        <v>4</v>
      </c>
      <c r="H39">
        <f t="shared" si="7"/>
        <v>3</v>
      </c>
      <c r="I39">
        <f t="shared" ref="I39" si="8">SUM(I36:I38)</f>
        <v>2</v>
      </c>
      <c r="J39">
        <f t="shared" ref="J39" si="9">SUM(J36:J38)</f>
        <v>9</v>
      </c>
    </row>
    <row r="40" spans="1:11" x14ac:dyDescent="0.2">
      <c r="F40" t="s">
        <v>22</v>
      </c>
      <c r="G40">
        <f>-G36/G39*LOG(G36/G39,2)-G37/G39*LOG(G37/G39,2)-G38/G39*LOG(G38/G39,2)</f>
        <v>1.5</v>
      </c>
      <c r="H40">
        <f>-H37/H39*LOG(H37/H39, 2)-H38/H39*LOG(H38/H39, 2)</f>
        <v>0.91829583405448956</v>
      </c>
      <c r="I40">
        <f>-I37/I39*LOG(I37/I39, 2)</f>
        <v>0</v>
      </c>
      <c r="J40">
        <f>-J36/J39*LOG(J36/J39, 2)-J37/J39*LOG(J37/J39, 2)-J38/J39*LOG(J38/J39, 2)</f>
        <v>1.2243944454059861</v>
      </c>
      <c r="K40">
        <f>(G39/$J$39)*G40+(H39/$J$39)*H40+(I39/$J$21)*I40</f>
        <v>0.97276527801816315</v>
      </c>
    </row>
    <row r="41" spans="1:11" x14ac:dyDescent="0.2">
      <c r="F41" t="s">
        <v>20</v>
      </c>
      <c r="K41">
        <f>$J$40-K40</f>
        <v>0.25162916738782293</v>
      </c>
    </row>
    <row r="43" spans="1:11" x14ac:dyDescent="0.2">
      <c r="A43" t="s">
        <v>24</v>
      </c>
    </row>
    <row r="44" spans="1:11" x14ac:dyDescent="0.2">
      <c r="A44" s="7" t="s">
        <v>1</v>
      </c>
      <c r="B44" t="s">
        <v>5</v>
      </c>
      <c r="C44" t="s">
        <v>12</v>
      </c>
      <c r="G44" t="s">
        <v>5</v>
      </c>
      <c r="H44" t="s">
        <v>12</v>
      </c>
      <c r="I44" t="s">
        <v>19</v>
      </c>
      <c r="J44" t="s">
        <v>23</v>
      </c>
    </row>
    <row r="45" spans="1:11" x14ac:dyDescent="0.2">
      <c r="B45" s="8" t="s">
        <v>7</v>
      </c>
      <c r="C45" s="9" t="s">
        <v>10</v>
      </c>
      <c r="F45" t="s">
        <v>7</v>
      </c>
      <c r="G45">
        <v>1</v>
      </c>
      <c r="H45">
        <v>0</v>
      </c>
      <c r="I45">
        <f>SUM(F45:H45)</f>
        <v>1</v>
      </c>
    </row>
    <row r="46" spans="1:11" x14ac:dyDescent="0.2">
      <c r="F46" t="s">
        <v>10</v>
      </c>
      <c r="G46">
        <v>0</v>
      </c>
      <c r="H46">
        <v>1</v>
      </c>
      <c r="I46">
        <f t="shared" ref="I46:I47" si="10">SUM(F46:H46)</f>
        <v>1</v>
      </c>
    </row>
    <row r="47" spans="1:11" x14ac:dyDescent="0.2">
      <c r="F47" t="s">
        <v>13</v>
      </c>
      <c r="G47">
        <v>0</v>
      </c>
      <c r="H47">
        <v>0</v>
      </c>
      <c r="I47">
        <f t="shared" si="10"/>
        <v>0</v>
      </c>
    </row>
    <row r="48" spans="1:11" x14ac:dyDescent="0.2">
      <c r="F48" t="s">
        <v>18</v>
      </c>
      <c r="G48">
        <f>SUM(G45:G47)</f>
        <v>1</v>
      </c>
      <c r="H48">
        <f>SUM(H45:H47)</f>
        <v>1</v>
      </c>
      <c r="I48">
        <v>9</v>
      </c>
    </row>
    <row r="49" spans="1:11" x14ac:dyDescent="0.2">
      <c r="F49" t="s">
        <v>22</v>
      </c>
      <c r="G49">
        <f>-G45/G48*LOG(G45/G48,2)</f>
        <v>0</v>
      </c>
      <c r="H49">
        <f>-H46/H48*LOG(H46/H48, 2)</f>
        <v>0</v>
      </c>
      <c r="I49">
        <f>-I45/I48*LOG(I45/I48, 2)-I46/I48*LOG(I46/I48, 2)</f>
        <v>0.7044277780982916</v>
      </c>
      <c r="J49">
        <f>(G48/$I$30)*G49+(H48/$J$21)*H49</f>
        <v>0</v>
      </c>
    </row>
    <row r="50" spans="1:11" x14ac:dyDescent="0.2">
      <c r="F50" t="s">
        <v>20</v>
      </c>
      <c r="J50">
        <f>$I$49-J49</f>
        <v>0.7044277780982916</v>
      </c>
    </row>
    <row r="53" spans="1:11" x14ac:dyDescent="0.2">
      <c r="A53" s="7" t="s">
        <v>2</v>
      </c>
      <c r="B53" t="s">
        <v>6</v>
      </c>
      <c r="C53" t="s">
        <v>9</v>
      </c>
      <c r="D53" t="s">
        <v>14</v>
      </c>
      <c r="G53" t="s">
        <v>6</v>
      </c>
      <c r="H53" t="s">
        <v>9</v>
      </c>
      <c r="I53" t="s">
        <v>14</v>
      </c>
      <c r="J53" t="s">
        <v>19</v>
      </c>
      <c r="K53" t="s">
        <v>23</v>
      </c>
    </row>
    <row r="54" spans="1:11" x14ac:dyDescent="0.2">
      <c r="B54" t="s">
        <v>7</v>
      </c>
      <c r="D54" t="s">
        <v>10</v>
      </c>
      <c r="F54" t="s">
        <v>7</v>
      </c>
      <c r="G54">
        <v>1</v>
      </c>
      <c r="H54">
        <v>0</v>
      </c>
      <c r="I54">
        <v>0</v>
      </c>
      <c r="J54">
        <f>SUM(G54:I54)</f>
        <v>1</v>
      </c>
    </row>
    <row r="55" spans="1:11" x14ac:dyDescent="0.2">
      <c r="F55" t="s">
        <v>10</v>
      </c>
      <c r="G55">
        <v>0</v>
      </c>
      <c r="H55">
        <v>0</v>
      </c>
      <c r="I55">
        <v>1</v>
      </c>
      <c r="J55">
        <f t="shared" ref="J55:J56" si="11">SUM(G55:I55)</f>
        <v>1</v>
      </c>
    </row>
    <row r="56" spans="1:11" x14ac:dyDescent="0.2">
      <c r="F56" t="s">
        <v>13</v>
      </c>
      <c r="G56">
        <v>0</v>
      </c>
      <c r="H56">
        <v>0</v>
      </c>
      <c r="I56">
        <v>0</v>
      </c>
      <c r="J56">
        <f t="shared" si="11"/>
        <v>0</v>
      </c>
    </row>
    <row r="57" spans="1:11" x14ac:dyDescent="0.2">
      <c r="F57" t="s">
        <v>18</v>
      </c>
      <c r="G57">
        <f t="shared" ref="G57" si="12">SUM(G54:G56)</f>
        <v>1</v>
      </c>
      <c r="H57">
        <v>0</v>
      </c>
      <c r="I57">
        <f t="shared" ref="I57" si="13">SUM(I54:I56)</f>
        <v>1</v>
      </c>
      <c r="J57">
        <v>9</v>
      </c>
    </row>
    <row r="58" spans="1:11" x14ac:dyDescent="0.2">
      <c r="F58" t="s">
        <v>22</v>
      </c>
      <c r="G58">
        <f>-G54/G57*LOG(G54/G57,2)</f>
        <v>0</v>
      </c>
      <c r="H58">
        <v>0</v>
      </c>
      <c r="I58">
        <f>-I55/I57*LOG(I55/I57, 2)</f>
        <v>0</v>
      </c>
      <c r="J58">
        <f>-J54/J57*LOG(J54/J57, 2)-J55/J57*LOG(J55/J57, 2)</f>
        <v>0.7044277780982916</v>
      </c>
      <c r="K58">
        <f>(G57/$J$39)*G58+(H57/$J$39)*H58+(I57/$J$21)*I58</f>
        <v>0</v>
      </c>
    </row>
    <row r="59" spans="1:11" x14ac:dyDescent="0.2">
      <c r="F59" t="s">
        <v>20</v>
      </c>
      <c r="K59">
        <f>$J$58-K58</f>
        <v>0.7044277780982916</v>
      </c>
    </row>
    <row r="61" spans="1:11" x14ac:dyDescent="0.2">
      <c r="A61" t="s">
        <v>25</v>
      </c>
    </row>
    <row r="62" spans="1:11" x14ac:dyDescent="0.2">
      <c r="A62" s="7" t="s">
        <v>1</v>
      </c>
      <c r="B62" t="s">
        <v>5</v>
      </c>
      <c r="C62" t="s">
        <v>12</v>
      </c>
      <c r="G62" t="s">
        <v>5</v>
      </c>
      <c r="H62" t="s">
        <v>12</v>
      </c>
      <c r="I62" t="s">
        <v>19</v>
      </c>
      <c r="J62" t="s">
        <v>23</v>
      </c>
    </row>
    <row r="63" spans="1:11" x14ac:dyDescent="0.2">
      <c r="B63" t="s">
        <v>10</v>
      </c>
      <c r="C63" t="s">
        <v>13</v>
      </c>
      <c r="F63" t="s">
        <v>7</v>
      </c>
      <c r="G63">
        <v>0</v>
      </c>
      <c r="H63">
        <v>0</v>
      </c>
      <c r="I63">
        <f>SUM(F63:H63)</f>
        <v>0</v>
      </c>
    </row>
    <row r="64" spans="1:11" x14ac:dyDescent="0.2">
      <c r="B64" t="s">
        <v>10</v>
      </c>
      <c r="C64" t="s">
        <v>13</v>
      </c>
      <c r="F64" t="s">
        <v>10</v>
      </c>
      <c r="G64">
        <v>2</v>
      </c>
      <c r="H64">
        <v>0</v>
      </c>
      <c r="I64">
        <f t="shared" ref="I64:I65" si="14">SUM(F64:H64)</f>
        <v>2</v>
      </c>
    </row>
    <row r="65" spans="1:11" x14ac:dyDescent="0.2">
      <c r="F65" t="s">
        <v>13</v>
      </c>
      <c r="G65">
        <v>0</v>
      </c>
      <c r="H65">
        <v>2</v>
      </c>
      <c r="I65">
        <f t="shared" si="14"/>
        <v>2</v>
      </c>
    </row>
    <row r="66" spans="1:11" x14ac:dyDescent="0.2">
      <c r="F66" t="s">
        <v>18</v>
      </c>
      <c r="G66">
        <f>SUM(G63:G65)</f>
        <v>2</v>
      </c>
      <c r="H66">
        <f>SUM(H63:H65)</f>
        <v>2</v>
      </c>
      <c r="I66">
        <v>9</v>
      </c>
    </row>
    <row r="67" spans="1:11" x14ac:dyDescent="0.2">
      <c r="F67" t="s">
        <v>22</v>
      </c>
      <c r="G67">
        <f>-G64/G66*LOG(G64/G66,2)</f>
        <v>0</v>
      </c>
      <c r="H67">
        <f>-H66/H66*LOG(H66/H66, 2)</f>
        <v>0</v>
      </c>
      <c r="I67">
        <f>-I65/I66*LOG(I65/I66, 2)-I64/I66*LOG(I64/I66, 2)</f>
        <v>0.96441111175213889</v>
      </c>
      <c r="J67">
        <f>(G66/$I$30)*G67+(H66/$J$21)*H67</f>
        <v>0</v>
      </c>
    </row>
    <row r="68" spans="1:11" x14ac:dyDescent="0.2">
      <c r="F68" t="s">
        <v>20</v>
      </c>
      <c r="J68">
        <f>$I$67-J67</f>
        <v>0.96441111175213889</v>
      </c>
    </row>
    <row r="71" spans="1:11" x14ac:dyDescent="0.2">
      <c r="A71" s="7" t="s">
        <v>2</v>
      </c>
      <c r="B71" t="s">
        <v>6</v>
      </c>
      <c r="C71" t="s">
        <v>9</v>
      </c>
      <c r="D71" t="s">
        <v>14</v>
      </c>
      <c r="G71" t="s">
        <v>6</v>
      </c>
      <c r="H71" t="s">
        <v>9</v>
      </c>
      <c r="I71" t="s">
        <v>14</v>
      </c>
      <c r="J71" t="s">
        <v>19</v>
      </c>
      <c r="K71" t="s">
        <v>23</v>
      </c>
    </row>
    <row r="72" spans="1:11" x14ac:dyDescent="0.2">
      <c r="B72" t="s">
        <v>13</v>
      </c>
      <c r="C72" t="s">
        <v>10</v>
      </c>
      <c r="F72" t="s">
        <v>7</v>
      </c>
      <c r="G72">
        <v>0</v>
      </c>
      <c r="H72">
        <v>0</v>
      </c>
      <c r="I72">
        <v>0</v>
      </c>
      <c r="J72">
        <f>SUM(G72:I72)</f>
        <v>0</v>
      </c>
    </row>
    <row r="73" spans="1:11" x14ac:dyDescent="0.2">
      <c r="B73" t="s">
        <v>10</v>
      </c>
      <c r="C73" t="s">
        <v>13</v>
      </c>
      <c r="F73" t="s">
        <v>10</v>
      </c>
      <c r="G73">
        <v>1</v>
      </c>
      <c r="H73">
        <v>1</v>
      </c>
      <c r="I73">
        <v>0</v>
      </c>
      <c r="J73">
        <f t="shared" ref="J73:J74" si="15">SUM(G73:I73)</f>
        <v>2</v>
      </c>
    </row>
    <row r="74" spans="1:11" x14ac:dyDescent="0.2">
      <c r="F74" t="s">
        <v>13</v>
      </c>
      <c r="G74">
        <v>1</v>
      </c>
      <c r="H74">
        <v>1</v>
      </c>
      <c r="I74">
        <v>0</v>
      </c>
      <c r="J74">
        <f t="shared" si="15"/>
        <v>2</v>
      </c>
    </row>
    <row r="75" spans="1:11" x14ac:dyDescent="0.2">
      <c r="F75" t="s">
        <v>18</v>
      </c>
      <c r="G75">
        <f t="shared" ref="G75" si="16">SUM(G72:G74)</f>
        <v>2</v>
      </c>
      <c r="H75">
        <v>2</v>
      </c>
      <c r="I75">
        <f t="shared" ref="I75" si="17">SUM(I72:I74)</f>
        <v>0</v>
      </c>
      <c r="J75">
        <v>9</v>
      </c>
    </row>
    <row r="76" spans="1:11" x14ac:dyDescent="0.2">
      <c r="F76" t="s">
        <v>22</v>
      </c>
      <c r="G76">
        <f>-G74/G75*LOG(G74/G75,2)-G73/G75*LOG(G73/G75,2)</f>
        <v>1</v>
      </c>
      <c r="H76">
        <f>-H73/H75*LOG(H73/H75,2)-H74/H75*LOG(H74/H75,2)</f>
        <v>1</v>
      </c>
      <c r="I76">
        <v>0</v>
      </c>
      <c r="J76">
        <f>-J74/J75*LOG(J74/J75, 2)-J73/J75*LOG(J73/J75, 2)</f>
        <v>0.96441111175213889</v>
      </c>
      <c r="K76">
        <f>(G75/$J$39)*G76+(H75/$J$39)*H76+(I75/$J$21)*I76</f>
        <v>0.44444444444444442</v>
      </c>
    </row>
    <row r="77" spans="1:11" x14ac:dyDescent="0.2">
      <c r="F77" t="s">
        <v>20</v>
      </c>
      <c r="K77">
        <f>$J$76-K76</f>
        <v>0.51996666730769447</v>
      </c>
    </row>
    <row r="80" spans="1:11" x14ac:dyDescent="0.2">
      <c r="A80" s="7" t="s">
        <v>26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B732-488F-D743-8DB7-40DABA3885CC}">
  <dimension ref="A1:M80"/>
  <sheetViews>
    <sheetView tabSelected="1" zoomScale="112" workbookViewId="0">
      <selection activeCell="H31" sqref="H31"/>
    </sheetView>
  </sheetViews>
  <sheetFormatPr baseColWidth="10" defaultRowHeight="16" x14ac:dyDescent="0.2"/>
  <cols>
    <col min="2" max="2" width="15.5" customWidth="1"/>
    <col min="3" max="3" width="15.6640625" customWidth="1"/>
    <col min="7" max="7" width="12.5" bestFit="1" customWidth="1"/>
    <col min="8" max="8" width="12.83203125" customWidth="1"/>
    <col min="11" max="11" width="11.83203125" bestFit="1" customWidth="1"/>
  </cols>
  <sheetData>
    <row r="1" spans="1:7" x14ac:dyDescent="0.2">
      <c r="A1" t="s">
        <v>16</v>
      </c>
    </row>
    <row r="4" spans="1:7" ht="18" thickBot="1" x14ac:dyDescent="0.25">
      <c r="A4" s="3" t="s">
        <v>27</v>
      </c>
      <c r="B4" s="3" t="s">
        <v>28</v>
      </c>
      <c r="C4" s="3" t="s">
        <v>29</v>
      </c>
      <c r="D4" s="4" t="s">
        <v>30</v>
      </c>
    </row>
    <row r="5" spans="1:7" ht="18" thickBot="1" x14ac:dyDescent="0.25">
      <c r="A5" s="1" t="s">
        <v>31</v>
      </c>
      <c r="B5" s="1" t="s">
        <v>35</v>
      </c>
      <c r="C5" s="1" t="s">
        <v>35</v>
      </c>
      <c r="D5" s="2" t="s">
        <v>35</v>
      </c>
    </row>
    <row r="6" spans="1:7" ht="18" thickBot="1" x14ac:dyDescent="0.25">
      <c r="A6" s="1" t="s">
        <v>32</v>
      </c>
      <c r="B6" s="1" t="s">
        <v>35</v>
      </c>
      <c r="C6" s="1" t="s">
        <v>35</v>
      </c>
      <c r="D6" s="2" t="s">
        <v>35</v>
      </c>
    </row>
    <row r="7" spans="1:7" ht="18" thickBot="1" x14ac:dyDescent="0.25">
      <c r="A7" s="1" t="s">
        <v>33</v>
      </c>
      <c r="B7" s="1" t="s">
        <v>35</v>
      </c>
      <c r="C7" s="1" t="s">
        <v>36</v>
      </c>
      <c r="D7" s="2" t="s">
        <v>36</v>
      </c>
    </row>
    <row r="8" spans="1:7" ht="18" thickBot="1" x14ac:dyDescent="0.25">
      <c r="A8" s="1" t="s">
        <v>31</v>
      </c>
      <c r="B8" s="1" t="s">
        <v>36</v>
      </c>
      <c r="C8" s="1" t="s">
        <v>35</v>
      </c>
      <c r="D8" s="2" t="s">
        <v>36</v>
      </c>
    </row>
    <row r="9" spans="1:7" ht="18" thickBot="1" x14ac:dyDescent="0.25">
      <c r="A9" s="1" t="s">
        <v>34</v>
      </c>
      <c r="B9" s="1" t="s">
        <v>35</v>
      </c>
      <c r="C9" s="1" t="s">
        <v>35</v>
      </c>
      <c r="D9" s="2" t="s">
        <v>36</v>
      </c>
    </row>
    <row r="10" spans="1:7" ht="18" thickBot="1" x14ac:dyDescent="0.25">
      <c r="A10" s="1" t="s">
        <v>33</v>
      </c>
      <c r="B10" s="1" t="s">
        <v>35</v>
      </c>
      <c r="C10" s="1" t="s">
        <v>35</v>
      </c>
      <c r="D10" s="2" t="s">
        <v>35</v>
      </c>
    </row>
    <row r="14" spans="1:7" x14ac:dyDescent="0.2">
      <c r="F14" t="s">
        <v>18</v>
      </c>
      <c r="G14">
        <v>9</v>
      </c>
    </row>
    <row r="16" spans="1:7" x14ac:dyDescent="0.2">
      <c r="A16" t="s">
        <v>17</v>
      </c>
    </row>
    <row r="17" spans="1:13" x14ac:dyDescent="0.2">
      <c r="A17" s="7" t="s">
        <v>27</v>
      </c>
      <c r="B17" s="11" t="s">
        <v>31</v>
      </c>
      <c r="C17" s="11" t="s">
        <v>32</v>
      </c>
      <c r="D17" s="11" t="s">
        <v>33</v>
      </c>
      <c r="E17" s="11" t="s">
        <v>34</v>
      </c>
      <c r="H17" t="s">
        <v>39</v>
      </c>
      <c r="I17" t="s">
        <v>40</v>
      </c>
      <c r="J17" t="s">
        <v>41</v>
      </c>
      <c r="K17" t="s">
        <v>42</v>
      </c>
      <c r="L17" t="s">
        <v>19</v>
      </c>
      <c r="M17" t="s">
        <v>21</v>
      </c>
    </row>
    <row r="18" spans="1:13" x14ac:dyDescent="0.2">
      <c r="B18" t="s">
        <v>35</v>
      </c>
      <c r="C18" t="s">
        <v>35</v>
      </c>
      <c r="D18" t="s">
        <v>36</v>
      </c>
      <c r="E18" t="s">
        <v>36</v>
      </c>
      <c r="G18" t="s">
        <v>37</v>
      </c>
      <c r="H18">
        <v>1</v>
      </c>
      <c r="I18">
        <v>1</v>
      </c>
      <c r="J18">
        <v>1</v>
      </c>
      <c r="K18">
        <v>0</v>
      </c>
      <c r="L18">
        <f>SUM(H18:K18)</f>
        <v>3</v>
      </c>
    </row>
    <row r="19" spans="1:13" x14ac:dyDescent="0.2">
      <c r="B19" t="s">
        <v>36</v>
      </c>
      <c r="D19" t="s">
        <v>35</v>
      </c>
      <c r="G19" t="s">
        <v>38</v>
      </c>
      <c r="H19">
        <v>1</v>
      </c>
      <c r="I19">
        <v>0</v>
      </c>
      <c r="J19">
        <v>1</v>
      </c>
      <c r="K19">
        <v>1</v>
      </c>
      <c r="L19">
        <f>SUM(H19:K19)</f>
        <v>3</v>
      </c>
    </row>
    <row r="21" spans="1:13" x14ac:dyDescent="0.2">
      <c r="G21" t="s">
        <v>18</v>
      </c>
      <c r="H21">
        <f>SUM(H18:H20)</f>
        <v>2</v>
      </c>
      <c r="I21">
        <f t="shared" ref="I21:K21" si="0">SUM(I18:I20)</f>
        <v>1</v>
      </c>
      <c r="J21">
        <f t="shared" si="0"/>
        <v>2</v>
      </c>
      <c r="K21">
        <f t="shared" si="0"/>
        <v>1</v>
      </c>
      <c r="L21">
        <f>SUM(L18:L20)</f>
        <v>6</v>
      </c>
    </row>
    <row r="22" spans="1:13" x14ac:dyDescent="0.2">
      <c r="G22" t="s">
        <v>22</v>
      </c>
      <c r="H22">
        <f>-H18/H21*LOG(H18/H21,2)-H19/H21*LOG(H19/H21,2)</f>
        <v>1</v>
      </c>
      <c r="I22">
        <f>-I18/I21*LOG(I18/I21,2)</f>
        <v>0</v>
      </c>
      <c r="J22">
        <f>-J18/J21*LOG(J18/J21, 2)-J19/J21*LOG(J19/J21, 2)</f>
        <v>1</v>
      </c>
      <c r="K22">
        <f>K19/K21*LOG(K19/K21, 2)</f>
        <v>0</v>
      </c>
      <c r="L22">
        <f>-L18/L21*LOG(L18/L21, 2)-L19/L21*LOG(L19/L21, 2)</f>
        <v>1</v>
      </c>
      <c r="M22">
        <f>(H21/$L$21)*H22+(I21/$L$21)*I22+(J21/$L$21)*J22+(K21/$L$21)*K22</f>
        <v>0.66666666666666663</v>
      </c>
    </row>
    <row r="23" spans="1:13" x14ac:dyDescent="0.2">
      <c r="G23" t="s">
        <v>20</v>
      </c>
      <c r="M23" s="7">
        <f>$L$22-M22</f>
        <v>0.33333333333333337</v>
      </c>
    </row>
    <row r="26" spans="1:13" x14ac:dyDescent="0.2">
      <c r="A26" s="7" t="s">
        <v>28</v>
      </c>
      <c r="B26" s="11" t="s">
        <v>35</v>
      </c>
      <c r="C26" s="11" t="s">
        <v>36</v>
      </c>
      <c r="H26" t="s">
        <v>37</v>
      </c>
      <c r="I26" t="s">
        <v>38</v>
      </c>
      <c r="J26" t="s">
        <v>19</v>
      </c>
      <c r="K26" t="s">
        <v>23</v>
      </c>
    </row>
    <row r="27" spans="1:13" x14ac:dyDescent="0.2">
      <c r="B27" t="s">
        <v>35</v>
      </c>
      <c r="C27" t="s">
        <v>36</v>
      </c>
      <c r="G27" t="s">
        <v>37</v>
      </c>
      <c r="H27">
        <v>3</v>
      </c>
      <c r="I27">
        <v>0</v>
      </c>
      <c r="J27">
        <f>SUM(G27:I27)</f>
        <v>3</v>
      </c>
    </row>
    <row r="28" spans="1:13" x14ac:dyDescent="0.2">
      <c r="B28" t="s">
        <v>35</v>
      </c>
      <c r="G28" t="s">
        <v>38</v>
      </c>
      <c r="H28">
        <v>2</v>
      </c>
      <c r="I28">
        <v>1</v>
      </c>
      <c r="J28">
        <f t="shared" ref="J28:J29" si="1">SUM(G28:I28)</f>
        <v>3</v>
      </c>
    </row>
    <row r="29" spans="1:13" x14ac:dyDescent="0.2">
      <c r="B29" t="s">
        <v>36</v>
      </c>
    </row>
    <row r="30" spans="1:13" x14ac:dyDescent="0.2">
      <c r="B30" t="s">
        <v>36</v>
      </c>
      <c r="G30" t="s">
        <v>18</v>
      </c>
      <c r="H30">
        <f>SUM(H27:H29)</f>
        <v>5</v>
      </c>
      <c r="I30">
        <f>SUM(I27:I29)</f>
        <v>1</v>
      </c>
      <c r="J30">
        <f t="shared" ref="J30" si="2">SUM(J27:J29)</f>
        <v>6</v>
      </c>
    </row>
    <row r="31" spans="1:13" x14ac:dyDescent="0.2">
      <c r="B31" t="s">
        <v>35</v>
      </c>
      <c r="G31" t="s">
        <v>22</v>
      </c>
      <c r="H31">
        <f>-H27/H30*LOG(H27/H30,2)-H28/H30*LOG(H28/H30,2)</f>
        <v>0.97095059445466858</v>
      </c>
      <c r="I31">
        <f>-I28/I30*LOG(I28/I30,2)</f>
        <v>0</v>
      </c>
      <c r="J31">
        <f>-J27/J30*LOG(J27/J30,2)-J28/J30*LOG(J28/J30,2)</f>
        <v>1</v>
      </c>
      <c r="K31">
        <f>(H30/$J$30)*H31+(I30/$L$21)*I31</f>
        <v>0.80912549537889056</v>
      </c>
    </row>
    <row r="32" spans="1:13" x14ac:dyDescent="0.2">
      <c r="G32" t="s">
        <v>20</v>
      </c>
      <c r="K32">
        <f>$J$31-K31</f>
        <v>0.19087450462110944</v>
      </c>
    </row>
    <row r="34" spans="1:3" x14ac:dyDescent="0.2">
      <c r="A34" s="7" t="s">
        <v>29</v>
      </c>
      <c r="B34" s="11" t="s">
        <v>35</v>
      </c>
      <c r="C34" s="11" t="s">
        <v>36</v>
      </c>
    </row>
    <row r="35" spans="1:3" x14ac:dyDescent="0.2">
      <c r="A35" s="7"/>
      <c r="B35" s="12" t="s">
        <v>35</v>
      </c>
      <c r="C35" t="s">
        <v>36</v>
      </c>
    </row>
    <row r="36" spans="1:3" x14ac:dyDescent="0.2">
      <c r="B36" s="12" t="s">
        <v>35</v>
      </c>
    </row>
    <row r="37" spans="1:3" x14ac:dyDescent="0.2">
      <c r="B37" s="12" t="s">
        <v>36</v>
      </c>
    </row>
    <row r="38" spans="1:3" x14ac:dyDescent="0.2">
      <c r="B38" s="12" t="s">
        <v>36</v>
      </c>
    </row>
    <row r="39" spans="1:3" x14ac:dyDescent="0.2">
      <c r="B39" s="12" t="s">
        <v>35</v>
      </c>
    </row>
    <row r="44" spans="1:3" x14ac:dyDescent="0.2">
      <c r="A44" s="7"/>
    </row>
    <row r="53" spans="1:1" x14ac:dyDescent="0.2">
      <c r="A53" s="7"/>
    </row>
    <row r="62" spans="1:1" x14ac:dyDescent="0.2">
      <c r="A62" s="7"/>
    </row>
    <row r="71" spans="1:1" x14ac:dyDescent="0.2">
      <c r="A71" s="7"/>
    </row>
    <row r="80" spans="1:1" x14ac:dyDescent="0.2">
      <c r="A80" s="7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KOLOS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Pawlak</dc:creator>
  <cp:lastModifiedBy>Kamil Pawlak</cp:lastModifiedBy>
  <dcterms:created xsi:type="dcterms:W3CDTF">2025-03-08T08:59:06Z</dcterms:created>
  <dcterms:modified xsi:type="dcterms:W3CDTF">2025-07-11T16:43:39Z</dcterms:modified>
</cp:coreProperties>
</file>