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turka\Informatyka\Rozwiązania\2015\excel\"/>
    </mc:Choice>
  </mc:AlternateContent>
  <xr:revisionPtr revIDLastSave="0" documentId="13_ncr:1_{F6B6398A-CE65-4707-B710-C5D3E3BBC7E4}" xr6:coauthVersionLast="45" xr6:coauthVersionMax="45" xr10:uidLastSave="{00000000-0000-0000-0000-000000000000}"/>
  <bookViews>
    <workbookView xWindow="-120" yWindow="-120" windowWidth="29040" windowHeight="15840" activeTab="2" xr2:uid="{63A02D77-8E10-4DBF-B285-C207F0B74CAD}"/>
  </bookViews>
  <sheets>
    <sheet name="Arkusz2" sheetId="2" r:id="rId1"/>
    <sheet name="Arkusz4" sheetId="4" r:id="rId2"/>
    <sheet name="Arkusz1" sheetId="5" r:id="rId3"/>
  </sheets>
  <definedNames>
    <definedName name="DaneZewnętrzne_1" localSheetId="2" hidden="1">Arkusz1!$A$1:$E$51</definedName>
    <definedName name="DaneZewnętrzne_1" localSheetId="0" hidden="1">Arkusz2!$A$1:$E$51</definedName>
    <definedName name="DaneZewnętrzne_1" localSheetId="1" hidden="1">Arkusz4!$A$1:$E$51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T52" i="5"/>
  <c r="J3" i="5"/>
  <c r="K3" i="5" s="1"/>
  <c r="L3" i="5" s="1"/>
  <c r="M3" i="5" s="1"/>
  <c r="N3" i="5" s="1"/>
  <c r="O3" i="5" s="1"/>
  <c r="P3" i="5" s="1"/>
  <c r="Q3" i="5" s="1"/>
  <c r="R3" i="5" s="1"/>
  <c r="S3" i="5" s="1"/>
  <c r="T3" i="5" s="1"/>
  <c r="J4" i="5"/>
  <c r="K4" i="5" s="1"/>
  <c r="L4" i="5" s="1"/>
  <c r="M4" i="5" s="1"/>
  <c r="N4" i="5" s="1"/>
  <c r="O4" i="5" s="1"/>
  <c r="P4" i="5" s="1"/>
  <c r="Q4" i="5" s="1"/>
  <c r="R4" i="5" s="1"/>
  <c r="S4" i="5" s="1"/>
  <c r="T4" i="5" s="1"/>
  <c r="J5" i="5"/>
  <c r="K5" i="5"/>
  <c r="L5" i="5" s="1"/>
  <c r="M5" i="5" s="1"/>
  <c r="N5" i="5" s="1"/>
  <c r="O5" i="5" s="1"/>
  <c r="P5" i="5" s="1"/>
  <c r="Q5" i="5" s="1"/>
  <c r="R5" i="5" s="1"/>
  <c r="S5" i="5" s="1"/>
  <c r="T5" i="5" s="1"/>
  <c r="J6" i="5"/>
  <c r="K6" i="5"/>
  <c r="L6" i="5"/>
  <c r="M6" i="5" s="1"/>
  <c r="N6" i="5" s="1"/>
  <c r="O6" i="5" s="1"/>
  <c r="P6" i="5" s="1"/>
  <c r="Q6" i="5" s="1"/>
  <c r="R6" i="5" s="1"/>
  <c r="S6" i="5" s="1"/>
  <c r="T6" i="5" s="1"/>
  <c r="J7" i="5"/>
  <c r="K7" i="5" s="1"/>
  <c r="L7" i="5" s="1"/>
  <c r="M7" i="5" s="1"/>
  <c r="N7" i="5" s="1"/>
  <c r="O7" i="5" s="1"/>
  <c r="P7" i="5" s="1"/>
  <c r="Q7" i="5" s="1"/>
  <c r="R7" i="5" s="1"/>
  <c r="S7" i="5" s="1"/>
  <c r="T7" i="5" s="1"/>
  <c r="J8" i="5"/>
  <c r="K8" i="5" s="1"/>
  <c r="L8" i="5" s="1"/>
  <c r="M8" i="5" s="1"/>
  <c r="N8" i="5"/>
  <c r="O8" i="5" s="1"/>
  <c r="P8" i="5" s="1"/>
  <c r="Q8" i="5" s="1"/>
  <c r="R8" i="5" s="1"/>
  <c r="S8" i="5" s="1"/>
  <c r="T8" i="5" s="1"/>
  <c r="J9" i="5"/>
  <c r="K9" i="5"/>
  <c r="L9" i="5" s="1"/>
  <c r="M9" i="5" s="1"/>
  <c r="N9" i="5" s="1"/>
  <c r="O9" i="5" s="1"/>
  <c r="P9" i="5" s="1"/>
  <c r="Q9" i="5" s="1"/>
  <c r="R9" i="5" s="1"/>
  <c r="S9" i="5" s="1"/>
  <c r="T9" i="5" s="1"/>
  <c r="J10" i="5"/>
  <c r="K10" i="5"/>
  <c r="L10" i="5"/>
  <c r="M10" i="5" s="1"/>
  <c r="N10" i="5" s="1"/>
  <c r="O10" i="5"/>
  <c r="P10" i="5" s="1"/>
  <c r="Q10" i="5" s="1"/>
  <c r="R10" i="5" s="1"/>
  <c r="S10" i="5" s="1"/>
  <c r="T10" i="5" s="1"/>
  <c r="J11" i="5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J12" i="5"/>
  <c r="K12" i="5" s="1"/>
  <c r="L12" i="5" s="1"/>
  <c r="M12" i="5"/>
  <c r="N12" i="5"/>
  <c r="O12" i="5" s="1"/>
  <c r="P12" i="5" s="1"/>
  <c r="Q12" i="5" s="1"/>
  <c r="R12" i="5" s="1"/>
  <c r="S12" i="5" s="1"/>
  <c r="T12" i="5" s="1"/>
  <c r="J13" i="5"/>
  <c r="K13" i="5"/>
  <c r="L13" i="5" s="1"/>
  <c r="M13" i="5" s="1"/>
  <c r="N13" i="5" s="1"/>
  <c r="O13" i="5" s="1"/>
  <c r="P13" i="5" s="1"/>
  <c r="Q13" i="5" s="1"/>
  <c r="R13" i="5" s="1"/>
  <c r="S13" i="5" s="1"/>
  <c r="T13" i="5" s="1"/>
  <c r="J14" i="5"/>
  <c r="K14" i="5"/>
  <c r="L14" i="5"/>
  <c r="M14" i="5" s="1"/>
  <c r="N14" i="5" s="1"/>
  <c r="O14" i="5"/>
  <c r="P14" i="5" s="1"/>
  <c r="Q14" i="5" s="1"/>
  <c r="R14" i="5" s="1"/>
  <c r="S14" i="5" s="1"/>
  <c r="T14" i="5" s="1"/>
  <c r="J15" i="5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J16" i="5"/>
  <c r="K16" i="5" s="1"/>
  <c r="L16" i="5" s="1"/>
  <c r="M16" i="5"/>
  <c r="N16" i="5"/>
  <c r="O16" i="5" s="1"/>
  <c r="P16" i="5" s="1"/>
  <c r="Q16" i="5" s="1"/>
  <c r="R16" i="5" s="1"/>
  <c r="S16" i="5" s="1"/>
  <c r="T16" i="5" s="1"/>
  <c r="J17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J18" i="5"/>
  <c r="K18" i="5"/>
  <c r="L18" i="5"/>
  <c r="M18" i="5" s="1"/>
  <c r="N18" i="5" s="1"/>
  <c r="O18" i="5"/>
  <c r="P18" i="5" s="1"/>
  <c r="Q18" i="5" s="1"/>
  <c r="R18" i="5" s="1"/>
  <c r="S18" i="5" s="1"/>
  <c r="T18" i="5" s="1"/>
  <c r="J19" i="5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J20" i="5"/>
  <c r="K20" i="5" s="1"/>
  <c r="L20" i="5" s="1"/>
  <c r="M20" i="5"/>
  <c r="N20" i="5"/>
  <c r="O20" i="5" s="1"/>
  <c r="P20" i="5" s="1"/>
  <c r="Q20" i="5" s="1"/>
  <c r="R20" i="5" s="1"/>
  <c r="S20" i="5" s="1"/>
  <c r="T20" i="5" s="1"/>
  <c r="J21" i="5"/>
  <c r="K21" i="5"/>
  <c r="L21" i="5" s="1"/>
  <c r="M21" i="5" s="1"/>
  <c r="N21" i="5" s="1"/>
  <c r="O21" i="5" s="1"/>
  <c r="P21" i="5" s="1"/>
  <c r="Q21" i="5" s="1"/>
  <c r="R21" i="5" s="1"/>
  <c r="S21" i="5" s="1"/>
  <c r="T21" i="5" s="1"/>
  <c r="J22" i="5"/>
  <c r="K22" i="5"/>
  <c r="L22" i="5"/>
  <c r="M22" i="5" s="1"/>
  <c r="N22" i="5" s="1"/>
  <c r="O22" i="5"/>
  <c r="P22" i="5" s="1"/>
  <c r="Q22" i="5" s="1"/>
  <c r="R22" i="5" s="1"/>
  <c r="S22" i="5" s="1"/>
  <c r="T22" i="5" s="1"/>
  <c r="J23" i="5"/>
  <c r="K23" i="5" s="1"/>
  <c r="L23" i="5" s="1"/>
  <c r="M23" i="5" s="1"/>
  <c r="N23" i="5" s="1"/>
  <c r="O23" i="5" s="1"/>
  <c r="P23" i="5" s="1"/>
  <c r="Q23" i="5"/>
  <c r="R23" i="5" s="1"/>
  <c r="S23" i="5" s="1"/>
  <c r="T23" i="5" s="1"/>
  <c r="J24" i="5"/>
  <c r="K24" i="5" s="1"/>
  <c r="L24" i="5" s="1"/>
  <c r="M24" i="5"/>
  <c r="N24" i="5"/>
  <c r="O24" i="5" s="1"/>
  <c r="P24" i="5" s="1"/>
  <c r="Q24" i="5" s="1"/>
  <c r="R24" i="5" s="1"/>
  <c r="S24" i="5" s="1"/>
  <c r="T24" i="5" s="1"/>
  <c r="J25" i="5"/>
  <c r="K25" i="5"/>
  <c r="L25" i="5" s="1"/>
  <c r="M25" i="5" s="1"/>
  <c r="N25" i="5" s="1"/>
  <c r="O25" i="5" s="1"/>
  <c r="P25" i="5" s="1"/>
  <c r="Q25" i="5" s="1"/>
  <c r="R25" i="5" s="1"/>
  <c r="S25" i="5" s="1"/>
  <c r="T25" i="5" s="1"/>
  <c r="J26" i="5"/>
  <c r="K26" i="5"/>
  <c r="L26" i="5"/>
  <c r="M26" i="5" s="1"/>
  <c r="N26" i="5" s="1"/>
  <c r="O26" i="5"/>
  <c r="P26" i="5" s="1"/>
  <c r="Q26" i="5" s="1"/>
  <c r="R26" i="5" s="1"/>
  <c r="S26" i="5" s="1"/>
  <c r="T26" i="5" s="1"/>
  <c r="J27" i="5"/>
  <c r="K27" i="5" s="1"/>
  <c r="L27" i="5" s="1"/>
  <c r="M27" i="5" s="1"/>
  <c r="N27" i="5" s="1"/>
  <c r="O27" i="5" s="1"/>
  <c r="P27" i="5" s="1"/>
  <c r="Q27" i="5"/>
  <c r="R27" i="5" s="1"/>
  <c r="S27" i="5" s="1"/>
  <c r="T27" i="5" s="1"/>
  <c r="J28" i="5"/>
  <c r="K28" i="5" s="1"/>
  <c r="L28" i="5" s="1"/>
  <c r="M28" i="5"/>
  <c r="N28" i="5"/>
  <c r="O28" i="5" s="1"/>
  <c r="P28" i="5" s="1"/>
  <c r="Q28" i="5" s="1"/>
  <c r="R28" i="5" s="1"/>
  <c r="S28" i="5" s="1"/>
  <c r="T28" i="5" s="1"/>
  <c r="J29" i="5"/>
  <c r="K29" i="5"/>
  <c r="L29" i="5" s="1"/>
  <c r="M29" i="5" s="1"/>
  <c r="N29" i="5" s="1"/>
  <c r="O29" i="5" s="1"/>
  <c r="P29" i="5" s="1"/>
  <c r="Q29" i="5" s="1"/>
  <c r="R29" i="5" s="1"/>
  <c r="S29" i="5" s="1"/>
  <c r="T29" i="5" s="1"/>
  <c r="J30" i="5"/>
  <c r="K30" i="5"/>
  <c r="L30" i="5"/>
  <c r="M30" i="5" s="1"/>
  <c r="N30" i="5" s="1"/>
  <c r="O30" i="5"/>
  <c r="P30" i="5" s="1"/>
  <c r="Q30" i="5" s="1"/>
  <c r="R30" i="5" s="1"/>
  <c r="S30" i="5" s="1"/>
  <c r="T30" i="5" s="1"/>
  <c r="J31" i="5"/>
  <c r="K31" i="5" s="1"/>
  <c r="L31" i="5" s="1"/>
  <c r="M31" i="5" s="1"/>
  <c r="N31" i="5" s="1"/>
  <c r="O31" i="5" s="1"/>
  <c r="P31" i="5" s="1"/>
  <c r="Q31" i="5"/>
  <c r="R31" i="5" s="1"/>
  <c r="S31" i="5" s="1"/>
  <c r="T31" i="5" s="1"/>
  <c r="J32" i="5"/>
  <c r="K32" i="5" s="1"/>
  <c r="L32" i="5" s="1"/>
  <c r="M32" i="5"/>
  <c r="N32" i="5"/>
  <c r="O32" i="5" s="1"/>
  <c r="P32" i="5" s="1"/>
  <c r="Q32" i="5" s="1"/>
  <c r="R32" i="5" s="1"/>
  <c r="S32" i="5" s="1"/>
  <c r="T32" i="5" s="1"/>
  <c r="J33" i="5"/>
  <c r="K33" i="5"/>
  <c r="L33" i="5" s="1"/>
  <c r="M33" i="5" s="1"/>
  <c r="N33" i="5" s="1"/>
  <c r="O33" i="5" s="1"/>
  <c r="P33" i="5" s="1"/>
  <c r="Q33" i="5" s="1"/>
  <c r="R33" i="5" s="1"/>
  <c r="S33" i="5" s="1"/>
  <c r="T33" i="5" s="1"/>
  <c r="J34" i="5"/>
  <c r="K34" i="5"/>
  <c r="L34" i="5"/>
  <c r="M34" i="5" s="1"/>
  <c r="N34" i="5" s="1"/>
  <c r="O34" i="5"/>
  <c r="P34" i="5" s="1"/>
  <c r="Q34" i="5" s="1"/>
  <c r="R34" i="5" s="1"/>
  <c r="S34" i="5" s="1"/>
  <c r="T34" i="5" s="1"/>
  <c r="J35" i="5"/>
  <c r="K35" i="5" s="1"/>
  <c r="L35" i="5" s="1"/>
  <c r="M35" i="5" s="1"/>
  <c r="N35" i="5" s="1"/>
  <c r="O35" i="5" s="1"/>
  <c r="P35" i="5" s="1"/>
  <c r="Q35" i="5"/>
  <c r="R35" i="5" s="1"/>
  <c r="S35" i="5" s="1"/>
  <c r="T35" i="5" s="1"/>
  <c r="J36" i="5"/>
  <c r="K36" i="5" s="1"/>
  <c r="L36" i="5" s="1"/>
  <c r="M36" i="5"/>
  <c r="N36" i="5"/>
  <c r="O36" i="5" s="1"/>
  <c r="P36" i="5" s="1"/>
  <c r="Q36" i="5" s="1"/>
  <c r="R36" i="5" s="1"/>
  <c r="S36" i="5" s="1"/>
  <c r="T36" i="5"/>
  <c r="J37" i="5"/>
  <c r="K37" i="5"/>
  <c r="L37" i="5"/>
  <c r="M37" i="5"/>
  <c r="N37" i="5" s="1"/>
  <c r="O37" i="5" s="1"/>
  <c r="P37" i="5" s="1"/>
  <c r="Q37" i="5" s="1"/>
  <c r="R37" i="5" s="1"/>
  <c r="S37" i="5" s="1"/>
  <c r="T37" i="5" s="1"/>
  <c r="J38" i="5"/>
  <c r="K38" i="5" s="1"/>
  <c r="L38" i="5" s="1"/>
  <c r="M38" i="5" s="1"/>
  <c r="N38" i="5"/>
  <c r="O38" i="5" s="1"/>
  <c r="P38" i="5" s="1"/>
  <c r="Q38" i="5" s="1"/>
  <c r="R38" i="5"/>
  <c r="S38" i="5" s="1"/>
  <c r="T38" i="5" s="1"/>
  <c r="J39" i="5"/>
  <c r="K39" i="5"/>
  <c r="L39" i="5" s="1"/>
  <c r="M39" i="5" s="1"/>
  <c r="N39" i="5" s="1"/>
  <c r="O39" i="5"/>
  <c r="P39" i="5" s="1"/>
  <c r="Q39" i="5" s="1"/>
  <c r="R39" i="5" s="1"/>
  <c r="S39" i="5"/>
  <c r="T39" i="5" s="1"/>
  <c r="J40" i="5"/>
  <c r="K40" i="5"/>
  <c r="L40" i="5"/>
  <c r="M40" i="5" s="1"/>
  <c r="N40" i="5" s="1"/>
  <c r="O40" i="5" s="1"/>
  <c r="P40" i="5"/>
  <c r="Q40" i="5" s="1"/>
  <c r="R40" i="5" s="1"/>
  <c r="S40" i="5" s="1"/>
  <c r="T40" i="5" s="1"/>
  <c r="J41" i="5"/>
  <c r="K41" i="5"/>
  <c r="L41" i="5"/>
  <c r="M41" i="5"/>
  <c r="N41" i="5" s="1"/>
  <c r="O41" i="5" s="1"/>
  <c r="P41" i="5" s="1"/>
  <c r="Q41" i="5" s="1"/>
  <c r="R41" i="5" s="1"/>
  <c r="S41" i="5" s="1"/>
  <c r="T41" i="5" s="1"/>
  <c r="J42" i="5"/>
  <c r="K42" i="5" s="1"/>
  <c r="L42" i="5" s="1"/>
  <c r="M42" i="5" s="1"/>
  <c r="N42" i="5"/>
  <c r="O42" i="5" s="1"/>
  <c r="P42" i="5" s="1"/>
  <c r="Q42" i="5" s="1"/>
  <c r="R42" i="5" s="1"/>
  <c r="S42" i="5" s="1"/>
  <c r="T42" i="5" s="1"/>
  <c r="J43" i="5"/>
  <c r="K43" i="5"/>
  <c r="L43" i="5" s="1"/>
  <c r="M43" i="5" s="1"/>
  <c r="N43" i="5" s="1"/>
  <c r="O43" i="5"/>
  <c r="P43" i="5" s="1"/>
  <c r="Q43" i="5" s="1"/>
  <c r="R43" i="5" s="1"/>
  <c r="S43" i="5" s="1"/>
  <c r="T43" i="5" s="1"/>
  <c r="J44" i="5"/>
  <c r="K44" i="5"/>
  <c r="L44" i="5"/>
  <c r="M44" i="5" s="1"/>
  <c r="N44" i="5" s="1"/>
  <c r="O44" i="5" s="1"/>
  <c r="P44" i="5" s="1"/>
  <c r="Q44" i="5" s="1"/>
  <c r="R44" i="5" s="1"/>
  <c r="S44" i="5" s="1"/>
  <c r="T44" i="5" s="1"/>
  <c r="J45" i="5"/>
  <c r="K45" i="5"/>
  <c r="L45" i="5"/>
  <c r="M45" i="5"/>
  <c r="N45" i="5" s="1"/>
  <c r="O45" i="5" s="1"/>
  <c r="P45" i="5" s="1"/>
  <c r="Q45" i="5"/>
  <c r="R45" i="5" s="1"/>
  <c r="S45" i="5" s="1"/>
  <c r="T45" i="5" s="1"/>
  <c r="J46" i="5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J47" i="5"/>
  <c r="K47" i="5"/>
  <c r="L47" i="5" s="1"/>
  <c r="M47" i="5" s="1"/>
  <c r="N47" i="5" s="1"/>
  <c r="O47" i="5" s="1"/>
  <c r="P47" i="5" s="1"/>
  <c r="Q47" i="5" s="1"/>
  <c r="R47" i="5" s="1"/>
  <c r="S47" i="5" s="1"/>
  <c r="T47" i="5" s="1"/>
  <c r="J48" i="5"/>
  <c r="K48" i="5"/>
  <c r="L48" i="5"/>
  <c r="M48" i="5" s="1"/>
  <c r="N48" i="5" s="1"/>
  <c r="O48" i="5" s="1"/>
  <c r="P48" i="5" s="1"/>
  <c r="Q48" i="5" s="1"/>
  <c r="R48" i="5" s="1"/>
  <c r="S48" i="5" s="1"/>
  <c r="T48" i="5" s="1"/>
  <c r="J49" i="5"/>
  <c r="K49" i="5"/>
  <c r="L49" i="5"/>
  <c r="M49" i="5"/>
  <c r="N49" i="5" s="1"/>
  <c r="O49" i="5" s="1"/>
  <c r="P49" i="5" s="1"/>
  <c r="Q49" i="5"/>
  <c r="R49" i="5" s="1"/>
  <c r="S49" i="5" s="1"/>
  <c r="T49" i="5" s="1"/>
  <c r="J50" i="5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J51" i="5"/>
  <c r="K51" i="5"/>
  <c r="L51" i="5" s="1"/>
  <c r="M51" i="5" s="1"/>
  <c r="N51" i="5" s="1"/>
  <c r="O51" i="5" s="1"/>
  <c r="P51" i="5" s="1"/>
  <c r="Q51" i="5" s="1"/>
  <c r="R51" i="5" s="1"/>
  <c r="S51" i="5" s="1"/>
  <c r="T51" i="5" s="1"/>
  <c r="K2" i="5"/>
  <c r="L2" i="5" s="1"/>
  <c r="M2" i="5" s="1"/>
  <c r="N2" i="5" s="1"/>
  <c r="O2" i="5" s="1"/>
  <c r="P2" i="5" s="1"/>
  <c r="Q2" i="5" s="1"/>
  <c r="R2" i="5" s="1"/>
  <c r="S2" i="5" s="1"/>
  <c r="T2" i="5" s="1"/>
  <c r="J2" i="5"/>
  <c r="G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G48" i="5" l="1"/>
  <c r="G44" i="5"/>
  <c r="G40" i="5"/>
  <c r="G36" i="5"/>
  <c r="G32" i="5"/>
  <c r="G28" i="5"/>
  <c r="G24" i="5"/>
  <c r="G20" i="5"/>
  <c r="G16" i="5"/>
  <c r="G12" i="5"/>
  <c r="G8" i="5"/>
  <c r="G4" i="5"/>
  <c r="G49" i="5"/>
  <c r="G45" i="5"/>
  <c r="G41" i="5"/>
  <c r="G37" i="5"/>
  <c r="G33" i="5"/>
  <c r="G29" i="5"/>
  <c r="G25" i="5"/>
  <c r="G21" i="5"/>
  <c r="G17" i="5"/>
  <c r="G13" i="5"/>
  <c r="G9" i="5"/>
  <c r="G5" i="5"/>
  <c r="G51" i="5"/>
  <c r="G47" i="5"/>
  <c r="G43" i="5"/>
  <c r="G39" i="5"/>
  <c r="G35" i="5"/>
  <c r="G31" i="5"/>
  <c r="G27" i="5"/>
  <c r="G23" i="5"/>
  <c r="G19" i="5"/>
  <c r="G15" i="5"/>
  <c r="G11" i="5"/>
  <c r="G7" i="5"/>
  <c r="G3" i="5"/>
  <c r="G50" i="5"/>
  <c r="G46" i="5"/>
  <c r="G42" i="5"/>
  <c r="G38" i="5"/>
  <c r="G34" i="5"/>
  <c r="G30" i="5"/>
  <c r="G26" i="5"/>
  <c r="G22" i="5"/>
  <c r="G18" i="5"/>
  <c r="G14" i="5"/>
  <c r="G10" i="5"/>
  <c r="G6" i="5"/>
  <c r="G52" i="4"/>
  <c r="H52" i="4"/>
  <c r="I52" i="4"/>
  <c r="J52" i="4"/>
  <c r="K52" i="4"/>
  <c r="H3" i="4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I2" i="4"/>
  <c r="J2" i="4"/>
  <c r="K2" i="4"/>
  <c r="H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I52" i="2"/>
  <c r="J52" i="2"/>
  <c r="K5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I2" i="2"/>
  <c r="J2" i="2"/>
  <c r="K2" i="2"/>
  <c r="H2" i="2"/>
  <c r="H52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99EA86-756C-4A29-B3A2-5CB204019C7A}" keepAlive="1" name="Zapytanie — kraina" description="Połączenie z zapytaniem „kraina” w skoroszycie." type="5" refreshedVersion="6" background="1" saveData="1">
    <dbPr connection="Provider=Microsoft.Mashup.OleDb.1;Data Source=$Workbook$;Location=kraina;Extended Properties=&quot;&quot;" command="SELECT * FROM [kraina]"/>
  </connection>
  <connection id="2" xr16:uid="{092EBBEB-1150-42DE-8919-A8157D081789}" keepAlive="1" name="Zapytanie — kraina (2)" description="Połączenie z zapytaniem „kraina (2)” w skoroszycie." type="5" refreshedVersion="6" background="1" saveData="1">
    <dbPr connection="Provider=Microsoft.Mashup.OleDb.1;Data Source=$Workbook$;Location=kraina (2);Extended Properties=&quot;&quot;" command="SELECT * FROM [kraina (2)]"/>
  </connection>
  <connection id="3" xr16:uid="{319EF408-971A-43DB-9D10-1907B5D736A9}" keepAlive="1" name="Zapytanie — kraina (3)" description="Połączenie z zapytaniem „kraina (3)” w skoroszycie." type="5" refreshedVersion="6" background="1" saveData="1">
    <dbPr connection="Provider=Microsoft.Mashup.OleDb.1;Data Source=$Workbook$;Location=&quot;kraina (3)&quot;;Extended Properties=&quot;&quot;" command="SELECT * FROM [kraina (3)]"/>
  </connection>
</connections>
</file>

<file path=xl/sharedStrings.xml><?xml version="1.0" encoding="utf-8"?>
<sst xmlns="http://schemas.openxmlformats.org/spreadsheetml/2006/main" count="331" uniqueCount="71">
  <si>
    <t>Column1</t>
  </si>
  <si>
    <t>Column2</t>
  </si>
  <si>
    <t>Column3</t>
  </si>
  <si>
    <t>Column4</t>
  </si>
  <si>
    <t>Column5</t>
  </si>
  <si>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</si>
  <si>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</si>
  <si>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</si>
  <si>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</si>
  <si>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</si>
  <si>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</si>
  <si>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</si>
  <si>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</si>
  <si>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</si>
  <si>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</si>
  <si>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</si>
  <si>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</si>
  <si>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</si>
  <si>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</si>
  <si>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</si>
  <si>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</si>
  <si>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</si>
  <si>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</si>
  <si>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</si>
  <si>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</si>
  <si>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</si>
  <si>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</si>
  <si>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</si>
  <si>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</si>
  <si>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</si>
  <si>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</si>
  <si>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</si>
  <si>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</si>
  <si>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</si>
  <si>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</si>
  <si>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</si>
  <si>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</si>
  <si>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</si>
  <si>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</si>
  <si>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</si>
  <si>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</si>
  <si>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</si>
  <si>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</si>
  <si>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</si>
  <si>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</si>
  <si>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</si>
  <si>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</si>
  <si>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</si>
  <si>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</si>
  <si>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</si>
  <si>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</si>
  <si>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</si>
  <si>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</si>
  <si>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</si>
  <si>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</si>
  <si>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D</t>
  </si>
  <si>
    <t>C</t>
  </si>
  <si>
    <t>A</t>
  </si>
  <si>
    <t>B</t>
  </si>
  <si>
    <t>Numer</t>
  </si>
  <si>
    <t>ludnosc</t>
  </si>
  <si>
    <t>Nazwa</t>
  </si>
  <si>
    <t>m2013</t>
  </si>
  <si>
    <t>k2013</t>
  </si>
  <si>
    <t>m2014</t>
  </si>
  <si>
    <t>k2014</t>
  </si>
  <si>
    <t>k2015</t>
  </si>
  <si>
    <t>k2017</t>
  </si>
  <si>
    <t>lud2013</t>
  </si>
  <si>
    <t>lud2014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</si>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</sst>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3" fillId="0" borderId="2" xfId="0" applyFont="1" applyBorder="1"/>
    <xf numFmtId="0" fontId="2" fillId="2" borderId="1" xfId="0" applyFont="1" applyFill="1" applyBorder="1"/>
  </cellXfs>
  <cellStyles count="1">
    <cellStyle name="Normalny" xfId="0" builtinId="0"/>
  </cellStyles>
  <dxfs count="24">
    <dxf>
      <fill>
        <patternFill>
          <bgColor theme="4" tint="-0.2499465926084170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Arkusz2!$H$1:$K$1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Arkusz2!$H$52:$K$52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C24-8135-407D3490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513456"/>
        <c:axId val="1150479840"/>
      </c:barChart>
      <c:catAx>
        <c:axId val="21045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0479840"/>
        <c:crosses val="autoZero"/>
        <c:auto val="1"/>
        <c:lblAlgn val="ctr"/>
        <c:lblOffset val="100"/>
        <c:noMultiLvlLbl val="0"/>
      </c:catAx>
      <c:valAx>
        <c:axId val="11504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5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185737</xdr:rowOff>
    </xdr:from>
    <xdr:to>
      <xdr:col>20</xdr:col>
      <xdr:colOff>0</xdr:colOff>
      <xdr:row>19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D427276-A89E-43FC-B749-FC60EFE3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5DB6D31-E350-4BAB-88D1-BF57018B6415}" autoFormatId="16" applyNumberFormats="0" applyBorderFormats="0" applyFontFormats="0" applyPatternFormats="0" applyAlignmentFormats="0" applyWidthHeightFormats="0">
  <queryTableRefresh nextId="13" unboundColumnsRight="6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C17CD2C-2D67-4E31-B1E5-084AF851CFA2}" autoFormatId="16" applyNumberFormats="0" applyBorderFormats="0" applyFontFormats="0" applyPatternFormats="0" applyAlignmentFormats="0" applyWidthHeightFormats="0">
  <queryTableRefresh nextId="13" unboundColumnsRight="6">
    <queryTableFields count="11">
      <queryTableField id="1" name="Nazwa" tableColumnId="1"/>
      <queryTableField id="2" name="m2013" tableColumnId="2"/>
      <queryTableField id="3" name="k2013" tableColumnId="3"/>
      <queryTableField id="4" name="m2014" tableColumnId="4"/>
      <queryTableField id="5" name="k2014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B2416EF6-BF37-4836-AF32-0C99A02D69F4}" autoFormatId="16" applyNumberFormats="0" applyBorderFormats="0" applyFontFormats="0" applyPatternFormats="0" applyAlignmentFormats="0" applyWidthHeightFormats="0">
  <queryTableRefresh nextId="28" unboundColumnsRight="2">
    <queryTableFields count="7">
      <queryTableField id="1" name="Nazwa" tableColumnId="1"/>
      <queryTableField id="2" name="m2013" tableColumnId="2"/>
      <queryTableField id="3" name="k2013" tableColumnId="3"/>
      <queryTableField id="4" name="m2014" tableColumnId="4"/>
      <queryTableField id="5" name="k2014" tableColumnId="5"/>
      <queryTableField id="8" dataBound="0" tableColumnId="8"/>
      <queryTableField id="27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C2926-4491-4E4D-BB5D-2657BE13FE3D}" name="kraina" displayName="kraina" ref="A1:K52" tableType="queryTable" totalsRowCount="1">
  <autoFilter ref="A1:K51" xr:uid="{84F52DD7-F224-4DE8-B0D4-7556F01CD3EB}"/>
  <tableColumns count="11">
    <tableColumn id="1" xr3:uid="{95EFB651-CFCD-4137-AFED-D9F1A3F21CCE}" uniqueName="1" name="Column1" queryTableFieldId="1" dataDxfId="23" totalsRowDxfId="22"/>
    <tableColumn id="2" xr3:uid="{892696EE-4107-4CA4-B045-6915DBB0A8A2}" uniqueName="2" name="Column2" queryTableFieldId="2"/>
    <tableColumn id="3" xr3:uid="{411BBE8F-37AA-45BF-ABBF-3FB1C83E91B4}" uniqueName="3" name="Column3" queryTableFieldId="3"/>
    <tableColumn id="4" xr3:uid="{5618221F-3AED-439E-8B72-99ADAB083259}" uniqueName="4" name="Column4" queryTableFieldId="4"/>
    <tableColumn id="5" xr3:uid="{1FD1D3D8-170F-4983-8EDC-24A11FF57FFC}" uniqueName="5" name="Column5" queryTableFieldId="5"/>
    <tableColumn id="6" xr3:uid="{FB80F822-241E-4BA2-9098-6E4A58DE2DDE}" uniqueName="6" name="ludnosc" queryTableFieldId="6" dataDxfId="21" totalsRowDxfId="20">
      <calculatedColumnFormula>B2+C2</calculatedColumnFormula>
    </tableColumn>
    <tableColumn id="8" xr3:uid="{BAD7C3B9-AE0E-4679-B926-55A673D7CE38}" uniqueName="8" name="Numer" queryTableFieldId="8"/>
    <tableColumn id="9" xr3:uid="{019A82B3-FFAF-46B2-B42B-389FF5F0AA02}" uniqueName="9" name="A" totalsRowFunction="custom" queryTableFieldId="9" dataDxfId="19" totalsRowDxfId="18">
      <calculatedColumnFormula>IF($G2=H$1,$F2, 0)</calculatedColumnFormula>
      <totalsRowFormula>SUM(kraina[A])</totalsRowFormula>
    </tableColumn>
    <tableColumn id="10" xr3:uid="{392FC385-0668-4D1D-84F1-56E65F8E80C6}" uniqueName="10" name="B" totalsRowFunction="custom" queryTableFieldId="10" totalsRowDxfId="17">
      <calculatedColumnFormula>IF($G2=I$1,$F2, 0)</calculatedColumnFormula>
      <totalsRowFormula>SUM(kraina[B])</totalsRowFormula>
    </tableColumn>
    <tableColumn id="11" xr3:uid="{C59070C4-E73F-4D1F-AD5C-79AF6DB2AE3B}" uniqueName="11" name="C" totalsRowFunction="custom" queryTableFieldId="11" totalsRowDxfId="16">
      <calculatedColumnFormula>IF($G2=J$1,$F2, 0)</calculatedColumnFormula>
      <totalsRowFormula>SUM(kraina[C])</totalsRowFormula>
    </tableColumn>
    <tableColumn id="12" xr3:uid="{2DF30F62-8698-4123-9323-1C32E06B6B74}" uniqueName="12" name="D" totalsRowFunction="custom" queryTableFieldId="12" totalsRowDxfId="15">
      <calculatedColumnFormula>IF($G2=K$1,$F2, 0)</calculatedColumnFormula>
      <totalsRowFormula>SUM(kraina[D])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714BA-D7C7-4332-95AF-4F0E1F962933}" name="kraina__2" displayName="kraina__2" ref="A1:K52" tableType="queryTable" totalsRowCount="1">
  <autoFilter ref="A1:K51" xr:uid="{D9B8321A-14EA-4EF6-AB4C-50F7DDE19B1F}"/>
  <tableColumns count="11">
    <tableColumn id="1" xr3:uid="{42AE3321-954D-45ED-A8FC-AE5DE9BC89FD}" uniqueName="1" name="Nazwa" queryTableFieldId="1" dataDxfId="14" totalsRowDxfId="13"/>
    <tableColumn id="2" xr3:uid="{122C4389-72C1-47EF-8704-D35DBE17A5AC}" uniqueName="2" name="m2013" queryTableFieldId="2"/>
    <tableColumn id="3" xr3:uid="{CE8F78D0-4CCD-46DD-B1BD-690808C67F8A}" uniqueName="3" name="k2013" queryTableFieldId="3"/>
    <tableColumn id="4" xr3:uid="{3CB9F366-4BEC-4F03-BC3B-327BEA8B79BA}" uniqueName="4" name="m2014" queryTableFieldId="4"/>
    <tableColumn id="5" xr3:uid="{A4133377-1D75-466A-9B00-5D3705FF2E86}" uniqueName="5" name="k2014" queryTableFieldId="5"/>
    <tableColumn id="6" xr3:uid="{184EFA86-A5CF-41B5-A1B1-D75642936BF3}" uniqueName="6" name="k2015" totalsRowFunction="custom" queryTableFieldId="6" dataDxfId="12" totalsRowDxfId="11">
      <calculatedColumnFormula>IF(AND(E2&gt;C2,D2&gt;B2),1,0)</calculatedColumnFormula>
      <totalsRowFormula>SUM(kraina__2[k2015])</totalsRowFormula>
    </tableColumn>
    <tableColumn id="8" xr3:uid="{D7DC9E7E-DB76-42AB-AE03-33B0EAC6AB9F}" uniqueName="8" name="k2017" totalsRowFunction="custom" queryTableFieldId="8" totalsRowDxfId="10">
      <totalsRowFormula>SUM(kraina__2[k2017])</totalsRowFormula>
    </tableColumn>
    <tableColumn id="9" xr3:uid="{48A101D3-2846-433E-B8A0-B1350FFA33BD}" uniqueName="9" name="A" totalsRowFunction="custom" queryTableFieldId="9" dataDxfId="9" totalsRowDxfId="8">
      <calculatedColumnFormula>IF($G2=H$1,$F2,0)</calculatedColumnFormula>
      <totalsRowFormula>SUM(kraina__2[A])</totalsRowFormula>
    </tableColumn>
    <tableColumn id="10" xr3:uid="{CB07532E-E50B-463E-A832-9F5F7AD9BF34}" uniqueName="10" name="B" totalsRowFunction="custom" queryTableFieldId="10" totalsRowDxfId="7">
      <calculatedColumnFormula>IF($G2=I$1,$F2,0)</calculatedColumnFormula>
      <totalsRowFormula>SUM(kraina__2[B])</totalsRowFormula>
    </tableColumn>
    <tableColumn id="11" xr3:uid="{3C318C98-B769-4885-B5FD-7AE2CCF450AD}" uniqueName="11" name="C" totalsRowFunction="custom" queryTableFieldId="11" totalsRowDxfId="6">
      <calculatedColumnFormula>IF($G2=J$1,$F2,0)</calculatedColumnFormula>
      <totalsRowFormula>SUM(kraina__2[C])</totalsRowFormula>
    </tableColumn>
    <tableColumn id="12" xr3:uid="{8C331029-A98A-4719-A577-3F4F540325AB}" uniqueName="12" name="D" totalsRowFunction="custom" queryTableFieldId="12" totalsRowDxfId="5">
      <calculatedColumnFormula>IF($G2=K$1,$F2,0)</calculatedColumnFormula>
      <totalsRowFormula>SUM(kraina__2[D])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39234D-A332-4919-B4D5-B0D839FAFC65}" name="kraina__24" displayName="kraina__24" ref="A1:G52" tableType="queryTable" totalsRowCount="1">
  <autoFilter ref="A1:G51" xr:uid="{3AC4E87D-D2B6-4EAD-8EE1-8CE03C5641A3}"/>
  <tableColumns count="7">
    <tableColumn id="1" xr3:uid="{336A6055-C565-4A5D-BBD7-734351417447}" uniqueName="1" name="Nazwa" queryTableFieldId="1" dataDxfId="4" totalsRowDxfId="2"/>
    <tableColumn id="2" xr3:uid="{366C321C-F054-44DB-99B2-F78752BCA66F}" uniqueName="2" name="m2013" queryTableFieldId="2"/>
    <tableColumn id="3" xr3:uid="{40EE94EE-3CA3-48F0-889D-3341C27E5F4B}" uniqueName="3" name="k2013" queryTableFieldId="3"/>
    <tableColumn id="4" xr3:uid="{A9092CC2-C90E-41B1-A585-3840B785FB0F}" uniqueName="4" name="m2014" queryTableFieldId="4"/>
    <tableColumn id="5" xr3:uid="{D271FB3A-E19F-4D62-87F8-142D7E5483AB}" uniqueName="5" name="k2014" queryTableFieldId="5"/>
    <tableColumn id="8" xr3:uid="{9A2B628F-E207-4570-9051-918D63C4A1FE}" uniqueName="8" name="k2017" queryTableFieldId="8" totalsRowDxfId="1"/>
    <tableColumn id="21" xr3:uid="{9E96DB6D-CCE8-4BFB-8B37-9888354C507A}" uniqueName="21" name="temp" queryTableFieldId="27" dataDxfId="3">
      <calculatedColumnFormula>ROUNDDOWN(I2/H2, 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FB24-B7C3-46CC-A623-E3FF7693082A}">
  <dimension ref="A1:K52"/>
  <sheetViews>
    <sheetView workbookViewId="0">
      <selection sqref="A1:K52"/>
    </sheetView>
  </sheetViews>
  <sheetFormatPr defaultRowHeight="15" x14ac:dyDescent="0.25"/>
  <cols>
    <col min="1" max="1" width="13.7109375" customWidth="1"/>
    <col min="2" max="2" width="14.7109375" customWidth="1"/>
    <col min="3" max="3" width="15" customWidth="1"/>
    <col min="4" max="4" width="14" customWidth="1"/>
    <col min="5" max="5" width="17.7109375" customWidth="1"/>
    <col min="6" max="6" width="26" customWidth="1"/>
    <col min="7" max="7" width="11.42578125" customWidth="1"/>
    <col min="8" max="8" width="10.7109375" customWidth="1"/>
    <col min="9" max="9" width="13.85546875" customWidth="1"/>
    <col min="10" max="10" width="13.42578125" customWidth="1"/>
    <col min="11" max="11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60</v>
      </c>
      <c r="G1" t="s">
        <v>59</v>
      </c>
      <c r="H1" t="s">
        <v>57</v>
      </c>
      <c r="I1" t="s">
        <v>58</v>
      </c>
      <c r="J1" t="s">
        <v>56</v>
      </c>
      <c r="K1" t="s">
        <v>55</v>
      </c>
    </row>
    <row r="2" spans="1:11" x14ac:dyDescent="0.25">
      <c r="A2" s="1" t="s">
        <v>5</v>
      </c>
      <c r="B2">
        <v>1415007</v>
      </c>
      <c r="C2">
        <v>1397195</v>
      </c>
      <c r="D2">
        <v>1499070</v>
      </c>
      <c r="E2">
        <v>1481105</v>
      </c>
      <c r="F2">
        <f t="shared" ref="F2:F33" si="0">B2+C2</f>
        <v>2812202</v>
      </c>
      <c r="G2" t="s">
        <v>55</v>
      </c>
      <c r="H2">
        <f>IF($G2=H$1,$F2, 0)</f>
        <v>0</v>
      </c>
      <c r="I2">
        <f t="shared" ref="I2:K17" si="1">IF($G2=I$1,$F2, 0)</f>
        <v>0</v>
      </c>
      <c r="J2">
        <f t="shared" si="1"/>
        <v>0</v>
      </c>
      <c r="K2">
        <f t="shared" si="1"/>
        <v>2812202</v>
      </c>
    </row>
    <row r="3" spans="1:11" x14ac:dyDescent="0.25">
      <c r="A3" s="1" t="s">
        <v>6</v>
      </c>
      <c r="B3">
        <v>1711390</v>
      </c>
      <c r="C3">
        <v>1641773</v>
      </c>
      <c r="D3">
        <v>1522030</v>
      </c>
      <c r="E3">
        <v>1618733</v>
      </c>
      <c r="F3">
        <f t="shared" si="0"/>
        <v>3353163</v>
      </c>
      <c r="G3" t="s">
        <v>55</v>
      </c>
      <c r="H3">
        <f t="shared" ref="H3:J33" si="2">IF($G3=H$1,$F3, 0)</f>
        <v>0</v>
      </c>
      <c r="I3">
        <f t="shared" si="1"/>
        <v>0</v>
      </c>
      <c r="J3">
        <f t="shared" si="1"/>
        <v>0</v>
      </c>
      <c r="K3">
        <f t="shared" si="1"/>
        <v>3353163</v>
      </c>
    </row>
    <row r="4" spans="1:11" x14ac:dyDescent="0.25">
      <c r="A4" s="1" t="s">
        <v>7</v>
      </c>
      <c r="B4">
        <v>1165105</v>
      </c>
      <c r="C4">
        <v>1278732</v>
      </c>
      <c r="D4">
        <v>1299953</v>
      </c>
      <c r="E4">
        <v>1191621</v>
      </c>
      <c r="F4">
        <f t="shared" si="0"/>
        <v>2443837</v>
      </c>
      <c r="G4" t="s">
        <v>56</v>
      </c>
      <c r="H4">
        <f t="shared" si="2"/>
        <v>0</v>
      </c>
      <c r="I4">
        <f t="shared" si="1"/>
        <v>0</v>
      </c>
      <c r="J4">
        <f t="shared" si="1"/>
        <v>2443837</v>
      </c>
      <c r="K4">
        <f t="shared" si="1"/>
        <v>0</v>
      </c>
    </row>
    <row r="5" spans="1:11" x14ac:dyDescent="0.25">
      <c r="A5" s="1" t="s">
        <v>8</v>
      </c>
      <c r="B5">
        <v>949065</v>
      </c>
      <c r="C5">
        <v>1026050</v>
      </c>
      <c r="D5">
        <v>688027</v>
      </c>
      <c r="E5">
        <v>723233</v>
      </c>
      <c r="F5">
        <f t="shared" si="0"/>
        <v>1975115</v>
      </c>
      <c r="G5" t="s">
        <v>55</v>
      </c>
      <c r="H5">
        <f t="shared" si="2"/>
        <v>0</v>
      </c>
      <c r="I5">
        <f t="shared" si="1"/>
        <v>0</v>
      </c>
      <c r="J5">
        <f t="shared" si="1"/>
        <v>0</v>
      </c>
      <c r="K5">
        <f t="shared" si="1"/>
        <v>1975115</v>
      </c>
    </row>
    <row r="6" spans="1:11" x14ac:dyDescent="0.25">
      <c r="A6" s="1" t="s">
        <v>9</v>
      </c>
      <c r="B6">
        <v>2436107</v>
      </c>
      <c r="C6">
        <v>2228622</v>
      </c>
      <c r="D6">
        <v>1831600</v>
      </c>
      <c r="E6">
        <v>1960624</v>
      </c>
      <c r="F6">
        <f t="shared" si="0"/>
        <v>4664729</v>
      </c>
      <c r="G6" t="s">
        <v>57</v>
      </c>
      <c r="H6">
        <f t="shared" si="2"/>
        <v>4664729</v>
      </c>
      <c r="I6">
        <f t="shared" si="1"/>
        <v>0</v>
      </c>
      <c r="J6">
        <f t="shared" si="1"/>
        <v>0</v>
      </c>
      <c r="K6">
        <f t="shared" si="1"/>
        <v>0</v>
      </c>
    </row>
    <row r="7" spans="1:11" x14ac:dyDescent="0.25">
      <c r="A7" s="1" t="s">
        <v>10</v>
      </c>
      <c r="B7">
        <v>1846928</v>
      </c>
      <c r="C7">
        <v>1851433</v>
      </c>
      <c r="D7">
        <v>2125113</v>
      </c>
      <c r="E7">
        <v>2028635</v>
      </c>
      <c r="F7">
        <f t="shared" si="0"/>
        <v>3698361</v>
      </c>
      <c r="G7" t="s">
        <v>55</v>
      </c>
      <c r="H7">
        <f t="shared" si="2"/>
        <v>0</v>
      </c>
      <c r="I7">
        <f t="shared" si="1"/>
        <v>0</v>
      </c>
      <c r="J7">
        <f t="shared" si="1"/>
        <v>0</v>
      </c>
      <c r="K7">
        <f t="shared" si="1"/>
        <v>3698361</v>
      </c>
    </row>
    <row r="8" spans="1:11" x14ac:dyDescent="0.25">
      <c r="A8" s="1" t="s">
        <v>11</v>
      </c>
      <c r="B8">
        <v>3841577</v>
      </c>
      <c r="C8">
        <v>3848394</v>
      </c>
      <c r="D8">
        <v>3595975</v>
      </c>
      <c r="E8">
        <v>3123039</v>
      </c>
      <c r="F8">
        <f t="shared" si="0"/>
        <v>7689971</v>
      </c>
      <c r="G8" t="s">
        <v>58</v>
      </c>
      <c r="H8">
        <f t="shared" si="2"/>
        <v>0</v>
      </c>
      <c r="I8">
        <f t="shared" si="1"/>
        <v>7689971</v>
      </c>
      <c r="J8">
        <f t="shared" si="1"/>
        <v>0</v>
      </c>
      <c r="K8">
        <f t="shared" si="1"/>
        <v>0</v>
      </c>
    </row>
    <row r="9" spans="1:11" x14ac:dyDescent="0.25">
      <c r="A9" s="1" t="s">
        <v>12</v>
      </c>
      <c r="B9">
        <v>679557</v>
      </c>
      <c r="C9">
        <v>655500</v>
      </c>
      <c r="D9">
        <v>1012012</v>
      </c>
      <c r="E9">
        <v>1067022</v>
      </c>
      <c r="F9">
        <f t="shared" si="0"/>
        <v>1335057</v>
      </c>
      <c r="G9" t="s">
        <v>57</v>
      </c>
      <c r="H9">
        <f t="shared" si="2"/>
        <v>1335057</v>
      </c>
      <c r="I9">
        <f t="shared" si="1"/>
        <v>0</v>
      </c>
      <c r="J9">
        <f t="shared" si="1"/>
        <v>0</v>
      </c>
      <c r="K9">
        <f t="shared" si="1"/>
        <v>0</v>
      </c>
    </row>
    <row r="10" spans="1:11" x14ac:dyDescent="0.25">
      <c r="A10" s="1" t="s">
        <v>13</v>
      </c>
      <c r="B10">
        <v>1660998</v>
      </c>
      <c r="C10">
        <v>1630345</v>
      </c>
      <c r="D10">
        <v>1130119</v>
      </c>
      <c r="E10">
        <v>1080238</v>
      </c>
      <c r="F10">
        <f t="shared" si="0"/>
        <v>3291343</v>
      </c>
      <c r="G10" t="s">
        <v>56</v>
      </c>
      <c r="H10">
        <f t="shared" si="2"/>
        <v>0</v>
      </c>
      <c r="I10">
        <f t="shared" si="1"/>
        <v>0</v>
      </c>
      <c r="J10">
        <f t="shared" si="1"/>
        <v>3291343</v>
      </c>
      <c r="K10">
        <f t="shared" si="1"/>
        <v>0</v>
      </c>
    </row>
    <row r="11" spans="1:11" x14ac:dyDescent="0.25">
      <c r="A11" s="1" t="s">
        <v>14</v>
      </c>
      <c r="B11">
        <v>1157622</v>
      </c>
      <c r="C11">
        <v>1182345</v>
      </c>
      <c r="D11">
        <v>830785</v>
      </c>
      <c r="E11">
        <v>833779</v>
      </c>
      <c r="F11">
        <f t="shared" si="0"/>
        <v>2339967</v>
      </c>
      <c r="G11" t="s">
        <v>56</v>
      </c>
      <c r="H11">
        <f t="shared" si="2"/>
        <v>0</v>
      </c>
      <c r="I11">
        <f t="shared" si="1"/>
        <v>0</v>
      </c>
      <c r="J11">
        <f t="shared" si="1"/>
        <v>2339967</v>
      </c>
      <c r="K11">
        <f t="shared" si="1"/>
        <v>0</v>
      </c>
    </row>
    <row r="12" spans="1:11" x14ac:dyDescent="0.25">
      <c r="A12" s="1" t="s">
        <v>15</v>
      </c>
      <c r="B12">
        <v>1987047</v>
      </c>
      <c r="C12">
        <v>1996208</v>
      </c>
      <c r="D12">
        <v>2053892</v>
      </c>
      <c r="E12">
        <v>1697247</v>
      </c>
      <c r="F12">
        <f t="shared" si="0"/>
        <v>3983255</v>
      </c>
      <c r="G12" t="s">
        <v>55</v>
      </c>
      <c r="H12">
        <f t="shared" si="2"/>
        <v>0</v>
      </c>
      <c r="I12">
        <f t="shared" si="1"/>
        <v>0</v>
      </c>
      <c r="J12">
        <f t="shared" si="1"/>
        <v>0</v>
      </c>
      <c r="K12">
        <f t="shared" si="1"/>
        <v>3983255</v>
      </c>
    </row>
    <row r="13" spans="1:11" x14ac:dyDescent="0.25">
      <c r="A13" s="1" t="s">
        <v>16</v>
      </c>
      <c r="B13">
        <v>3997724</v>
      </c>
      <c r="C13">
        <v>3690756</v>
      </c>
      <c r="D13">
        <v>4339393</v>
      </c>
      <c r="E13">
        <v>4639643</v>
      </c>
      <c r="F13">
        <f t="shared" si="0"/>
        <v>7688480</v>
      </c>
      <c r="G13" t="s">
        <v>56</v>
      </c>
      <c r="H13">
        <f t="shared" si="2"/>
        <v>0</v>
      </c>
      <c r="I13">
        <f t="shared" si="1"/>
        <v>0</v>
      </c>
      <c r="J13">
        <f t="shared" si="1"/>
        <v>7688480</v>
      </c>
      <c r="K13">
        <f t="shared" si="1"/>
        <v>0</v>
      </c>
    </row>
    <row r="14" spans="1:11" x14ac:dyDescent="0.25">
      <c r="A14" s="1" t="s">
        <v>17</v>
      </c>
      <c r="B14">
        <v>996113</v>
      </c>
      <c r="C14">
        <v>964279</v>
      </c>
      <c r="D14">
        <v>1012487</v>
      </c>
      <c r="E14">
        <v>1128940</v>
      </c>
      <c r="F14">
        <f t="shared" si="0"/>
        <v>1960392</v>
      </c>
      <c r="G14" t="s">
        <v>57</v>
      </c>
      <c r="H14">
        <f t="shared" si="2"/>
        <v>1960392</v>
      </c>
      <c r="I14">
        <f t="shared" si="1"/>
        <v>0</v>
      </c>
      <c r="J14">
        <f t="shared" si="1"/>
        <v>0</v>
      </c>
      <c r="K14">
        <f t="shared" si="1"/>
        <v>0</v>
      </c>
    </row>
    <row r="15" spans="1:11" x14ac:dyDescent="0.25">
      <c r="A15" s="1" t="s">
        <v>18</v>
      </c>
      <c r="B15">
        <v>1143634</v>
      </c>
      <c r="C15">
        <v>1033836</v>
      </c>
      <c r="D15">
        <v>909534</v>
      </c>
      <c r="E15">
        <v>856349</v>
      </c>
      <c r="F15">
        <f t="shared" si="0"/>
        <v>2177470</v>
      </c>
      <c r="G15" t="s">
        <v>57</v>
      </c>
      <c r="H15">
        <f t="shared" si="2"/>
        <v>2177470</v>
      </c>
      <c r="I15">
        <f t="shared" si="1"/>
        <v>0</v>
      </c>
      <c r="J15">
        <f t="shared" si="1"/>
        <v>0</v>
      </c>
      <c r="K15">
        <f t="shared" si="1"/>
        <v>0</v>
      </c>
    </row>
    <row r="16" spans="1:11" x14ac:dyDescent="0.25">
      <c r="A16" s="1" t="s">
        <v>19</v>
      </c>
      <c r="B16">
        <v>2549276</v>
      </c>
      <c r="C16">
        <v>2584751</v>
      </c>
      <c r="D16">
        <v>2033079</v>
      </c>
      <c r="E16">
        <v>2066918</v>
      </c>
      <c r="F16">
        <f t="shared" si="0"/>
        <v>5134027</v>
      </c>
      <c r="G16" t="s">
        <v>57</v>
      </c>
      <c r="H16">
        <f t="shared" si="2"/>
        <v>5134027</v>
      </c>
      <c r="I16">
        <f t="shared" si="1"/>
        <v>0</v>
      </c>
      <c r="J16">
        <f t="shared" si="1"/>
        <v>0</v>
      </c>
      <c r="K16">
        <f t="shared" si="1"/>
        <v>0</v>
      </c>
    </row>
    <row r="17" spans="1:11" x14ac:dyDescent="0.25">
      <c r="A17" s="1" t="s">
        <v>20</v>
      </c>
      <c r="B17">
        <v>1367212</v>
      </c>
      <c r="C17">
        <v>1361389</v>
      </c>
      <c r="D17">
        <v>1572320</v>
      </c>
      <c r="E17">
        <v>1836258</v>
      </c>
      <c r="F17">
        <f t="shared" si="0"/>
        <v>2728601</v>
      </c>
      <c r="G17" t="s">
        <v>56</v>
      </c>
      <c r="H17">
        <f t="shared" si="2"/>
        <v>0</v>
      </c>
      <c r="I17">
        <f t="shared" si="1"/>
        <v>0</v>
      </c>
      <c r="J17">
        <f t="shared" si="1"/>
        <v>2728601</v>
      </c>
      <c r="K17">
        <f t="shared" si="1"/>
        <v>0</v>
      </c>
    </row>
    <row r="18" spans="1:11" x14ac:dyDescent="0.25">
      <c r="A18" s="1" t="s">
        <v>21</v>
      </c>
      <c r="B18">
        <v>2567464</v>
      </c>
      <c r="C18">
        <v>2441857</v>
      </c>
      <c r="D18">
        <v>1524132</v>
      </c>
      <c r="E18">
        <v>1496810</v>
      </c>
      <c r="F18">
        <f t="shared" si="0"/>
        <v>5009321</v>
      </c>
      <c r="G18" t="s">
        <v>57</v>
      </c>
      <c r="H18">
        <f t="shared" si="2"/>
        <v>5009321</v>
      </c>
      <c r="I18">
        <f t="shared" si="2"/>
        <v>0</v>
      </c>
      <c r="J18">
        <f t="shared" si="2"/>
        <v>0</v>
      </c>
      <c r="K18">
        <f t="shared" ref="K18:K51" si="3">IF($G18=K$1,$F18, 0)</f>
        <v>0</v>
      </c>
    </row>
    <row r="19" spans="1:11" x14ac:dyDescent="0.25">
      <c r="A19" s="1" t="s">
        <v>22</v>
      </c>
      <c r="B19">
        <v>1334060</v>
      </c>
      <c r="C19">
        <v>1395231</v>
      </c>
      <c r="D19">
        <v>578655</v>
      </c>
      <c r="E19">
        <v>677663</v>
      </c>
      <c r="F19">
        <f t="shared" si="0"/>
        <v>2729291</v>
      </c>
      <c r="G19" t="s">
        <v>55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3"/>
        <v>2729291</v>
      </c>
    </row>
    <row r="20" spans="1:11" x14ac:dyDescent="0.25">
      <c r="A20" s="1" t="s">
        <v>23</v>
      </c>
      <c r="B20">
        <v>2976209</v>
      </c>
      <c r="C20">
        <v>3199665</v>
      </c>
      <c r="D20">
        <v>1666477</v>
      </c>
      <c r="E20">
        <v>1759240</v>
      </c>
      <c r="F20">
        <f t="shared" si="0"/>
        <v>6175874</v>
      </c>
      <c r="G20" t="s">
        <v>56</v>
      </c>
      <c r="H20">
        <f t="shared" si="2"/>
        <v>0</v>
      </c>
      <c r="I20">
        <f t="shared" si="2"/>
        <v>0</v>
      </c>
      <c r="J20">
        <f t="shared" si="2"/>
        <v>6175874</v>
      </c>
      <c r="K20">
        <f t="shared" si="3"/>
        <v>0</v>
      </c>
    </row>
    <row r="21" spans="1:11" x14ac:dyDescent="0.25">
      <c r="A21" s="1" t="s">
        <v>24</v>
      </c>
      <c r="B21">
        <v>1443351</v>
      </c>
      <c r="C21">
        <v>1565539</v>
      </c>
      <c r="D21">
        <v>1355276</v>
      </c>
      <c r="E21">
        <v>1423414</v>
      </c>
      <c r="F21">
        <f t="shared" si="0"/>
        <v>3008890</v>
      </c>
      <c r="G21" t="s">
        <v>56</v>
      </c>
      <c r="H21">
        <f t="shared" si="2"/>
        <v>0</v>
      </c>
      <c r="I21">
        <f t="shared" si="2"/>
        <v>0</v>
      </c>
      <c r="J21">
        <f t="shared" si="2"/>
        <v>3008890</v>
      </c>
      <c r="K21">
        <f t="shared" si="3"/>
        <v>0</v>
      </c>
    </row>
    <row r="22" spans="1:11" x14ac:dyDescent="0.25">
      <c r="A22" s="1" t="s">
        <v>25</v>
      </c>
      <c r="B22">
        <v>2486640</v>
      </c>
      <c r="C22">
        <v>2265936</v>
      </c>
      <c r="D22">
        <v>297424</v>
      </c>
      <c r="E22">
        <v>274759</v>
      </c>
      <c r="F22">
        <f t="shared" si="0"/>
        <v>4752576</v>
      </c>
      <c r="G22" t="s">
        <v>57</v>
      </c>
      <c r="H22">
        <f t="shared" si="2"/>
        <v>4752576</v>
      </c>
      <c r="I22">
        <f t="shared" si="2"/>
        <v>0</v>
      </c>
      <c r="J22">
        <f t="shared" si="2"/>
        <v>0</v>
      </c>
      <c r="K22">
        <f t="shared" si="3"/>
        <v>0</v>
      </c>
    </row>
    <row r="23" spans="1:11" x14ac:dyDescent="0.25">
      <c r="A23" s="1" t="s">
        <v>26</v>
      </c>
      <c r="B23">
        <v>685438</v>
      </c>
      <c r="C23">
        <v>749124</v>
      </c>
      <c r="D23">
        <v>2697677</v>
      </c>
      <c r="E23">
        <v>2821550</v>
      </c>
      <c r="F23">
        <f t="shared" si="0"/>
        <v>1434562</v>
      </c>
      <c r="G23" t="s">
        <v>58</v>
      </c>
      <c r="H23">
        <f t="shared" si="2"/>
        <v>0</v>
      </c>
      <c r="I23">
        <f t="shared" si="2"/>
        <v>1434562</v>
      </c>
      <c r="J23">
        <f t="shared" si="2"/>
        <v>0</v>
      </c>
      <c r="K23">
        <f t="shared" si="3"/>
        <v>0</v>
      </c>
    </row>
    <row r="24" spans="1:11" x14ac:dyDescent="0.25">
      <c r="A24" s="1" t="s">
        <v>27</v>
      </c>
      <c r="B24">
        <v>2166753</v>
      </c>
      <c r="C24">
        <v>2338698</v>
      </c>
      <c r="D24">
        <v>1681433</v>
      </c>
      <c r="E24">
        <v>1592443</v>
      </c>
      <c r="F24">
        <f t="shared" si="0"/>
        <v>4505451</v>
      </c>
      <c r="G24" t="s">
        <v>58</v>
      </c>
      <c r="H24">
        <f t="shared" si="2"/>
        <v>0</v>
      </c>
      <c r="I24">
        <f t="shared" si="2"/>
        <v>4505451</v>
      </c>
      <c r="J24">
        <f t="shared" si="2"/>
        <v>0</v>
      </c>
      <c r="K24">
        <f t="shared" si="3"/>
        <v>0</v>
      </c>
    </row>
    <row r="25" spans="1:11" x14ac:dyDescent="0.25">
      <c r="A25" s="1" t="s">
        <v>28</v>
      </c>
      <c r="B25">
        <v>643177</v>
      </c>
      <c r="C25">
        <v>684187</v>
      </c>
      <c r="D25">
        <v>796213</v>
      </c>
      <c r="E25">
        <v>867904</v>
      </c>
      <c r="F25">
        <f t="shared" si="0"/>
        <v>1327364</v>
      </c>
      <c r="G25" t="s">
        <v>56</v>
      </c>
      <c r="H25">
        <f t="shared" si="2"/>
        <v>0</v>
      </c>
      <c r="I25">
        <f t="shared" si="2"/>
        <v>0</v>
      </c>
      <c r="J25">
        <f t="shared" si="2"/>
        <v>1327364</v>
      </c>
      <c r="K25">
        <f t="shared" si="3"/>
        <v>0</v>
      </c>
    </row>
    <row r="26" spans="1:11" x14ac:dyDescent="0.25">
      <c r="A26" s="1" t="s">
        <v>29</v>
      </c>
      <c r="B26">
        <v>450192</v>
      </c>
      <c r="C26">
        <v>434755</v>
      </c>
      <c r="D26">
        <v>1656446</v>
      </c>
      <c r="E26">
        <v>1691000</v>
      </c>
      <c r="F26">
        <f t="shared" si="0"/>
        <v>884947</v>
      </c>
      <c r="G26" t="s">
        <v>58</v>
      </c>
      <c r="H26">
        <f t="shared" si="2"/>
        <v>0</v>
      </c>
      <c r="I26">
        <f t="shared" si="2"/>
        <v>884947</v>
      </c>
      <c r="J26">
        <f t="shared" si="2"/>
        <v>0</v>
      </c>
      <c r="K26">
        <f t="shared" si="3"/>
        <v>0</v>
      </c>
    </row>
    <row r="27" spans="1:11" x14ac:dyDescent="0.25">
      <c r="A27" s="1" t="s">
        <v>30</v>
      </c>
      <c r="B27">
        <v>1037774</v>
      </c>
      <c r="C27">
        <v>1113789</v>
      </c>
      <c r="D27">
        <v>877464</v>
      </c>
      <c r="E27">
        <v>990837</v>
      </c>
      <c r="F27">
        <f t="shared" si="0"/>
        <v>2151563</v>
      </c>
      <c r="G27" t="s">
        <v>56</v>
      </c>
      <c r="H27">
        <f t="shared" si="2"/>
        <v>0</v>
      </c>
      <c r="I27">
        <f t="shared" si="2"/>
        <v>0</v>
      </c>
      <c r="J27">
        <f t="shared" si="2"/>
        <v>2151563</v>
      </c>
      <c r="K27">
        <f t="shared" si="3"/>
        <v>0</v>
      </c>
    </row>
    <row r="28" spans="1:11" x14ac:dyDescent="0.25">
      <c r="A28" s="1" t="s">
        <v>31</v>
      </c>
      <c r="B28">
        <v>2351213</v>
      </c>
      <c r="C28">
        <v>2358482</v>
      </c>
      <c r="D28">
        <v>1098384</v>
      </c>
      <c r="E28">
        <v>1121488</v>
      </c>
      <c r="F28">
        <f t="shared" si="0"/>
        <v>4709695</v>
      </c>
      <c r="G28" t="s">
        <v>56</v>
      </c>
      <c r="H28">
        <f t="shared" si="2"/>
        <v>0</v>
      </c>
      <c r="I28">
        <f t="shared" si="2"/>
        <v>0</v>
      </c>
      <c r="J28">
        <f t="shared" si="2"/>
        <v>4709695</v>
      </c>
      <c r="K28">
        <f t="shared" si="3"/>
        <v>0</v>
      </c>
    </row>
    <row r="29" spans="1:11" x14ac:dyDescent="0.25">
      <c r="A29" s="1" t="s">
        <v>32</v>
      </c>
      <c r="B29">
        <v>2613354</v>
      </c>
      <c r="C29">
        <v>2837241</v>
      </c>
      <c r="D29">
        <v>431144</v>
      </c>
      <c r="E29">
        <v>434113</v>
      </c>
      <c r="F29">
        <f t="shared" si="0"/>
        <v>5450595</v>
      </c>
      <c r="G29" t="s">
        <v>55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3"/>
        <v>5450595</v>
      </c>
    </row>
    <row r="30" spans="1:11" x14ac:dyDescent="0.25">
      <c r="A30" s="1" t="s">
        <v>33</v>
      </c>
      <c r="B30">
        <v>1859691</v>
      </c>
      <c r="C30">
        <v>1844250</v>
      </c>
      <c r="D30">
        <v>1460134</v>
      </c>
      <c r="E30">
        <v>1585258</v>
      </c>
      <c r="F30">
        <f t="shared" si="0"/>
        <v>3703941</v>
      </c>
      <c r="G30" t="s">
        <v>57</v>
      </c>
      <c r="H30">
        <f t="shared" si="2"/>
        <v>3703941</v>
      </c>
      <c r="I30">
        <f t="shared" si="2"/>
        <v>0</v>
      </c>
      <c r="J30">
        <f t="shared" si="2"/>
        <v>0</v>
      </c>
      <c r="K30">
        <f t="shared" si="3"/>
        <v>0</v>
      </c>
    </row>
    <row r="31" spans="1:11" x14ac:dyDescent="0.25">
      <c r="A31" s="1" t="s">
        <v>34</v>
      </c>
      <c r="B31">
        <v>2478386</v>
      </c>
      <c r="C31">
        <v>2562144</v>
      </c>
      <c r="D31">
        <v>30035</v>
      </c>
      <c r="E31">
        <v>29396</v>
      </c>
      <c r="F31">
        <f t="shared" si="0"/>
        <v>5040530</v>
      </c>
      <c r="G31" t="s">
        <v>56</v>
      </c>
      <c r="H31">
        <f t="shared" si="2"/>
        <v>0</v>
      </c>
      <c r="I31">
        <f t="shared" si="2"/>
        <v>0</v>
      </c>
      <c r="J31">
        <f t="shared" si="2"/>
        <v>5040530</v>
      </c>
      <c r="K31">
        <f t="shared" si="3"/>
        <v>0</v>
      </c>
    </row>
    <row r="32" spans="1:11" x14ac:dyDescent="0.25">
      <c r="A32" s="1" t="s">
        <v>35</v>
      </c>
      <c r="B32">
        <v>1938122</v>
      </c>
      <c r="C32">
        <v>1816647</v>
      </c>
      <c r="D32">
        <v>1602356</v>
      </c>
      <c r="E32">
        <v>1875221</v>
      </c>
      <c r="F32">
        <f t="shared" si="0"/>
        <v>3754769</v>
      </c>
      <c r="G32" t="s">
        <v>56</v>
      </c>
      <c r="H32">
        <f t="shared" si="2"/>
        <v>0</v>
      </c>
      <c r="I32">
        <f t="shared" si="2"/>
        <v>0</v>
      </c>
      <c r="J32">
        <f t="shared" si="2"/>
        <v>3754769</v>
      </c>
      <c r="K32">
        <f t="shared" si="3"/>
        <v>0</v>
      </c>
    </row>
    <row r="33" spans="1:11" x14ac:dyDescent="0.25">
      <c r="A33" s="1" t="s">
        <v>36</v>
      </c>
      <c r="B33">
        <v>992523</v>
      </c>
      <c r="C33">
        <v>1028501</v>
      </c>
      <c r="D33">
        <v>1995446</v>
      </c>
      <c r="E33">
        <v>1860524</v>
      </c>
      <c r="F33">
        <f t="shared" si="0"/>
        <v>2021024</v>
      </c>
      <c r="G33" t="s">
        <v>55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3"/>
        <v>2021024</v>
      </c>
    </row>
    <row r="34" spans="1:11" x14ac:dyDescent="0.25">
      <c r="A34" s="1" t="s">
        <v>37</v>
      </c>
      <c r="B34">
        <v>2966291</v>
      </c>
      <c r="C34">
        <v>2889963</v>
      </c>
      <c r="D34">
        <v>462453</v>
      </c>
      <c r="E34">
        <v>486354</v>
      </c>
      <c r="F34">
        <f t="shared" ref="F34:F51" si="4">B34+C34</f>
        <v>5856254</v>
      </c>
      <c r="G34" t="s">
        <v>58</v>
      </c>
      <c r="H34">
        <f t="shared" ref="H34:J51" si="5">IF($G34=H$1,$F34, 0)</f>
        <v>0</v>
      </c>
      <c r="I34">
        <f t="shared" si="5"/>
        <v>5856254</v>
      </c>
      <c r="J34">
        <f t="shared" si="5"/>
        <v>0</v>
      </c>
      <c r="K34">
        <f t="shared" si="3"/>
        <v>0</v>
      </c>
    </row>
    <row r="35" spans="1:11" x14ac:dyDescent="0.25">
      <c r="A35" s="1" t="s">
        <v>38</v>
      </c>
      <c r="B35">
        <v>76648</v>
      </c>
      <c r="C35">
        <v>81385</v>
      </c>
      <c r="D35">
        <v>1374708</v>
      </c>
      <c r="E35">
        <v>1379567</v>
      </c>
      <c r="F35">
        <f t="shared" si="4"/>
        <v>158033</v>
      </c>
      <c r="G35" t="s">
        <v>56</v>
      </c>
      <c r="H35">
        <f t="shared" si="5"/>
        <v>0</v>
      </c>
      <c r="I35">
        <f t="shared" si="5"/>
        <v>0</v>
      </c>
      <c r="J35">
        <f t="shared" si="5"/>
        <v>158033</v>
      </c>
      <c r="K35">
        <f t="shared" si="3"/>
        <v>0</v>
      </c>
    </row>
    <row r="36" spans="1:11" x14ac:dyDescent="0.25">
      <c r="A36" s="1" t="s">
        <v>39</v>
      </c>
      <c r="B36">
        <v>2574432</v>
      </c>
      <c r="C36">
        <v>2409710</v>
      </c>
      <c r="D36">
        <v>987486</v>
      </c>
      <c r="E36">
        <v>999043</v>
      </c>
      <c r="F36">
        <f t="shared" si="4"/>
        <v>4984142</v>
      </c>
      <c r="G36" t="s">
        <v>56</v>
      </c>
      <c r="H36">
        <f t="shared" si="5"/>
        <v>0</v>
      </c>
      <c r="I36">
        <f t="shared" si="5"/>
        <v>0</v>
      </c>
      <c r="J36">
        <f t="shared" si="5"/>
        <v>4984142</v>
      </c>
      <c r="K36">
        <f t="shared" si="3"/>
        <v>0</v>
      </c>
    </row>
    <row r="37" spans="1:11" x14ac:dyDescent="0.25">
      <c r="A37" s="1" t="s">
        <v>40</v>
      </c>
      <c r="B37">
        <v>1778590</v>
      </c>
      <c r="C37">
        <v>1874844</v>
      </c>
      <c r="D37">
        <v>111191</v>
      </c>
      <c r="E37">
        <v>117846</v>
      </c>
      <c r="F37">
        <f t="shared" si="4"/>
        <v>3653434</v>
      </c>
      <c r="G37" t="s">
        <v>58</v>
      </c>
      <c r="H37">
        <f t="shared" si="5"/>
        <v>0</v>
      </c>
      <c r="I37">
        <f t="shared" si="5"/>
        <v>3653434</v>
      </c>
      <c r="J37">
        <f t="shared" si="5"/>
        <v>0</v>
      </c>
      <c r="K37">
        <f t="shared" si="3"/>
        <v>0</v>
      </c>
    </row>
    <row r="38" spans="1:11" x14ac:dyDescent="0.25">
      <c r="A38" s="1" t="s">
        <v>41</v>
      </c>
      <c r="B38">
        <v>1506541</v>
      </c>
      <c r="C38">
        <v>1414887</v>
      </c>
      <c r="D38">
        <v>1216612</v>
      </c>
      <c r="E38">
        <v>1166775</v>
      </c>
      <c r="F38">
        <f t="shared" si="4"/>
        <v>2921428</v>
      </c>
      <c r="G38" t="s">
        <v>57</v>
      </c>
      <c r="H38">
        <f t="shared" si="5"/>
        <v>2921428</v>
      </c>
      <c r="I38">
        <f t="shared" si="5"/>
        <v>0</v>
      </c>
      <c r="J38">
        <f t="shared" si="5"/>
        <v>0</v>
      </c>
      <c r="K38">
        <f t="shared" si="3"/>
        <v>0</v>
      </c>
    </row>
    <row r="39" spans="1:11" x14ac:dyDescent="0.25">
      <c r="A39" s="1" t="s">
        <v>42</v>
      </c>
      <c r="B39">
        <v>1598886</v>
      </c>
      <c r="C39">
        <v>1687917</v>
      </c>
      <c r="D39">
        <v>449788</v>
      </c>
      <c r="E39">
        <v>427615</v>
      </c>
      <c r="F39">
        <f t="shared" si="4"/>
        <v>3286803</v>
      </c>
      <c r="G39" t="s">
        <v>58</v>
      </c>
      <c r="H39">
        <f t="shared" si="5"/>
        <v>0</v>
      </c>
      <c r="I39">
        <f t="shared" si="5"/>
        <v>3286803</v>
      </c>
      <c r="J39">
        <f t="shared" si="5"/>
        <v>0</v>
      </c>
      <c r="K39">
        <f t="shared" si="3"/>
        <v>0</v>
      </c>
    </row>
    <row r="40" spans="1:11" x14ac:dyDescent="0.25">
      <c r="A40" s="1" t="s">
        <v>43</v>
      </c>
      <c r="B40">
        <v>548989</v>
      </c>
      <c r="C40">
        <v>514636</v>
      </c>
      <c r="D40">
        <v>2770344</v>
      </c>
      <c r="E40">
        <v>3187897</v>
      </c>
      <c r="F40">
        <f t="shared" si="4"/>
        <v>1063625</v>
      </c>
      <c r="G40" t="s">
        <v>55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3"/>
        <v>1063625</v>
      </c>
    </row>
    <row r="41" spans="1:11" x14ac:dyDescent="0.25">
      <c r="A41" s="1" t="s">
        <v>44</v>
      </c>
      <c r="B41">
        <v>1175198</v>
      </c>
      <c r="C41">
        <v>1095440</v>
      </c>
      <c r="D41">
        <v>2657174</v>
      </c>
      <c r="E41">
        <v>2491947</v>
      </c>
      <c r="F41">
        <f t="shared" si="4"/>
        <v>2270638</v>
      </c>
      <c r="G41" t="s">
        <v>57</v>
      </c>
      <c r="H41">
        <f t="shared" si="5"/>
        <v>2270638</v>
      </c>
      <c r="I41">
        <f t="shared" si="5"/>
        <v>0</v>
      </c>
      <c r="J41">
        <f t="shared" si="5"/>
        <v>0</v>
      </c>
      <c r="K41">
        <f t="shared" si="3"/>
        <v>0</v>
      </c>
    </row>
    <row r="42" spans="1:11" x14ac:dyDescent="0.25">
      <c r="A42" s="1" t="s">
        <v>45</v>
      </c>
      <c r="B42">
        <v>2115336</v>
      </c>
      <c r="C42">
        <v>2202769</v>
      </c>
      <c r="D42">
        <v>15339</v>
      </c>
      <c r="E42">
        <v>14652</v>
      </c>
      <c r="F42">
        <f t="shared" si="4"/>
        <v>4318105</v>
      </c>
      <c r="G42" t="s">
        <v>55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3"/>
        <v>4318105</v>
      </c>
    </row>
    <row r="43" spans="1:11" x14ac:dyDescent="0.25">
      <c r="A43" s="1" t="s">
        <v>46</v>
      </c>
      <c r="B43">
        <v>2346640</v>
      </c>
      <c r="C43">
        <v>2197559</v>
      </c>
      <c r="D43">
        <v>373470</v>
      </c>
      <c r="E43">
        <v>353365</v>
      </c>
      <c r="F43">
        <f t="shared" si="4"/>
        <v>4544199</v>
      </c>
      <c r="G43" t="s">
        <v>58</v>
      </c>
      <c r="H43">
        <f t="shared" si="5"/>
        <v>0</v>
      </c>
      <c r="I43">
        <f t="shared" si="5"/>
        <v>4544199</v>
      </c>
      <c r="J43">
        <f t="shared" si="5"/>
        <v>0</v>
      </c>
      <c r="K43">
        <f t="shared" si="3"/>
        <v>0</v>
      </c>
    </row>
    <row r="44" spans="1:11" x14ac:dyDescent="0.25">
      <c r="A44" s="1" t="s">
        <v>47</v>
      </c>
      <c r="B44">
        <v>2548438</v>
      </c>
      <c r="C44">
        <v>2577213</v>
      </c>
      <c r="D44">
        <v>37986</v>
      </c>
      <c r="E44">
        <v>37766</v>
      </c>
      <c r="F44">
        <f t="shared" si="4"/>
        <v>5125651</v>
      </c>
      <c r="G44" t="s">
        <v>55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3"/>
        <v>5125651</v>
      </c>
    </row>
    <row r="45" spans="1:11" x14ac:dyDescent="0.25">
      <c r="A45" s="1" t="s">
        <v>48</v>
      </c>
      <c r="B45">
        <v>835495</v>
      </c>
      <c r="C45">
        <v>837746</v>
      </c>
      <c r="D45">
        <v>1106177</v>
      </c>
      <c r="E45">
        <v>917781</v>
      </c>
      <c r="F45">
        <f t="shared" si="4"/>
        <v>1673241</v>
      </c>
      <c r="G45" t="s">
        <v>56</v>
      </c>
      <c r="H45">
        <f t="shared" si="5"/>
        <v>0</v>
      </c>
      <c r="I45">
        <f t="shared" si="5"/>
        <v>0</v>
      </c>
      <c r="J45">
        <f t="shared" si="5"/>
        <v>1673241</v>
      </c>
      <c r="K45">
        <f t="shared" si="3"/>
        <v>0</v>
      </c>
    </row>
    <row r="46" spans="1:11" x14ac:dyDescent="0.25">
      <c r="A46" s="1" t="s">
        <v>49</v>
      </c>
      <c r="B46">
        <v>1187448</v>
      </c>
      <c r="C46">
        <v>1070426</v>
      </c>
      <c r="D46">
        <v>1504608</v>
      </c>
      <c r="E46">
        <v>1756990</v>
      </c>
      <c r="F46">
        <f t="shared" si="4"/>
        <v>2257874</v>
      </c>
      <c r="G46" t="s">
        <v>58</v>
      </c>
      <c r="H46">
        <f t="shared" si="5"/>
        <v>0</v>
      </c>
      <c r="I46">
        <f t="shared" si="5"/>
        <v>2257874</v>
      </c>
      <c r="J46">
        <f t="shared" si="5"/>
        <v>0</v>
      </c>
      <c r="K46">
        <f t="shared" si="3"/>
        <v>0</v>
      </c>
    </row>
    <row r="47" spans="1:11" x14ac:dyDescent="0.25">
      <c r="A47" s="1" t="s">
        <v>50</v>
      </c>
      <c r="B47">
        <v>140026</v>
      </c>
      <c r="C47">
        <v>146354</v>
      </c>
      <c r="D47">
        <v>2759991</v>
      </c>
      <c r="E47">
        <v>2742120</v>
      </c>
      <c r="F47">
        <f t="shared" si="4"/>
        <v>286380</v>
      </c>
      <c r="G47" t="s">
        <v>56</v>
      </c>
      <c r="H47">
        <f t="shared" si="5"/>
        <v>0</v>
      </c>
      <c r="I47">
        <f t="shared" si="5"/>
        <v>0</v>
      </c>
      <c r="J47">
        <f t="shared" si="5"/>
        <v>286380</v>
      </c>
      <c r="K47">
        <f t="shared" si="3"/>
        <v>0</v>
      </c>
    </row>
    <row r="48" spans="1:11" x14ac:dyDescent="0.25">
      <c r="A48" s="1" t="s">
        <v>51</v>
      </c>
      <c r="B48">
        <v>1198765</v>
      </c>
      <c r="C48">
        <v>1304945</v>
      </c>
      <c r="D48">
        <v>2786493</v>
      </c>
      <c r="E48">
        <v>2602643</v>
      </c>
      <c r="F48">
        <f t="shared" si="4"/>
        <v>2503710</v>
      </c>
      <c r="G48" t="s">
        <v>58</v>
      </c>
      <c r="H48">
        <f t="shared" si="5"/>
        <v>0</v>
      </c>
      <c r="I48">
        <f t="shared" si="5"/>
        <v>2503710</v>
      </c>
      <c r="J48">
        <f t="shared" si="5"/>
        <v>0</v>
      </c>
      <c r="K48">
        <f t="shared" si="3"/>
        <v>0</v>
      </c>
    </row>
    <row r="49" spans="1:11" x14ac:dyDescent="0.25">
      <c r="A49" s="1" t="s">
        <v>52</v>
      </c>
      <c r="B49">
        <v>2619776</v>
      </c>
      <c r="C49">
        <v>2749623</v>
      </c>
      <c r="D49">
        <v>2888215</v>
      </c>
      <c r="E49">
        <v>2800174</v>
      </c>
      <c r="F49">
        <f t="shared" si="4"/>
        <v>5369399</v>
      </c>
      <c r="G49" t="s">
        <v>56</v>
      </c>
      <c r="H49">
        <f t="shared" si="5"/>
        <v>0</v>
      </c>
      <c r="I49">
        <f t="shared" si="5"/>
        <v>0</v>
      </c>
      <c r="J49">
        <f t="shared" si="5"/>
        <v>5369399</v>
      </c>
      <c r="K49">
        <f t="shared" si="3"/>
        <v>0</v>
      </c>
    </row>
    <row r="50" spans="1:11" x14ac:dyDescent="0.25">
      <c r="A50" s="1" t="s">
        <v>53</v>
      </c>
      <c r="B50">
        <v>248398</v>
      </c>
      <c r="C50">
        <v>268511</v>
      </c>
      <c r="D50">
        <v>3110853</v>
      </c>
      <c r="E50">
        <v>2986411</v>
      </c>
      <c r="F50">
        <f t="shared" si="4"/>
        <v>516909</v>
      </c>
      <c r="G50" t="s">
        <v>56</v>
      </c>
      <c r="H50">
        <f t="shared" si="5"/>
        <v>0</v>
      </c>
      <c r="I50">
        <f t="shared" si="5"/>
        <v>0</v>
      </c>
      <c r="J50">
        <f t="shared" si="5"/>
        <v>516909</v>
      </c>
      <c r="K50">
        <f t="shared" si="3"/>
        <v>0</v>
      </c>
    </row>
    <row r="51" spans="1:11" x14ac:dyDescent="0.25">
      <c r="A51" s="1" t="s">
        <v>54</v>
      </c>
      <c r="B51">
        <v>2494207</v>
      </c>
      <c r="C51">
        <v>2625207</v>
      </c>
      <c r="D51">
        <v>1796293</v>
      </c>
      <c r="E51">
        <v>1853602</v>
      </c>
      <c r="F51">
        <f t="shared" si="4"/>
        <v>5119414</v>
      </c>
      <c r="G51" t="s">
        <v>58</v>
      </c>
      <c r="H51">
        <f t="shared" si="5"/>
        <v>0</v>
      </c>
      <c r="I51">
        <f t="shared" si="5"/>
        <v>5119414</v>
      </c>
      <c r="J51">
        <f t="shared" si="5"/>
        <v>0</v>
      </c>
      <c r="K51">
        <f t="shared" si="3"/>
        <v>0</v>
      </c>
    </row>
    <row r="52" spans="1:11" x14ac:dyDescent="0.25">
      <c r="A52" s="1"/>
      <c r="F52" s="1"/>
      <c r="H52" s="1">
        <f>SUM(kraina[A])</f>
        <v>33929579</v>
      </c>
      <c r="I52" s="1">
        <f>SUM(kraina[B])</f>
        <v>41736619</v>
      </c>
      <c r="J52" s="1">
        <f>SUM(kraina[C])</f>
        <v>57649017</v>
      </c>
      <c r="K52" s="1">
        <f>SUM(kraina[D])</f>
        <v>36530387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626D-9111-4057-B400-68AB79AA5FC6}">
  <dimension ref="A1:K52"/>
  <sheetViews>
    <sheetView workbookViewId="0">
      <selection sqref="A1:K52"/>
    </sheetView>
  </sheetViews>
  <sheetFormatPr defaultRowHeight="15" x14ac:dyDescent="0.25"/>
  <cols>
    <col min="2" max="2" width="9" bestFit="1" customWidth="1"/>
    <col min="3" max="3" width="8.28515625" bestFit="1" customWidth="1"/>
    <col min="4" max="4" width="9" bestFit="1" customWidth="1"/>
    <col min="5" max="5" width="8.28515625" bestFit="1" customWidth="1"/>
    <col min="6" max="6" width="16" customWidth="1"/>
    <col min="7" max="7" width="6.140625" customWidth="1"/>
  </cols>
  <sheetData>
    <row r="1" spans="1:11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57</v>
      </c>
      <c r="I1" t="s">
        <v>58</v>
      </c>
      <c r="J1" t="s">
        <v>56</v>
      </c>
      <c r="K1" t="s">
        <v>55</v>
      </c>
    </row>
    <row r="2" spans="1:11" x14ac:dyDescent="0.25">
      <c r="A2" s="1" t="s">
        <v>5</v>
      </c>
      <c r="B2">
        <v>1415007</v>
      </c>
      <c r="C2">
        <v>1397195</v>
      </c>
      <c r="D2">
        <v>1499070</v>
      </c>
      <c r="E2">
        <v>1481105</v>
      </c>
      <c r="F2">
        <f t="shared" ref="F2:F33" si="0">IF(AND(E2&gt;C2,D2&gt;B2),1,0)</f>
        <v>1</v>
      </c>
      <c r="G2" t="s">
        <v>55</v>
      </c>
      <c r="H2">
        <f t="shared" ref="H2:K33" si="1">IF($G2=H$1,$F2,0)</f>
        <v>0</v>
      </c>
      <c r="I2">
        <f t="shared" si="1"/>
        <v>0</v>
      </c>
      <c r="J2">
        <f t="shared" si="1"/>
        <v>0</v>
      </c>
      <c r="K2">
        <f t="shared" si="1"/>
        <v>1</v>
      </c>
    </row>
    <row r="3" spans="1:11" x14ac:dyDescent="0.25">
      <c r="A3" s="1" t="s">
        <v>6</v>
      </c>
      <c r="B3">
        <v>1711390</v>
      </c>
      <c r="C3">
        <v>1641773</v>
      </c>
      <c r="D3">
        <v>1522030</v>
      </c>
      <c r="E3">
        <v>1618733</v>
      </c>
      <c r="F3">
        <f t="shared" si="0"/>
        <v>0</v>
      </c>
      <c r="G3" t="s">
        <v>55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</row>
    <row r="4" spans="1:11" x14ac:dyDescent="0.25">
      <c r="A4" s="1" t="s">
        <v>7</v>
      </c>
      <c r="B4">
        <v>1165105</v>
      </c>
      <c r="C4">
        <v>1278732</v>
      </c>
      <c r="D4">
        <v>1299953</v>
      </c>
      <c r="E4">
        <v>1191621</v>
      </c>
      <c r="F4">
        <f t="shared" si="0"/>
        <v>0</v>
      </c>
      <c r="G4" t="s">
        <v>56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</row>
    <row r="5" spans="1:11" x14ac:dyDescent="0.25">
      <c r="A5" s="1" t="s">
        <v>8</v>
      </c>
      <c r="B5">
        <v>949065</v>
      </c>
      <c r="C5">
        <v>1026050</v>
      </c>
      <c r="D5">
        <v>688027</v>
      </c>
      <c r="E5">
        <v>723233</v>
      </c>
      <c r="F5">
        <f t="shared" si="0"/>
        <v>0</v>
      </c>
      <c r="G5" t="s">
        <v>55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</row>
    <row r="6" spans="1:11" x14ac:dyDescent="0.25">
      <c r="A6" s="1" t="s">
        <v>9</v>
      </c>
      <c r="B6">
        <v>2436107</v>
      </c>
      <c r="C6">
        <v>2228622</v>
      </c>
      <c r="D6">
        <v>1831600</v>
      </c>
      <c r="E6">
        <v>1960624</v>
      </c>
      <c r="F6">
        <f t="shared" si="0"/>
        <v>0</v>
      </c>
      <c r="G6" t="s">
        <v>57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</row>
    <row r="7" spans="1:11" x14ac:dyDescent="0.25">
      <c r="A7" s="1" t="s">
        <v>10</v>
      </c>
      <c r="B7">
        <v>1846928</v>
      </c>
      <c r="C7">
        <v>1851433</v>
      </c>
      <c r="D7">
        <v>2125113</v>
      </c>
      <c r="E7">
        <v>2028635</v>
      </c>
      <c r="F7">
        <f t="shared" si="0"/>
        <v>1</v>
      </c>
      <c r="G7" t="s">
        <v>55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1</v>
      </c>
    </row>
    <row r="8" spans="1:11" x14ac:dyDescent="0.25">
      <c r="A8" s="1" t="s">
        <v>11</v>
      </c>
      <c r="B8">
        <v>3841577</v>
      </c>
      <c r="C8">
        <v>3848394</v>
      </c>
      <c r="D8">
        <v>3595975</v>
      </c>
      <c r="E8">
        <v>3123039</v>
      </c>
      <c r="F8">
        <f t="shared" si="0"/>
        <v>0</v>
      </c>
      <c r="G8" t="s">
        <v>58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</row>
    <row r="9" spans="1:11" x14ac:dyDescent="0.25">
      <c r="A9" s="1" t="s">
        <v>12</v>
      </c>
      <c r="B9">
        <v>679557</v>
      </c>
      <c r="C9">
        <v>655500</v>
      </c>
      <c r="D9">
        <v>1012012</v>
      </c>
      <c r="E9">
        <v>1067022</v>
      </c>
      <c r="F9">
        <f t="shared" si="0"/>
        <v>1</v>
      </c>
      <c r="G9" t="s">
        <v>57</v>
      </c>
      <c r="H9">
        <f t="shared" si="1"/>
        <v>1</v>
      </c>
      <c r="I9">
        <f t="shared" si="1"/>
        <v>0</v>
      </c>
      <c r="J9">
        <f t="shared" si="1"/>
        <v>0</v>
      </c>
      <c r="K9">
        <f t="shared" si="1"/>
        <v>0</v>
      </c>
    </row>
    <row r="10" spans="1:11" x14ac:dyDescent="0.25">
      <c r="A10" s="1" t="s">
        <v>13</v>
      </c>
      <c r="B10">
        <v>1660998</v>
      </c>
      <c r="C10">
        <v>1630345</v>
      </c>
      <c r="D10">
        <v>1130119</v>
      </c>
      <c r="E10">
        <v>1080238</v>
      </c>
      <c r="F10">
        <f t="shared" si="0"/>
        <v>0</v>
      </c>
      <c r="G10" t="s">
        <v>56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</row>
    <row r="11" spans="1:11" x14ac:dyDescent="0.25">
      <c r="A11" s="1" t="s">
        <v>14</v>
      </c>
      <c r="B11">
        <v>1157622</v>
      </c>
      <c r="C11">
        <v>1182345</v>
      </c>
      <c r="D11">
        <v>830785</v>
      </c>
      <c r="E11">
        <v>833779</v>
      </c>
      <c r="F11">
        <f t="shared" si="0"/>
        <v>0</v>
      </c>
      <c r="G11" t="s">
        <v>56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</row>
    <row r="12" spans="1:11" x14ac:dyDescent="0.25">
      <c r="A12" s="1" t="s">
        <v>15</v>
      </c>
      <c r="B12">
        <v>1987047</v>
      </c>
      <c r="C12">
        <v>1996208</v>
      </c>
      <c r="D12">
        <v>2053892</v>
      </c>
      <c r="E12">
        <v>1697247</v>
      </c>
      <c r="F12">
        <f t="shared" si="0"/>
        <v>0</v>
      </c>
      <c r="G12" t="s">
        <v>55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</row>
    <row r="13" spans="1:11" x14ac:dyDescent="0.25">
      <c r="A13" s="1" t="s">
        <v>16</v>
      </c>
      <c r="B13">
        <v>3997724</v>
      </c>
      <c r="C13">
        <v>3690756</v>
      </c>
      <c r="D13">
        <v>4339393</v>
      </c>
      <c r="E13">
        <v>4639643</v>
      </c>
      <c r="F13">
        <f t="shared" si="0"/>
        <v>1</v>
      </c>
      <c r="G13" t="s">
        <v>56</v>
      </c>
      <c r="H13">
        <f t="shared" si="1"/>
        <v>0</v>
      </c>
      <c r="I13">
        <f t="shared" si="1"/>
        <v>0</v>
      </c>
      <c r="J13">
        <f t="shared" si="1"/>
        <v>1</v>
      </c>
      <c r="K13">
        <f t="shared" si="1"/>
        <v>0</v>
      </c>
    </row>
    <row r="14" spans="1:11" x14ac:dyDescent="0.25">
      <c r="A14" s="1" t="s">
        <v>17</v>
      </c>
      <c r="B14">
        <v>996113</v>
      </c>
      <c r="C14">
        <v>964279</v>
      </c>
      <c r="D14">
        <v>1012487</v>
      </c>
      <c r="E14">
        <v>1128940</v>
      </c>
      <c r="F14">
        <f t="shared" si="0"/>
        <v>1</v>
      </c>
      <c r="G14" t="s">
        <v>57</v>
      </c>
      <c r="H14">
        <f t="shared" si="1"/>
        <v>1</v>
      </c>
      <c r="I14">
        <f t="shared" si="1"/>
        <v>0</v>
      </c>
      <c r="J14">
        <f t="shared" si="1"/>
        <v>0</v>
      </c>
      <c r="K14">
        <f t="shared" si="1"/>
        <v>0</v>
      </c>
    </row>
    <row r="15" spans="1:11" x14ac:dyDescent="0.25">
      <c r="A15" s="1" t="s">
        <v>18</v>
      </c>
      <c r="B15">
        <v>1143634</v>
      </c>
      <c r="C15">
        <v>1033836</v>
      </c>
      <c r="D15">
        <v>909534</v>
      </c>
      <c r="E15">
        <v>856349</v>
      </c>
      <c r="F15">
        <f t="shared" si="0"/>
        <v>0</v>
      </c>
      <c r="G15" t="s">
        <v>57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</row>
    <row r="16" spans="1:11" x14ac:dyDescent="0.25">
      <c r="A16" s="1" t="s">
        <v>19</v>
      </c>
      <c r="B16">
        <v>2549276</v>
      </c>
      <c r="C16">
        <v>2584751</v>
      </c>
      <c r="D16">
        <v>2033079</v>
      </c>
      <c r="E16">
        <v>2066918</v>
      </c>
      <c r="F16">
        <f t="shared" si="0"/>
        <v>0</v>
      </c>
      <c r="G16" t="s">
        <v>57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</row>
    <row r="17" spans="1:11" x14ac:dyDescent="0.25">
      <c r="A17" s="1" t="s">
        <v>20</v>
      </c>
      <c r="B17">
        <v>1367212</v>
      </c>
      <c r="C17">
        <v>1361389</v>
      </c>
      <c r="D17">
        <v>1572320</v>
      </c>
      <c r="E17">
        <v>1836258</v>
      </c>
      <c r="F17">
        <f t="shared" si="0"/>
        <v>1</v>
      </c>
      <c r="G17" t="s">
        <v>56</v>
      </c>
      <c r="H17">
        <f t="shared" si="1"/>
        <v>0</v>
      </c>
      <c r="I17">
        <f t="shared" si="1"/>
        <v>0</v>
      </c>
      <c r="J17">
        <f t="shared" si="1"/>
        <v>1</v>
      </c>
      <c r="K17">
        <f t="shared" si="1"/>
        <v>0</v>
      </c>
    </row>
    <row r="18" spans="1:11" x14ac:dyDescent="0.25">
      <c r="A18" s="1" t="s">
        <v>21</v>
      </c>
      <c r="B18">
        <v>2567464</v>
      </c>
      <c r="C18">
        <v>2441857</v>
      </c>
      <c r="D18">
        <v>1524132</v>
      </c>
      <c r="E18">
        <v>1496810</v>
      </c>
      <c r="F18">
        <f t="shared" si="0"/>
        <v>0</v>
      </c>
      <c r="G18" t="s">
        <v>57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</row>
    <row r="19" spans="1:11" x14ac:dyDescent="0.25">
      <c r="A19" s="1" t="s">
        <v>22</v>
      </c>
      <c r="B19">
        <v>1334060</v>
      </c>
      <c r="C19">
        <v>1395231</v>
      </c>
      <c r="D19">
        <v>578655</v>
      </c>
      <c r="E19">
        <v>677663</v>
      </c>
      <c r="F19">
        <f t="shared" si="0"/>
        <v>0</v>
      </c>
      <c r="G19" t="s">
        <v>55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</row>
    <row r="20" spans="1:11" x14ac:dyDescent="0.25">
      <c r="A20" s="1" t="s">
        <v>23</v>
      </c>
      <c r="B20">
        <v>2976209</v>
      </c>
      <c r="C20">
        <v>3199665</v>
      </c>
      <c r="D20">
        <v>1666477</v>
      </c>
      <c r="E20">
        <v>1759240</v>
      </c>
      <c r="F20">
        <f t="shared" si="0"/>
        <v>0</v>
      </c>
      <c r="G20" t="s">
        <v>56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</row>
    <row r="21" spans="1:11" x14ac:dyDescent="0.25">
      <c r="A21" s="1" t="s">
        <v>24</v>
      </c>
      <c r="B21">
        <v>1443351</v>
      </c>
      <c r="C21">
        <v>1565539</v>
      </c>
      <c r="D21">
        <v>1355276</v>
      </c>
      <c r="E21">
        <v>1423414</v>
      </c>
      <c r="F21">
        <f t="shared" si="0"/>
        <v>0</v>
      </c>
      <c r="G21" t="s">
        <v>56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</row>
    <row r="22" spans="1:11" x14ac:dyDescent="0.25">
      <c r="A22" s="1" t="s">
        <v>25</v>
      </c>
      <c r="B22">
        <v>2486640</v>
      </c>
      <c r="C22">
        <v>2265936</v>
      </c>
      <c r="D22">
        <v>297424</v>
      </c>
      <c r="E22">
        <v>274759</v>
      </c>
      <c r="F22">
        <f t="shared" si="0"/>
        <v>0</v>
      </c>
      <c r="G22" t="s">
        <v>57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</row>
    <row r="23" spans="1:11" x14ac:dyDescent="0.25">
      <c r="A23" s="1" t="s">
        <v>26</v>
      </c>
      <c r="B23">
        <v>685438</v>
      </c>
      <c r="C23">
        <v>749124</v>
      </c>
      <c r="D23">
        <v>2697677</v>
      </c>
      <c r="E23">
        <v>2821550</v>
      </c>
      <c r="F23">
        <f t="shared" si="0"/>
        <v>1</v>
      </c>
      <c r="G23" t="s">
        <v>58</v>
      </c>
      <c r="H23">
        <f t="shared" si="1"/>
        <v>0</v>
      </c>
      <c r="I23">
        <f t="shared" si="1"/>
        <v>1</v>
      </c>
      <c r="J23">
        <f t="shared" si="1"/>
        <v>0</v>
      </c>
      <c r="K23">
        <f t="shared" si="1"/>
        <v>0</v>
      </c>
    </row>
    <row r="24" spans="1:11" x14ac:dyDescent="0.25">
      <c r="A24" s="1" t="s">
        <v>27</v>
      </c>
      <c r="B24">
        <v>2166753</v>
      </c>
      <c r="C24">
        <v>2338698</v>
      </c>
      <c r="D24">
        <v>1681433</v>
      </c>
      <c r="E24">
        <v>1592443</v>
      </c>
      <c r="F24">
        <f t="shared" si="0"/>
        <v>0</v>
      </c>
      <c r="G24" t="s">
        <v>58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</row>
    <row r="25" spans="1:11" x14ac:dyDescent="0.25">
      <c r="A25" s="1" t="s">
        <v>28</v>
      </c>
      <c r="B25">
        <v>643177</v>
      </c>
      <c r="C25">
        <v>684187</v>
      </c>
      <c r="D25">
        <v>796213</v>
      </c>
      <c r="E25">
        <v>867904</v>
      </c>
      <c r="F25">
        <f t="shared" si="0"/>
        <v>1</v>
      </c>
      <c r="G25" t="s">
        <v>56</v>
      </c>
      <c r="H25">
        <f t="shared" si="1"/>
        <v>0</v>
      </c>
      <c r="I25">
        <f t="shared" si="1"/>
        <v>0</v>
      </c>
      <c r="J25">
        <f t="shared" si="1"/>
        <v>1</v>
      </c>
      <c r="K25">
        <f t="shared" si="1"/>
        <v>0</v>
      </c>
    </row>
    <row r="26" spans="1:11" x14ac:dyDescent="0.25">
      <c r="A26" s="1" t="s">
        <v>29</v>
      </c>
      <c r="B26">
        <v>450192</v>
      </c>
      <c r="C26">
        <v>434755</v>
      </c>
      <c r="D26">
        <v>1656446</v>
      </c>
      <c r="E26">
        <v>1691000</v>
      </c>
      <c r="F26">
        <f t="shared" si="0"/>
        <v>1</v>
      </c>
      <c r="G26" t="s">
        <v>58</v>
      </c>
      <c r="H26">
        <f t="shared" si="1"/>
        <v>0</v>
      </c>
      <c r="I26">
        <f t="shared" si="1"/>
        <v>1</v>
      </c>
      <c r="J26">
        <f t="shared" si="1"/>
        <v>0</v>
      </c>
      <c r="K26">
        <f t="shared" si="1"/>
        <v>0</v>
      </c>
    </row>
    <row r="27" spans="1:11" x14ac:dyDescent="0.25">
      <c r="A27" s="1" t="s">
        <v>30</v>
      </c>
      <c r="B27">
        <v>1037774</v>
      </c>
      <c r="C27">
        <v>1113789</v>
      </c>
      <c r="D27">
        <v>877464</v>
      </c>
      <c r="E27">
        <v>990837</v>
      </c>
      <c r="F27">
        <f t="shared" si="0"/>
        <v>0</v>
      </c>
      <c r="G27" t="s">
        <v>56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</row>
    <row r="28" spans="1:11" x14ac:dyDescent="0.25">
      <c r="A28" s="1" t="s">
        <v>31</v>
      </c>
      <c r="B28">
        <v>2351213</v>
      </c>
      <c r="C28">
        <v>2358482</v>
      </c>
      <c r="D28">
        <v>1098384</v>
      </c>
      <c r="E28">
        <v>1121488</v>
      </c>
      <c r="F28">
        <f t="shared" si="0"/>
        <v>0</v>
      </c>
      <c r="G28" t="s">
        <v>56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</row>
    <row r="29" spans="1:11" x14ac:dyDescent="0.25">
      <c r="A29" s="1" t="s">
        <v>32</v>
      </c>
      <c r="B29">
        <v>2613354</v>
      </c>
      <c r="C29">
        <v>2837241</v>
      </c>
      <c r="D29">
        <v>431144</v>
      </c>
      <c r="E29">
        <v>434113</v>
      </c>
      <c r="F29">
        <f t="shared" si="0"/>
        <v>0</v>
      </c>
      <c r="G29" t="s">
        <v>55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</row>
    <row r="30" spans="1:11" x14ac:dyDescent="0.25">
      <c r="A30" s="1" t="s">
        <v>33</v>
      </c>
      <c r="B30">
        <v>1859691</v>
      </c>
      <c r="C30">
        <v>1844250</v>
      </c>
      <c r="D30">
        <v>1460134</v>
      </c>
      <c r="E30">
        <v>1585258</v>
      </c>
      <c r="F30">
        <f t="shared" si="0"/>
        <v>0</v>
      </c>
      <c r="G30" t="s">
        <v>57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</row>
    <row r="31" spans="1:11" x14ac:dyDescent="0.25">
      <c r="A31" s="1" t="s">
        <v>34</v>
      </c>
      <c r="B31">
        <v>2478386</v>
      </c>
      <c r="C31">
        <v>2562144</v>
      </c>
      <c r="D31">
        <v>30035</v>
      </c>
      <c r="E31">
        <v>29396</v>
      </c>
      <c r="F31">
        <f t="shared" si="0"/>
        <v>0</v>
      </c>
      <c r="G31" t="s">
        <v>56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</row>
    <row r="32" spans="1:11" x14ac:dyDescent="0.25">
      <c r="A32" s="1" t="s">
        <v>35</v>
      </c>
      <c r="B32">
        <v>1938122</v>
      </c>
      <c r="C32">
        <v>1816647</v>
      </c>
      <c r="D32">
        <v>1602356</v>
      </c>
      <c r="E32">
        <v>1875221</v>
      </c>
      <c r="F32">
        <f t="shared" si="0"/>
        <v>0</v>
      </c>
      <c r="G32" t="s">
        <v>56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</row>
    <row r="33" spans="1:11" x14ac:dyDescent="0.25">
      <c r="A33" s="1" t="s">
        <v>36</v>
      </c>
      <c r="B33">
        <v>992523</v>
      </c>
      <c r="C33">
        <v>1028501</v>
      </c>
      <c r="D33">
        <v>1995446</v>
      </c>
      <c r="E33">
        <v>1860524</v>
      </c>
      <c r="F33">
        <f t="shared" si="0"/>
        <v>1</v>
      </c>
      <c r="G33" t="s">
        <v>55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1</v>
      </c>
    </row>
    <row r="34" spans="1:11" x14ac:dyDescent="0.25">
      <c r="A34" s="1" t="s">
        <v>37</v>
      </c>
      <c r="B34">
        <v>2966291</v>
      </c>
      <c r="C34">
        <v>2889963</v>
      </c>
      <c r="D34">
        <v>462453</v>
      </c>
      <c r="E34">
        <v>486354</v>
      </c>
      <c r="F34">
        <f t="shared" ref="F34:F51" si="2">IF(AND(E34&gt;C34,D34&gt;B34),1,0)</f>
        <v>0</v>
      </c>
      <c r="G34" t="s">
        <v>58</v>
      </c>
      <c r="H34">
        <f t="shared" ref="H34:K51" si="3">IF($G34=H$1,$F34,0)</f>
        <v>0</v>
      </c>
      <c r="I34">
        <f t="shared" si="3"/>
        <v>0</v>
      </c>
      <c r="J34">
        <f t="shared" si="3"/>
        <v>0</v>
      </c>
      <c r="K34">
        <f t="shared" si="3"/>
        <v>0</v>
      </c>
    </row>
    <row r="35" spans="1:11" x14ac:dyDescent="0.25">
      <c r="A35" s="1" t="s">
        <v>38</v>
      </c>
      <c r="B35">
        <v>76648</v>
      </c>
      <c r="C35">
        <v>81385</v>
      </c>
      <c r="D35">
        <v>1374708</v>
      </c>
      <c r="E35">
        <v>1379567</v>
      </c>
      <c r="F35">
        <f t="shared" si="2"/>
        <v>1</v>
      </c>
      <c r="G35" t="s">
        <v>56</v>
      </c>
      <c r="H35">
        <f t="shared" si="3"/>
        <v>0</v>
      </c>
      <c r="I35">
        <f t="shared" si="3"/>
        <v>0</v>
      </c>
      <c r="J35">
        <f t="shared" si="3"/>
        <v>1</v>
      </c>
      <c r="K35">
        <f t="shared" si="3"/>
        <v>0</v>
      </c>
    </row>
    <row r="36" spans="1:11" x14ac:dyDescent="0.25">
      <c r="A36" s="1" t="s">
        <v>39</v>
      </c>
      <c r="B36">
        <v>2574432</v>
      </c>
      <c r="C36">
        <v>2409710</v>
      </c>
      <c r="D36">
        <v>987486</v>
      </c>
      <c r="E36">
        <v>999043</v>
      </c>
      <c r="F36">
        <f t="shared" si="2"/>
        <v>0</v>
      </c>
      <c r="G36" t="s">
        <v>56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</row>
    <row r="37" spans="1:11" x14ac:dyDescent="0.25">
      <c r="A37" s="1" t="s">
        <v>40</v>
      </c>
      <c r="B37">
        <v>1778590</v>
      </c>
      <c r="C37">
        <v>1874844</v>
      </c>
      <c r="D37">
        <v>111191</v>
      </c>
      <c r="E37">
        <v>117846</v>
      </c>
      <c r="F37">
        <f t="shared" si="2"/>
        <v>0</v>
      </c>
      <c r="G37" t="s">
        <v>58</v>
      </c>
      <c r="H37">
        <f t="shared" si="3"/>
        <v>0</v>
      </c>
      <c r="I37">
        <f t="shared" si="3"/>
        <v>0</v>
      </c>
      <c r="J37">
        <f t="shared" si="3"/>
        <v>0</v>
      </c>
      <c r="K37">
        <f t="shared" si="3"/>
        <v>0</v>
      </c>
    </row>
    <row r="38" spans="1:11" x14ac:dyDescent="0.25">
      <c r="A38" s="1" t="s">
        <v>41</v>
      </c>
      <c r="B38">
        <v>1506541</v>
      </c>
      <c r="C38">
        <v>1414887</v>
      </c>
      <c r="D38">
        <v>1216612</v>
      </c>
      <c r="E38">
        <v>1166775</v>
      </c>
      <c r="F38">
        <f t="shared" si="2"/>
        <v>0</v>
      </c>
      <c r="G38" t="s">
        <v>57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0</v>
      </c>
    </row>
    <row r="39" spans="1:11" x14ac:dyDescent="0.25">
      <c r="A39" s="1" t="s">
        <v>42</v>
      </c>
      <c r="B39">
        <v>1598886</v>
      </c>
      <c r="C39">
        <v>1687917</v>
      </c>
      <c r="D39">
        <v>449788</v>
      </c>
      <c r="E39">
        <v>427615</v>
      </c>
      <c r="F39">
        <f t="shared" si="2"/>
        <v>0</v>
      </c>
      <c r="G39" t="s">
        <v>58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</row>
    <row r="40" spans="1:11" x14ac:dyDescent="0.25">
      <c r="A40" s="1" t="s">
        <v>43</v>
      </c>
      <c r="B40">
        <v>548989</v>
      </c>
      <c r="C40">
        <v>514636</v>
      </c>
      <c r="D40">
        <v>2770344</v>
      </c>
      <c r="E40">
        <v>3187897</v>
      </c>
      <c r="F40">
        <f t="shared" si="2"/>
        <v>1</v>
      </c>
      <c r="G40" t="s">
        <v>55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1</v>
      </c>
    </row>
    <row r="41" spans="1:11" x14ac:dyDescent="0.25">
      <c r="A41" s="1" t="s">
        <v>44</v>
      </c>
      <c r="B41">
        <v>1175198</v>
      </c>
      <c r="C41">
        <v>1095440</v>
      </c>
      <c r="D41">
        <v>2657174</v>
      </c>
      <c r="E41">
        <v>2491947</v>
      </c>
      <c r="F41">
        <f t="shared" si="2"/>
        <v>1</v>
      </c>
      <c r="G41" t="s">
        <v>57</v>
      </c>
      <c r="H41">
        <f t="shared" si="3"/>
        <v>1</v>
      </c>
      <c r="I41">
        <f t="shared" si="3"/>
        <v>0</v>
      </c>
      <c r="J41">
        <f t="shared" si="3"/>
        <v>0</v>
      </c>
      <c r="K41">
        <f t="shared" si="3"/>
        <v>0</v>
      </c>
    </row>
    <row r="42" spans="1:11" x14ac:dyDescent="0.25">
      <c r="A42" s="1" t="s">
        <v>45</v>
      </c>
      <c r="B42">
        <v>2115336</v>
      </c>
      <c r="C42">
        <v>2202769</v>
      </c>
      <c r="D42">
        <v>15339</v>
      </c>
      <c r="E42">
        <v>14652</v>
      </c>
      <c r="F42">
        <f t="shared" si="2"/>
        <v>0</v>
      </c>
      <c r="G42" t="s">
        <v>55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si="3"/>
        <v>0</v>
      </c>
    </row>
    <row r="43" spans="1:11" x14ac:dyDescent="0.25">
      <c r="A43" s="1" t="s">
        <v>46</v>
      </c>
      <c r="B43">
        <v>2346640</v>
      </c>
      <c r="C43">
        <v>2197559</v>
      </c>
      <c r="D43">
        <v>373470</v>
      </c>
      <c r="E43">
        <v>353365</v>
      </c>
      <c r="F43">
        <f t="shared" si="2"/>
        <v>0</v>
      </c>
      <c r="G43" t="s">
        <v>58</v>
      </c>
      <c r="H43">
        <f t="shared" si="3"/>
        <v>0</v>
      </c>
      <c r="I43">
        <f t="shared" si="3"/>
        <v>0</v>
      </c>
      <c r="J43">
        <f t="shared" si="3"/>
        <v>0</v>
      </c>
      <c r="K43">
        <f t="shared" si="3"/>
        <v>0</v>
      </c>
    </row>
    <row r="44" spans="1:11" x14ac:dyDescent="0.25">
      <c r="A44" s="1" t="s">
        <v>47</v>
      </c>
      <c r="B44">
        <v>2548438</v>
      </c>
      <c r="C44">
        <v>2577213</v>
      </c>
      <c r="D44">
        <v>37986</v>
      </c>
      <c r="E44">
        <v>37766</v>
      </c>
      <c r="F44">
        <f t="shared" si="2"/>
        <v>0</v>
      </c>
      <c r="G44" t="s">
        <v>55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</row>
    <row r="45" spans="1:11" x14ac:dyDescent="0.25">
      <c r="A45" s="1" t="s">
        <v>48</v>
      </c>
      <c r="B45">
        <v>835495</v>
      </c>
      <c r="C45">
        <v>837746</v>
      </c>
      <c r="D45">
        <v>1106177</v>
      </c>
      <c r="E45">
        <v>917781</v>
      </c>
      <c r="F45">
        <f t="shared" si="2"/>
        <v>1</v>
      </c>
      <c r="G45" t="s">
        <v>56</v>
      </c>
      <c r="H45">
        <f t="shared" si="3"/>
        <v>0</v>
      </c>
      <c r="I45">
        <f t="shared" si="3"/>
        <v>0</v>
      </c>
      <c r="J45">
        <f t="shared" si="3"/>
        <v>1</v>
      </c>
      <c r="K45">
        <f t="shared" si="3"/>
        <v>0</v>
      </c>
    </row>
    <row r="46" spans="1:11" x14ac:dyDescent="0.25">
      <c r="A46" s="1" t="s">
        <v>49</v>
      </c>
      <c r="B46">
        <v>1187448</v>
      </c>
      <c r="C46">
        <v>1070426</v>
      </c>
      <c r="D46">
        <v>1504608</v>
      </c>
      <c r="E46">
        <v>1756990</v>
      </c>
      <c r="F46">
        <f t="shared" si="2"/>
        <v>1</v>
      </c>
      <c r="G46" t="s">
        <v>58</v>
      </c>
      <c r="H46">
        <f t="shared" si="3"/>
        <v>0</v>
      </c>
      <c r="I46">
        <f t="shared" si="3"/>
        <v>1</v>
      </c>
      <c r="J46">
        <f t="shared" si="3"/>
        <v>0</v>
      </c>
      <c r="K46">
        <f t="shared" si="3"/>
        <v>0</v>
      </c>
    </row>
    <row r="47" spans="1:11" x14ac:dyDescent="0.25">
      <c r="A47" s="1" t="s">
        <v>50</v>
      </c>
      <c r="B47">
        <v>140026</v>
      </c>
      <c r="C47">
        <v>146354</v>
      </c>
      <c r="D47">
        <v>2759991</v>
      </c>
      <c r="E47">
        <v>2742120</v>
      </c>
      <c r="F47">
        <f t="shared" si="2"/>
        <v>1</v>
      </c>
      <c r="G47" t="s">
        <v>56</v>
      </c>
      <c r="H47">
        <f t="shared" si="3"/>
        <v>0</v>
      </c>
      <c r="I47">
        <f t="shared" si="3"/>
        <v>0</v>
      </c>
      <c r="J47">
        <f t="shared" si="3"/>
        <v>1</v>
      </c>
      <c r="K47">
        <f t="shared" si="3"/>
        <v>0</v>
      </c>
    </row>
    <row r="48" spans="1:11" x14ac:dyDescent="0.25">
      <c r="A48" s="1" t="s">
        <v>51</v>
      </c>
      <c r="B48">
        <v>1198765</v>
      </c>
      <c r="C48">
        <v>1304945</v>
      </c>
      <c r="D48">
        <v>2786493</v>
      </c>
      <c r="E48">
        <v>2602643</v>
      </c>
      <c r="F48">
        <f t="shared" si="2"/>
        <v>1</v>
      </c>
      <c r="G48" t="s">
        <v>58</v>
      </c>
      <c r="H48">
        <f t="shared" si="3"/>
        <v>0</v>
      </c>
      <c r="I48">
        <f t="shared" si="3"/>
        <v>1</v>
      </c>
      <c r="J48">
        <f t="shared" si="3"/>
        <v>0</v>
      </c>
      <c r="K48">
        <f t="shared" si="3"/>
        <v>0</v>
      </c>
    </row>
    <row r="49" spans="1:11" x14ac:dyDescent="0.25">
      <c r="A49" s="1" t="s">
        <v>52</v>
      </c>
      <c r="B49">
        <v>2619776</v>
      </c>
      <c r="C49">
        <v>2749623</v>
      </c>
      <c r="D49">
        <v>2888215</v>
      </c>
      <c r="E49">
        <v>2800174</v>
      </c>
      <c r="F49">
        <f t="shared" si="2"/>
        <v>1</v>
      </c>
      <c r="G49" t="s">
        <v>56</v>
      </c>
      <c r="H49">
        <f t="shared" si="3"/>
        <v>0</v>
      </c>
      <c r="I49">
        <f t="shared" si="3"/>
        <v>0</v>
      </c>
      <c r="J49">
        <f t="shared" si="3"/>
        <v>1</v>
      </c>
      <c r="K49">
        <f t="shared" si="3"/>
        <v>0</v>
      </c>
    </row>
    <row r="50" spans="1:11" x14ac:dyDescent="0.25">
      <c r="A50" s="1" t="s">
        <v>53</v>
      </c>
      <c r="B50">
        <v>248398</v>
      </c>
      <c r="C50">
        <v>268511</v>
      </c>
      <c r="D50">
        <v>3110853</v>
      </c>
      <c r="E50">
        <v>2986411</v>
      </c>
      <c r="F50">
        <f t="shared" si="2"/>
        <v>1</v>
      </c>
      <c r="G50" t="s">
        <v>56</v>
      </c>
      <c r="H50">
        <f t="shared" si="3"/>
        <v>0</v>
      </c>
      <c r="I50">
        <f t="shared" si="3"/>
        <v>0</v>
      </c>
      <c r="J50">
        <f t="shared" si="3"/>
        <v>1</v>
      </c>
      <c r="K50">
        <f t="shared" si="3"/>
        <v>0</v>
      </c>
    </row>
    <row r="51" spans="1:11" x14ac:dyDescent="0.25">
      <c r="A51" s="1" t="s">
        <v>54</v>
      </c>
      <c r="B51">
        <v>2494207</v>
      </c>
      <c r="C51">
        <v>2625207</v>
      </c>
      <c r="D51">
        <v>1796293</v>
      </c>
      <c r="E51">
        <v>1853602</v>
      </c>
      <c r="F51">
        <f t="shared" si="2"/>
        <v>0</v>
      </c>
      <c r="G51" t="s">
        <v>58</v>
      </c>
      <c r="H51">
        <f t="shared" si="3"/>
        <v>0</v>
      </c>
      <c r="I51">
        <f t="shared" si="3"/>
        <v>0</v>
      </c>
      <c r="J51">
        <f t="shared" si="3"/>
        <v>0</v>
      </c>
      <c r="K51">
        <f t="shared" si="3"/>
        <v>0</v>
      </c>
    </row>
    <row r="52" spans="1:11" x14ac:dyDescent="0.25">
      <c r="A52" s="1"/>
      <c r="F52" s="1">
        <f>SUM(kraina__2[k2015])</f>
        <v>19</v>
      </c>
      <c r="G52" s="1">
        <f>SUM(kraina__2[k2017])</f>
        <v>0</v>
      </c>
      <c r="H52" s="1">
        <f>SUM(kraina__2[A])</f>
        <v>3</v>
      </c>
      <c r="I52" s="1">
        <f>SUM(kraina__2[B])</f>
        <v>4</v>
      </c>
      <c r="J52" s="1">
        <f>SUM(kraina__2[C])</f>
        <v>8</v>
      </c>
      <c r="K52" s="1">
        <f>SUM(kraina__2[D])</f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F08F-D79F-487C-9710-6CCC86AB7D44}">
  <dimension ref="A1:T52"/>
  <sheetViews>
    <sheetView tabSelected="1" topLeftCell="A43" workbookViewId="0">
      <selection activeCell="O51" sqref="O51"/>
    </sheetView>
  </sheetViews>
  <sheetFormatPr defaultRowHeight="15" x14ac:dyDescent="0.25"/>
  <cols>
    <col min="7" max="7" width="10.5703125" customWidth="1"/>
    <col min="8" max="8" width="15.5703125" customWidth="1"/>
    <col min="13" max="13" width="11.140625" customWidth="1"/>
    <col min="20" max="20" width="13.7109375" customWidth="1"/>
  </cols>
  <sheetData>
    <row r="1" spans="1:20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67</v>
      </c>
      <c r="G1" t="s">
        <v>70</v>
      </c>
      <c r="H1" s="3" t="s">
        <v>68</v>
      </c>
      <c r="I1" t="s">
        <v>69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s="1" t="s">
        <v>5</v>
      </c>
      <c r="B2">
        <v>1415007</v>
      </c>
      <c r="C2">
        <v>1397195</v>
      </c>
      <c r="D2">
        <v>1499070</v>
      </c>
      <c r="E2">
        <v>1481105</v>
      </c>
      <c r="F2" t="s">
        <v>55</v>
      </c>
      <c r="G2">
        <f>ROUNDDOWN(I2/H2, 4)</f>
        <v>1.0597000000000001</v>
      </c>
      <c r="H2">
        <f>B2+C2</f>
        <v>2812202</v>
      </c>
      <c r="I2">
        <f>D2+E2</f>
        <v>2980175</v>
      </c>
      <c r="J2">
        <f>IF(I2&gt;2*$H2,I2,TRUNC(I2*$G2))</f>
        <v>3158091</v>
      </c>
      <c r="K2">
        <f t="shared" ref="K2:T2" si="0">IF(J2&gt;2*$H2,J2,TRUNC(J2*$G2))</f>
        <v>3346629</v>
      </c>
      <c r="L2">
        <f t="shared" si="0"/>
        <v>3546422</v>
      </c>
      <c r="M2">
        <f t="shared" si="0"/>
        <v>3758143</v>
      </c>
      <c r="N2">
        <f t="shared" si="0"/>
        <v>3982504</v>
      </c>
      <c r="O2">
        <f t="shared" si="0"/>
        <v>4220259</v>
      </c>
      <c r="P2">
        <f t="shared" si="0"/>
        <v>4472208</v>
      </c>
      <c r="Q2">
        <f t="shared" si="0"/>
        <v>4739198</v>
      </c>
      <c r="R2">
        <f t="shared" si="0"/>
        <v>5022128</v>
      </c>
      <c r="S2">
        <f t="shared" si="0"/>
        <v>5321949</v>
      </c>
      <c r="T2">
        <f t="shared" si="0"/>
        <v>5639669</v>
      </c>
    </row>
    <row r="3" spans="1:20" x14ac:dyDescent="0.25">
      <c r="A3" s="1" t="s">
        <v>6</v>
      </c>
      <c r="B3">
        <v>1711390</v>
      </c>
      <c r="C3">
        <v>1641773</v>
      </c>
      <c r="D3">
        <v>1522030</v>
      </c>
      <c r="E3">
        <v>1618733</v>
      </c>
      <c r="F3" t="s">
        <v>55</v>
      </c>
      <c r="G3">
        <f>ROUNDDOWN(I3/H3, 4)</f>
        <v>0.93659999999999999</v>
      </c>
      <c r="H3">
        <f>B3+C3</f>
        <v>3353163</v>
      </c>
      <c r="I3">
        <f>D3+E3</f>
        <v>3140763</v>
      </c>
      <c r="J3">
        <f t="shared" ref="J3:T3" si="1">IF(I3&gt;2*$H3,I3,TRUNC(I3*$G3))</f>
        <v>2941638</v>
      </c>
      <c r="K3">
        <f t="shared" si="1"/>
        <v>2755138</v>
      </c>
      <c r="L3">
        <f t="shared" si="1"/>
        <v>2580462</v>
      </c>
      <c r="M3">
        <f t="shared" si="1"/>
        <v>2416860</v>
      </c>
      <c r="N3">
        <f t="shared" si="1"/>
        <v>2263631</v>
      </c>
      <c r="O3">
        <f t="shared" si="1"/>
        <v>2120116</v>
      </c>
      <c r="P3">
        <f t="shared" si="1"/>
        <v>1985700</v>
      </c>
      <c r="Q3">
        <f t="shared" si="1"/>
        <v>1859806</v>
      </c>
      <c r="R3">
        <f t="shared" si="1"/>
        <v>1741894</v>
      </c>
      <c r="S3">
        <f t="shared" si="1"/>
        <v>1631457</v>
      </c>
      <c r="T3">
        <f t="shared" si="1"/>
        <v>1528022</v>
      </c>
    </row>
    <row r="4" spans="1:20" x14ac:dyDescent="0.25">
      <c r="A4" s="1" t="s">
        <v>7</v>
      </c>
      <c r="B4">
        <v>1165105</v>
      </c>
      <c r="C4">
        <v>1278732</v>
      </c>
      <c r="D4">
        <v>1299953</v>
      </c>
      <c r="E4">
        <v>1191621</v>
      </c>
      <c r="F4" t="s">
        <v>56</v>
      </c>
      <c r="G4">
        <f>ROUNDDOWN(I4/H4, 4)</f>
        <v>1.0195000000000001</v>
      </c>
      <c r="H4">
        <f>B4+C4</f>
        <v>2443837</v>
      </c>
      <c r="I4">
        <f>D4+E4</f>
        <v>2491574</v>
      </c>
      <c r="J4">
        <f t="shared" ref="J4:T4" si="2">IF(I4&gt;2*$H4,I4,TRUNC(I4*$G4))</f>
        <v>2540159</v>
      </c>
      <c r="K4">
        <f t="shared" si="2"/>
        <v>2589692</v>
      </c>
      <c r="L4">
        <f t="shared" si="2"/>
        <v>2640190</v>
      </c>
      <c r="M4">
        <f t="shared" si="2"/>
        <v>2691673</v>
      </c>
      <c r="N4">
        <f t="shared" si="2"/>
        <v>2744160</v>
      </c>
      <c r="O4">
        <f t="shared" si="2"/>
        <v>2797671</v>
      </c>
      <c r="P4">
        <f t="shared" si="2"/>
        <v>2852225</v>
      </c>
      <c r="Q4">
        <f t="shared" si="2"/>
        <v>2907843</v>
      </c>
      <c r="R4">
        <f t="shared" si="2"/>
        <v>2964545</v>
      </c>
      <c r="S4">
        <f t="shared" si="2"/>
        <v>3022353</v>
      </c>
      <c r="T4">
        <f t="shared" si="2"/>
        <v>3081288</v>
      </c>
    </row>
    <row r="5" spans="1:20" x14ac:dyDescent="0.25">
      <c r="A5" s="1" t="s">
        <v>8</v>
      </c>
      <c r="B5">
        <v>949065</v>
      </c>
      <c r="C5">
        <v>1026050</v>
      </c>
      <c r="D5">
        <v>688027</v>
      </c>
      <c r="E5">
        <v>723233</v>
      </c>
      <c r="F5" t="s">
        <v>55</v>
      </c>
      <c r="G5">
        <f>ROUNDDOWN(I5/H5, 4)</f>
        <v>0.71450000000000002</v>
      </c>
      <c r="H5">
        <f>B5+C5</f>
        <v>1975115</v>
      </c>
      <c r="I5">
        <f>D5+E5</f>
        <v>1411260</v>
      </c>
      <c r="J5">
        <f t="shared" ref="J5:T5" si="3">IF(I5&gt;2*$H5,I5,TRUNC(I5*$G5))</f>
        <v>1008345</v>
      </c>
      <c r="K5">
        <f t="shared" si="3"/>
        <v>720462</v>
      </c>
      <c r="L5">
        <f t="shared" si="3"/>
        <v>514770</v>
      </c>
      <c r="M5">
        <f t="shared" si="3"/>
        <v>367803</v>
      </c>
      <c r="N5">
        <f t="shared" si="3"/>
        <v>262795</v>
      </c>
      <c r="O5">
        <f t="shared" si="3"/>
        <v>187767</v>
      </c>
      <c r="P5">
        <f t="shared" si="3"/>
        <v>134159</v>
      </c>
      <c r="Q5">
        <f t="shared" si="3"/>
        <v>95856</v>
      </c>
      <c r="R5">
        <f t="shared" si="3"/>
        <v>68489</v>
      </c>
      <c r="S5">
        <f t="shared" si="3"/>
        <v>48935</v>
      </c>
      <c r="T5">
        <f t="shared" si="3"/>
        <v>34964</v>
      </c>
    </row>
    <row r="6" spans="1:20" x14ac:dyDescent="0.25">
      <c r="A6" s="1" t="s">
        <v>9</v>
      </c>
      <c r="B6">
        <v>2436107</v>
      </c>
      <c r="C6">
        <v>2228622</v>
      </c>
      <c r="D6">
        <v>1831600</v>
      </c>
      <c r="E6">
        <v>1960624</v>
      </c>
      <c r="F6" t="s">
        <v>57</v>
      </c>
      <c r="G6">
        <f>ROUNDDOWN(I6/H6, 4)</f>
        <v>0.81289999999999996</v>
      </c>
      <c r="H6">
        <f>B6+C6</f>
        <v>4664729</v>
      </c>
      <c r="I6">
        <f>D6+E6</f>
        <v>3792224</v>
      </c>
      <c r="J6">
        <f t="shared" ref="J6:T6" si="4">IF(I6&gt;2*$H6,I6,TRUNC(I6*$G6))</f>
        <v>3082698</v>
      </c>
      <c r="K6">
        <f t="shared" si="4"/>
        <v>2505925</v>
      </c>
      <c r="L6">
        <f t="shared" si="4"/>
        <v>2037066</v>
      </c>
      <c r="M6">
        <f t="shared" si="4"/>
        <v>1655930</v>
      </c>
      <c r="N6">
        <f t="shared" si="4"/>
        <v>1346105</v>
      </c>
      <c r="O6">
        <f t="shared" si="4"/>
        <v>1094248</v>
      </c>
      <c r="P6">
        <f t="shared" si="4"/>
        <v>889514</v>
      </c>
      <c r="Q6">
        <f t="shared" si="4"/>
        <v>723085</v>
      </c>
      <c r="R6">
        <f t="shared" si="4"/>
        <v>587795</v>
      </c>
      <c r="S6">
        <f t="shared" si="4"/>
        <v>477818</v>
      </c>
      <c r="T6">
        <f t="shared" si="4"/>
        <v>388418</v>
      </c>
    </row>
    <row r="7" spans="1:20" x14ac:dyDescent="0.25">
      <c r="A7" s="1" t="s">
        <v>10</v>
      </c>
      <c r="B7">
        <v>1846928</v>
      </c>
      <c r="C7">
        <v>1851433</v>
      </c>
      <c r="D7">
        <v>2125113</v>
      </c>
      <c r="E7">
        <v>2028635</v>
      </c>
      <c r="F7" t="s">
        <v>55</v>
      </c>
      <c r="G7">
        <f>ROUNDDOWN(I7/H7, 4)</f>
        <v>1.1231</v>
      </c>
      <c r="H7">
        <f>B7+C7</f>
        <v>3698361</v>
      </c>
      <c r="I7">
        <f>D7+E7</f>
        <v>4153748</v>
      </c>
      <c r="J7">
        <f t="shared" ref="J7:T7" si="5">IF(I7&gt;2*$H7,I7,TRUNC(I7*$G7))</f>
        <v>4665074</v>
      </c>
      <c r="K7">
        <f t="shared" si="5"/>
        <v>5239344</v>
      </c>
      <c r="L7">
        <f t="shared" si="5"/>
        <v>5884307</v>
      </c>
      <c r="M7">
        <f t="shared" si="5"/>
        <v>6608665</v>
      </c>
      <c r="N7">
        <f t="shared" si="5"/>
        <v>7422191</v>
      </c>
      <c r="O7">
        <f t="shared" si="5"/>
        <v>7422191</v>
      </c>
      <c r="P7">
        <f t="shared" si="5"/>
        <v>7422191</v>
      </c>
      <c r="Q7">
        <f t="shared" si="5"/>
        <v>7422191</v>
      </c>
      <c r="R7">
        <f t="shared" si="5"/>
        <v>7422191</v>
      </c>
      <c r="S7">
        <f t="shared" si="5"/>
        <v>7422191</v>
      </c>
      <c r="T7">
        <f t="shared" si="5"/>
        <v>7422191</v>
      </c>
    </row>
    <row r="8" spans="1:20" x14ac:dyDescent="0.25">
      <c r="A8" s="1" t="s">
        <v>11</v>
      </c>
      <c r="B8">
        <v>3841577</v>
      </c>
      <c r="C8">
        <v>3848394</v>
      </c>
      <c r="D8">
        <v>3595975</v>
      </c>
      <c r="E8">
        <v>3123039</v>
      </c>
      <c r="F8" t="s">
        <v>58</v>
      </c>
      <c r="G8">
        <f>ROUNDDOWN(I8/H8, 4)</f>
        <v>0.87370000000000003</v>
      </c>
      <c r="H8">
        <f>B8+C8</f>
        <v>7689971</v>
      </c>
      <c r="I8">
        <f>D8+E8</f>
        <v>6719014</v>
      </c>
      <c r="J8">
        <f t="shared" ref="J8:T8" si="6">IF(I8&gt;2*$H8,I8,TRUNC(I8*$G8))</f>
        <v>5870402</v>
      </c>
      <c r="K8">
        <f t="shared" si="6"/>
        <v>5128970</v>
      </c>
      <c r="L8">
        <f t="shared" si="6"/>
        <v>4481181</v>
      </c>
      <c r="M8">
        <f t="shared" si="6"/>
        <v>3915207</v>
      </c>
      <c r="N8">
        <f t="shared" si="6"/>
        <v>3420716</v>
      </c>
      <c r="O8">
        <f t="shared" si="6"/>
        <v>2988679</v>
      </c>
      <c r="P8">
        <f t="shared" si="6"/>
        <v>2611208</v>
      </c>
      <c r="Q8">
        <f t="shared" si="6"/>
        <v>2281412</v>
      </c>
      <c r="R8">
        <f t="shared" si="6"/>
        <v>1993269</v>
      </c>
      <c r="S8">
        <f t="shared" si="6"/>
        <v>1741519</v>
      </c>
      <c r="T8">
        <f t="shared" si="6"/>
        <v>1521565</v>
      </c>
    </row>
    <row r="9" spans="1:20" x14ac:dyDescent="0.25">
      <c r="A9" s="1" t="s">
        <v>12</v>
      </c>
      <c r="B9">
        <v>679557</v>
      </c>
      <c r="C9">
        <v>655500</v>
      </c>
      <c r="D9">
        <v>1012012</v>
      </c>
      <c r="E9">
        <v>1067022</v>
      </c>
      <c r="F9" t="s">
        <v>57</v>
      </c>
      <c r="G9">
        <f>ROUNDDOWN(I9/H9, 4)</f>
        <v>1.5571999999999999</v>
      </c>
      <c r="H9">
        <f>B9+C9</f>
        <v>1335057</v>
      </c>
      <c r="I9">
        <f>D9+E9</f>
        <v>2079034</v>
      </c>
      <c r="J9">
        <f t="shared" ref="J9:T9" si="7">IF(I9&gt;2*$H9,I9,TRUNC(I9*$G9))</f>
        <v>3237471</v>
      </c>
      <c r="K9">
        <f t="shared" si="7"/>
        <v>3237471</v>
      </c>
      <c r="L9">
        <f t="shared" si="7"/>
        <v>3237471</v>
      </c>
      <c r="M9">
        <f t="shared" si="7"/>
        <v>3237471</v>
      </c>
      <c r="N9">
        <f t="shared" si="7"/>
        <v>3237471</v>
      </c>
      <c r="O9">
        <f t="shared" si="7"/>
        <v>3237471</v>
      </c>
      <c r="P9">
        <f t="shared" si="7"/>
        <v>3237471</v>
      </c>
      <c r="Q9">
        <f t="shared" si="7"/>
        <v>3237471</v>
      </c>
      <c r="R9">
        <f t="shared" si="7"/>
        <v>3237471</v>
      </c>
      <c r="S9">
        <f t="shared" si="7"/>
        <v>3237471</v>
      </c>
      <c r="T9">
        <f t="shared" si="7"/>
        <v>3237471</v>
      </c>
    </row>
    <row r="10" spans="1:20" x14ac:dyDescent="0.25">
      <c r="A10" s="1" t="s">
        <v>13</v>
      </c>
      <c r="B10">
        <v>1660998</v>
      </c>
      <c r="C10">
        <v>1630345</v>
      </c>
      <c r="D10">
        <v>1130119</v>
      </c>
      <c r="E10">
        <v>1080238</v>
      </c>
      <c r="F10" t="s">
        <v>56</v>
      </c>
      <c r="G10">
        <f>ROUNDDOWN(I10/H10, 4)</f>
        <v>0.67149999999999999</v>
      </c>
      <c r="H10">
        <f>B10+C10</f>
        <v>3291343</v>
      </c>
      <c r="I10">
        <f>D10+E10</f>
        <v>2210357</v>
      </c>
      <c r="J10">
        <f t="shared" ref="J10:T10" si="8">IF(I10&gt;2*$H10,I10,TRUNC(I10*$G10))</f>
        <v>1484254</v>
      </c>
      <c r="K10">
        <f t="shared" si="8"/>
        <v>996676</v>
      </c>
      <c r="L10">
        <f t="shared" si="8"/>
        <v>669267</v>
      </c>
      <c r="M10">
        <f t="shared" si="8"/>
        <v>449412</v>
      </c>
      <c r="N10">
        <f t="shared" si="8"/>
        <v>301780</v>
      </c>
      <c r="O10">
        <f t="shared" si="8"/>
        <v>202645</v>
      </c>
      <c r="P10">
        <f t="shared" si="8"/>
        <v>136076</v>
      </c>
      <c r="Q10">
        <f t="shared" si="8"/>
        <v>91375</v>
      </c>
      <c r="R10">
        <f t="shared" si="8"/>
        <v>61358</v>
      </c>
      <c r="S10">
        <f t="shared" si="8"/>
        <v>41201</v>
      </c>
      <c r="T10">
        <f t="shared" si="8"/>
        <v>27666</v>
      </c>
    </row>
    <row r="11" spans="1:20" x14ac:dyDescent="0.25">
      <c r="A11" s="1" t="s">
        <v>14</v>
      </c>
      <c r="B11">
        <v>1157622</v>
      </c>
      <c r="C11">
        <v>1182345</v>
      </c>
      <c r="D11">
        <v>830785</v>
      </c>
      <c r="E11">
        <v>833779</v>
      </c>
      <c r="F11" t="s">
        <v>56</v>
      </c>
      <c r="G11">
        <f>ROUNDDOWN(I11/H11, 4)</f>
        <v>0.71130000000000004</v>
      </c>
      <c r="H11">
        <f>B11+C11</f>
        <v>2339967</v>
      </c>
      <c r="I11">
        <f>D11+E11</f>
        <v>1664564</v>
      </c>
      <c r="J11">
        <f t="shared" ref="J11:T11" si="9">IF(I11&gt;2*$H11,I11,TRUNC(I11*$G11))</f>
        <v>1184004</v>
      </c>
      <c r="K11">
        <f t="shared" si="9"/>
        <v>842182</v>
      </c>
      <c r="L11">
        <f t="shared" si="9"/>
        <v>599044</v>
      </c>
      <c r="M11">
        <f t="shared" si="9"/>
        <v>426099</v>
      </c>
      <c r="N11">
        <f t="shared" si="9"/>
        <v>303084</v>
      </c>
      <c r="O11">
        <f t="shared" si="9"/>
        <v>215583</v>
      </c>
      <c r="P11">
        <f t="shared" si="9"/>
        <v>153344</v>
      </c>
      <c r="Q11">
        <f t="shared" si="9"/>
        <v>109073</v>
      </c>
      <c r="R11">
        <f t="shared" si="9"/>
        <v>77583</v>
      </c>
      <c r="S11">
        <f t="shared" si="9"/>
        <v>55184</v>
      </c>
      <c r="T11">
        <f t="shared" si="9"/>
        <v>39252</v>
      </c>
    </row>
    <row r="12" spans="1:20" x14ac:dyDescent="0.25">
      <c r="A12" s="1" t="s">
        <v>15</v>
      </c>
      <c r="B12">
        <v>1987047</v>
      </c>
      <c r="C12">
        <v>1996208</v>
      </c>
      <c r="D12">
        <v>2053892</v>
      </c>
      <c r="E12">
        <v>1697247</v>
      </c>
      <c r="F12" t="s">
        <v>55</v>
      </c>
      <c r="G12">
        <f>ROUNDDOWN(I12/H12, 4)</f>
        <v>0.94169999999999998</v>
      </c>
      <c r="H12">
        <f>B12+C12</f>
        <v>3983255</v>
      </c>
      <c r="I12">
        <f>D12+E12</f>
        <v>3751139</v>
      </c>
      <c r="J12">
        <f t="shared" ref="J12:T12" si="10">IF(I12&gt;2*$H12,I12,TRUNC(I12*$G12))</f>
        <v>3532447</v>
      </c>
      <c r="K12">
        <f t="shared" si="10"/>
        <v>3326505</v>
      </c>
      <c r="L12">
        <f t="shared" si="10"/>
        <v>3132569</v>
      </c>
      <c r="M12">
        <f t="shared" si="10"/>
        <v>2949940</v>
      </c>
      <c r="N12">
        <f t="shared" si="10"/>
        <v>2777958</v>
      </c>
      <c r="O12">
        <f t="shared" si="10"/>
        <v>2616003</v>
      </c>
      <c r="P12">
        <f t="shared" si="10"/>
        <v>2463490</v>
      </c>
      <c r="Q12">
        <f t="shared" si="10"/>
        <v>2319868</v>
      </c>
      <c r="R12">
        <f t="shared" si="10"/>
        <v>2184619</v>
      </c>
      <c r="S12">
        <f t="shared" si="10"/>
        <v>2057255</v>
      </c>
      <c r="T12">
        <f t="shared" si="10"/>
        <v>1937317</v>
      </c>
    </row>
    <row r="13" spans="1:20" x14ac:dyDescent="0.25">
      <c r="A13" s="1" t="s">
        <v>16</v>
      </c>
      <c r="B13">
        <v>3997724</v>
      </c>
      <c r="C13">
        <v>3690756</v>
      </c>
      <c r="D13">
        <v>4339393</v>
      </c>
      <c r="E13">
        <v>4639643</v>
      </c>
      <c r="F13" t="s">
        <v>56</v>
      </c>
      <c r="G13">
        <f>ROUNDDOWN(I13/H13, 4)</f>
        <v>1.1677999999999999</v>
      </c>
      <c r="H13">
        <f>B13+C13</f>
        <v>7688480</v>
      </c>
      <c r="I13">
        <f>D13+E13</f>
        <v>8979036</v>
      </c>
      <c r="J13">
        <f t="shared" ref="J13:T13" si="11">IF(I13&gt;2*$H13,I13,TRUNC(I13*$G13))</f>
        <v>10485718</v>
      </c>
      <c r="K13">
        <f t="shared" si="11"/>
        <v>12245221</v>
      </c>
      <c r="L13">
        <f t="shared" si="11"/>
        <v>14299969</v>
      </c>
      <c r="M13">
        <f t="shared" si="11"/>
        <v>16699503</v>
      </c>
      <c r="N13">
        <f t="shared" si="11"/>
        <v>16699503</v>
      </c>
      <c r="O13">
        <f t="shared" si="11"/>
        <v>16699503</v>
      </c>
      <c r="P13">
        <f t="shared" si="11"/>
        <v>16699503</v>
      </c>
      <c r="Q13">
        <f t="shared" si="11"/>
        <v>16699503</v>
      </c>
      <c r="R13">
        <f t="shared" si="11"/>
        <v>16699503</v>
      </c>
      <c r="S13">
        <f t="shared" si="11"/>
        <v>16699503</v>
      </c>
      <c r="T13">
        <f t="shared" si="11"/>
        <v>16699503</v>
      </c>
    </row>
    <row r="14" spans="1:20" x14ac:dyDescent="0.25">
      <c r="A14" s="1" t="s">
        <v>17</v>
      </c>
      <c r="B14">
        <v>996113</v>
      </c>
      <c r="C14">
        <v>964279</v>
      </c>
      <c r="D14">
        <v>1012487</v>
      </c>
      <c r="E14">
        <v>1128940</v>
      </c>
      <c r="F14" t="s">
        <v>57</v>
      </c>
      <c r="G14">
        <f>ROUNDDOWN(I14/H14, 4)</f>
        <v>1.0923</v>
      </c>
      <c r="H14">
        <f>B14+C14</f>
        <v>1960392</v>
      </c>
      <c r="I14">
        <f>D14+E14</f>
        <v>2141427</v>
      </c>
      <c r="J14">
        <f t="shared" ref="J14:T14" si="12">IF(I14&gt;2*$H14,I14,TRUNC(I14*$G14))</f>
        <v>2339080</v>
      </c>
      <c r="K14">
        <f t="shared" si="12"/>
        <v>2554977</v>
      </c>
      <c r="L14">
        <f t="shared" si="12"/>
        <v>2790801</v>
      </c>
      <c r="M14">
        <f t="shared" si="12"/>
        <v>3048391</v>
      </c>
      <c r="N14">
        <f t="shared" si="12"/>
        <v>3329757</v>
      </c>
      <c r="O14">
        <f t="shared" si="12"/>
        <v>3637093</v>
      </c>
      <c r="P14">
        <f t="shared" si="12"/>
        <v>3972796</v>
      </c>
      <c r="Q14">
        <f t="shared" si="12"/>
        <v>3972796</v>
      </c>
      <c r="R14">
        <f t="shared" si="12"/>
        <v>3972796</v>
      </c>
      <c r="S14">
        <f t="shared" si="12"/>
        <v>3972796</v>
      </c>
      <c r="T14">
        <f t="shared" si="12"/>
        <v>3972796</v>
      </c>
    </row>
    <row r="15" spans="1:20" x14ac:dyDescent="0.25">
      <c r="A15" s="1" t="s">
        <v>18</v>
      </c>
      <c r="B15">
        <v>1143634</v>
      </c>
      <c r="C15">
        <v>1033836</v>
      </c>
      <c r="D15">
        <v>909534</v>
      </c>
      <c r="E15">
        <v>856349</v>
      </c>
      <c r="F15" t="s">
        <v>57</v>
      </c>
      <c r="G15">
        <f>ROUNDDOWN(I15/H15, 4)</f>
        <v>0.81089999999999995</v>
      </c>
      <c r="H15">
        <f>B15+C15</f>
        <v>2177470</v>
      </c>
      <c r="I15">
        <f>D15+E15</f>
        <v>1765883</v>
      </c>
      <c r="J15">
        <f t="shared" ref="J15:T15" si="13">IF(I15&gt;2*$H15,I15,TRUNC(I15*$G15))</f>
        <v>1431954</v>
      </c>
      <c r="K15">
        <f t="shared" si="13"/>
        <v>1161171</v>
      </c>
      <c r="L15">
        <f t="shared" si="13"/>
        <v>941593</v>
      </c>
      <c r="M15">
        <f t="shared" si="13"/>
        <v>763537</v>
      </c>
      <c r="N15">
        <f t="shared" si="13"/>
        <v>619152</v>
      </c>
      <c r="O15">
        <f t="shared" si="13"/>
        <v>502070</v>
      </c>
      <c r="P15">
        <f t="shared" si="13"/>
        <v>407128</v>
      </c>
      <c r="Q15">
        <f t="shared" si="13"/>
        <v>330140</v>
      </c>
      <c r="R15">
        <f t="shared" si="13"/>
        <v>267710</v>
      </c>
      <c r="S15">
        <f t="shared" si="13"/>
        <v>217086</v>
      </c>
      <c r="T15">
        <f t="shared" si="13"/>
        <v>176035</v>
      </c>
    </row>
    <row r="16" spans="1:20" x14ac:dyDescent="0.25">
      <c r="A16" s="1" t="s">
        <v>19</v>
      </c>
      <c r="B16">
        <v>2549276</v>
      </c>
      <c r="C16">
        <v>2584751</v>
      </c>
      <c r="D16">
        <v>2033079</v>
      </c>
      <c r="E16">
        <v>2066918</v>
      </c>
      <c r="F16" t="s">
        <v>57</v>
      </c>
      <c r="G16">
        <f>ROUNDDOWN(I16/H16, 4)</f>
        <v>0.79849999999999999</v>
      </c>
      <c r="H16">
        <f>B16+C16</f>
        <v>5134027</v>
      </c>
      <c r="I16">
        <f>D16+E16</f>
        <v>4099997</v>
      </c>
      <c r="J16">
        <f t="shared" ref="J16:T16" si="14">IF(I16&gt;2*$H16,I16,TRUNC(I16*$G16))</f>
        <v>3273847</v>
      </c>
      <c r="K16">
        <f t="shared" si="14"/>
        <v>2614166</v>
      </c>
      <c r="L16">
        <f t="shared" si="14"/>
        <v>2087411</v>
      </c>
      <c r="M16">
        <f t="shared" si="14"/>
        <v>1666797</v>
      </c>
      <c r="N16">
        <f t="shared" si="14"/>
        <v>1330937</v>
      </c>
      <c r="O16">
        <f t="shared" si="14"/>
        <v>1062753</v>
      </c>
      <c r="P16">
        <f t="shared" si="14"/>
        <v>848608</v>
      </c>
      <c r="Q16">
        <f t="shared" si="14"/>
        <v>677613</v>
      </c>
      <c r="R16">
        <f t="shared" si="14"/>
        <v>541073</v>
      </c>
      <c r="S16">
        <f t="shared" si="14"/>
        <v>432046</v>
      </c>
      <c r="T16">
        <f t="shared" si="14"/>
        <v>344988</v>
      </c>
    </row>
    <row r="17" spans="1:20" x14ac:dyDescent="0.25">
      <c r="A17" s="1" t="s">
        <v>20</v>
      </c>
      <c r="B17">
        <v>1367212</v>
      </c>
      <c r="C17">
        <v>1361389</v>
      </c>
      <c r="D17">
        <v>1572320</v>
      </c>
      <c r="E17">
        <v>1836258</v>
      </c>
      <c r="F17" t="s">
        <v>56</v>
      </c>
      <c r="G17">
        <f>ROUNDDOWN(I17/H17, 4)</f>
        <v>1.2492000000000001</v>
      </c>
      <c r="H17">
        <f>B17+C17</f>
        <v>2728601</v>
      </c>
      <c r="I17">
        <f>D17+E17</f>
        <v>3408578</v>
      </c>
      <c r="J17">
        <f t="shared" ref="J17:T17" si="15">IF(I17&gt;2*$H17,I17,TRUNC(I17*$G17))</f>
        <v>4257995</v>
      </c>
      <c r="K17">
        <f t="shared" si="15"/>
        <v>5319087</v>
      </c>
      <c r="L17">
        <f t="shared" si="15"/>
        <v>6644603</v>
      </c>
      <c r="M17">
        <f t="shared" si="15"/>
        <v>6644603</v>
      </c>
      <c r="N17">
        <f t="shared" si="15"/>
        <v>6644603</v>
      </c>
      <c r="O17">
        <f t="shared" si="15"/>
        <v>6644603</v>
      </c>
      <c r="P17">
        <f t="shared" si="15"/>
        <v>6644603</v>
      </c>
      <c r="Q17">
        <f t="shared" si="15"/>
        <v>6644603</v>
      </c>
      <c r="R17">
        <f t="shared" si="15"/>
        <v>6644603</v>
      </c>
      <c r="S17">
        <f t="shared" si="15"/>
        <v>6644603</v>
      </c>
      <c r="T17">
        <f t="shared" si="15"/>
        <v>6644603</v>
      </c>
    </row>
    <row r="18" spans="1:20" x14ac:dyDescent="0.25">
      <c r="A18" s="1" t="s">
        <v>21</v>
      </c>
      <c r="B18">
        <v>2567464</v>
      </c>
      <c r="C18">
        <v>2441857</v>
      </c>
      <c r="D18">
        <v>1524132</v>
      </c>
      <c r="E18">
        <v>1496810</v>
      </c>
      <c r="F18" t="s">
        <v>57</v>
      </c>
      <c r="G18">
        <f>ROUNDDOWN(I18/H18, 4)</f>
        <v>0.60299999999999998</v>
      </c>
      <c r="H18">
        <f>B18+C18</f>
        <v>5009321</v>
      </c>
      <c r="I18">
        <f>D18+E18</f>
        <v>3020942</v>
      </c>
      <c r="J18">
        <f t="shared" ref="J18:T18" si="16">IF(I18&gt;2*$H18,I18,TRUNC(I18*$G18))</f>
        <v>1821628</v>
      </c>
      <c r="K18">
        <f t="shared" si="16"/>
        <v>1098441</v>
      </c>
      <c r="L18">
        <f t="shared" si="16"/>
        <v>662359</v>
      </c>
      <c r="M18">
        <f t="shared" si="16"/>
        <v>399402</v>
      </c>
      <c r="N18">
        <f t="shared" si="16"/>
        <v>240839</v>
      </c>
      <c r="O18">
        <f t="shared" si="16"/>
        <v>145225</v>
      </c>
      <c r="P18">
        <f t="shared" si="16"/>
        <v>87570</v>
      </c>
      <c r="Q18">
        <f t="shared" si="16"/>
        <v>52804</v>
      </c>
      <c r="R18">
        <f t="shared" si="16"/>
        <v>31840</v>
      </c>
      <c r="S18">
        <f t="shared" si="16"/>
        <v>19199</v>
      </c>
      <c r="T18">
        <f t="shared" si="16"/>
        <v>11576</v>
      </c>
    </row>
    <row r="19" spans="1:20" x14ac:dyDescent="0.25">
      <c r="A19" s="1" t="s">
        <v>22</v>
      </c>
      <c r="B19">
        <v>1334060</v>
      </c>
      <c r="C19">
        <v>1395231</v>
      </c>
      <c r="D19">
        <v>578655</v>
      </c>
      <c r="E19">
        <v>677663</v>
      </c>
      <c r="F19" t="s">
        <v>55</v>
      </c>
      <c r="G19">
        <f>ROUNDDOWN(I19/H19, 4)</f>
        <v>0.46029999999999999</v>
      </c>
      <c r="H19">
        <f>B19+C19</f>
        <v>2729291</v>
      </c>
      <c r="I19">
        <f>D19+E19</f>
        <v>1256318</v>
      </c>
      <c r="J19">
        <f t="shared" ref="J19:T19" si="17">IF(I19&gt;2*$H19,I19,TRUNC(I19*$G19))</f>
        <v>578283</v>
      </c>
      <c r="K19">
        <f t="shared" si="17"/>
        <v>266183</v>
      </c>
      <c r="L19">
        <f t="shared" si="17"/>
        <v>122524</v>
      </c>
      <c r="M19">
        <f t="shared" si="17"/>
        <v>56397</v>
      </c>
      <c r="N19">
        <f t="shared" si="17"/>
        <v>25959</v>
      </c>
      <c r="O19">
        <f t="shared" si="17"/>
        <v>11948</v>
      </c>
      <c r="P19">
        <f t="shared" si="17"/>
        <v>5499</v>
      </c>
      <c r="Q19">
        <f t="shared" si="17"/>
        <v>2531</v>
      </c>
      <c r="R19">
        <f t="shared" si="17"/>
        <v>1165</v>
      </c>
      <c r="S19">
        <f t="shared" si="17"/>
        <v>536</v>
      </c>
      <c r="T19">
        <f t="shared" si="17"/>
        <v>246</v>
      </c>
    </row>
    <row r="20" spans="1:20" x14ac:dyDescent="0.25">
      <c r="A20" s="1" t="s">
        <v>23</v>
      </c>
      <c r="B20">
        <v>2976209</v>
      </c>
      <c r="C20">
        <v>3199665</v>
      </c>
      <c r="D20">
        <v>1666477</v>
      </c>
      <c r="E20">
        <v>1759240</v>
      </c>
      <c r="F20" t="s">
        <v>56</v>
      </c>
      <c r="G20">
        <f>ROUNDDOWN(I20/H20, 4)</f>
        <v>0.55459999999999998</v>
      </c>
      <c r="H20">
        <f>B20+C20</f>
        <v>6175874</v>
      </c>
      <c r="I20">
        <f>D20+E20</f>
        <v>3425717</v>
      </c>
      <c r="J20">
        <f t="shared" ref="J20:T20" si="18">IF(I20&gt;2*$H20,I20,TRUNC(I20*$G20))</f>
        <v>1899902</v>
      </c>
      <c r="K20">
        <f t="shared" si="18"/>
        <v>1053685</v>
      </c>
      <c r="L20">
        <f t="shared" si="18"/>
        <v>584373</v>
      </c>
      <c r="M20">
        <f t="shared" si="18"/>
        <v>324093</v>
      </c>
      <c r="N20">
        <f t="shared" si="18"/>
        <v>179741</v>
      </c>
      <c r="O20">
        <f t="shared" si="18"/>
        <v>99684</v>
      </c>
      <c r="P20">
        <f t="shared" si="18"/>
        <v>55284</v>
      </c>
      <c r="Q20">
        <f t="shared" si="18"/>
        <v>30660</v>
      </c>
      <c r="R20">
        <f t="shared" si="18"/>
        <v>17004</v>
      </c>
      <c r="S20">
        <f t="shared" si="18"/>
        <v>9430</v>
      </c>
      <c r="T20">
        <f t="shared" si="18"/>
        <v>5229</v>
      </c>
    </row>
    <row r="21" spans="1:20" x14ac:dyDescent="0.25">
      <c r="A21" s="1" t="s">
        <v>24</v>
      </c>
      <c r="B21">
        <v>1443351</v>
      </c>
      <c r="C21">
        <v>1565539</v>
      </c>
      <c r="D21">
        <v>1355276</v>
      </c>
      <c r="E21">
        <v>1423414</v>
      </c>
      <c r="F21" t="s">
        <v>56</v>
      </c>
      <c r="G21">
        <f>ROUNDDOWN(I21/H21, 4)</f>
        <v>0.9234</v>
      </c>
      <c r="H21">
        <f>B21+C21</f>
        <v>3008890</v>
      </c>
      <c r="I21">
        <f>D21+E21</f>
        <v>2778690</v>
      </c>
      <c r="J21">
        <f t="shared" ref="J21:T21" si="19">IF(I21&gt;2*$H21,I21,TRUNC(I21*$G21))</f>
        <v>2565842</v>
      </c>
      <c r="K21">
        <f t="shared" si="19"/>
        <v>2369298</v>
      </c>
      <c r="L21">
        <f t="shared" si="19"/>
        <v>2187809</v>
      </c>
      <c r="M21">
        <f t="shared" si="19"/>
        <v>2020222</v>
      </c>
      <c r="N21">
        <f t="shared" si="19"/>
        <v>1865472</v>
      </c>
      <c r="O21">
        <f t="shared" si="19"/>
        <v>1722576</v>
      </c>
      <c r="P21">
        <f t="shared" si="19"/>
        <v>1590626</v>
      </c>
      <c r="Q21">
        <f t="shared" si="19"/>
        <v>1468784</v>
      </c>
      <c r="R21">
        <f t="shared" si="19"/>
        <v>1356275</v>
      </c>
      <c r="S21">
        <f t="shared" si="19"/>
        <v>1252384</v>
      </c>
      <c r="T21">
        <f t="shared" si="19"/>
        <v>1156451</v>
      </c>
    </row>
    <row r="22" spans="1:20" x14ac:dyDescent="0.25">
      <c r="A22" s="1" t="s">
        <v>25</v>
      </c>
      <c r="B22">
        <v>2486640</v>
      </c>
      <c r="C22">
        <v>2265936</v>
      </c>
      <c r="D22">
        <v>297424</v>
      </c>
      <c r="E22">
        <v>274759</v>
      </c>
      <c r="F22" t="s">
        <v>57</v>
      </c>
      <c r="G22">
        <f>ROUNDDOWN(I22/H22, 4)</f>
        <v>0.1203</v>
      </c>
      <c r="H22">
        <f>B22+C22</f>
        <v>4752576</v>
      </c>
      <c r="I22">
        <f>D22+E22</f>
        <v>572183</v>
      </c>
      <c r="J22">
        <f t="shared" ref="J22:T22" si="20">IF(I22&gt;2*$H22,I22,TRUNC(I22*$G22))</f>
        <v>68833</v>
      </c>
      <c r="K22">
        <f t="shared" si="20"/>
        <v>8280</v>
      </c>
      <c r="L22">
        <f t="shared" si="20"/>
        <v>996</v>
      </c>
      <c r="M22">
        <f t="shared" si="20"/>
        <v>119</v>
      </c>
      <c r="N22">
        <f t="shared" si="20"/>
        <v>14</v>
      </c>
      <c r="O22">
        <f t="shared" si="20"/>
        <v>1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  <c r="T22">
        <f t="shared" si="20"/>
        <v>0</v>
      </c>
    </row>
    <row r="23" spans="1:20" x14ac:dyDescent="0.25">
      <c r="A23" s="1" t="s">
        <v>26</v>
      </c>
      <c r="B23">
        <v>685438</v>
      </c>
      <c r="C23">
        <v>749124</v>
      </c>
      <c r="D23">
        <v>2697677</v>
      </c>
      <c r="E23">
        <v>2821550</v>
      </c>
      <c r="F23" t="s">
        <v>58</v>
      </c>
      <c r="G23">
        <f>ROUNDDOWN(I23/H23, 4)</f>
        <v>3.8473000000000002</v>
      </c>
      <c r="H23">
        <f>B23+C23</f>
        <v>1434562</v>
      </c>
      <c r="I23">
        <f>D23+E23</f>
        <v>5519227</v>
      </c>
      <c r="J23">
        <f t="shared" ref="J23:T23" si="21">IF(I23&gt;2*$H23,I23,TRUNC(I23*$G23))</f>
        <v>5519227</v>
      </c>
      <c r="K23">
        <f t="shared" si="21"/>
        <v>5519227</v>
      </c>
      <c r="L23">
        <f t="shared" si="21"/>
        <v>5519227</v>
      </c>
      <c r="M23">
        <f t="shared" si="21"/>
        <v>5519227</v>
      </c>
      <c r="N23">
        <f t="shared" si="21"/>
        <v>5519227</v>
      </c>
      <c r="O23">
        <f t="shared" si="21"/>
        <v>5519227</v>
      </c>
      <c r="P23">
        <f t="shared" si="21"/>
        <v>5519227</v>
      </c>
      <c r="Q23">
        <f t="shared" si="21"/>
        <v>5519227</v>
      </c>
      <c r="R23">
        <f t="shared" si="21"/>
        <v>5519227</v>
      </c>
      <c r="S23">
        <f t="shared" si="21"/>
        <v>5519227</v>
      </c>
      <c r="T23">
        <f t="shared" si="21"/>
        <v>5519227</v>
      </c>
    </row>
    <row r="24" spans="1:20" x14ac:dyDescent="0.25">
      <c r="A24" s="1" t="s">
        <v>27</v>
      </c>
      <c r="B24">
        <v>2166753</v>
      </c>
      <c r="C24">
        <v>2338698</v>
      </c>
      <c r="D24">
        <v>1681433</v>
      </c>
      <c r="E24">
        <v>1592443</v>
      </c>
      <c r="F24" t="s">
        <v>58</v>
      </c>
      <c r="G24">
        <f>ROUNDDOWN(I24/H24, 4)</f>
        <v>0.72660000000000002</v>
      </c>
      <c r="H24">
        <f>B24+C24</f>
        <v>4505451</v>
      </c>
      <c r="I24">
        <f>D24+E24</f>
        <v>3273876</v>
      </c>
      <c r="J24">
        <f t="shared" ref="J24:T24" si="22">IF(I24&gt;2*$H24,I24,TRUNC(I24*$G24))</f>
        <v>2378798</v>
      </c>
      <c r="K24">
        <f t="shared" si="22"/>
        <v>1728434</v>
      </c>
      <c r="L24">
        <f t="shared" si="22"/>
        <v>1255880</v>
      </c>
      <c r="M24">
        <f t="shared" si="22"/>
        <v>912522</v>
      </c>
      <c r="N24">
        <f t="shared" si="22"/>
        <v>663038</v>
      </c>
      <c r="O24">
        <f t="shared" si="22"/>
        <v>481763</v>
      </c>
      <c r="P24">
        <f t="shared" si="22"/>
        <v>350048</v>
      </c>
      <c r="Q24">
        <f t="shared" si="22"/>
        <v>254344</v>
      </c>
      <c r="R24">
        <f t="shared" si="22"/>
        <v>184806</v>
      </c>
      <c r="S24">
        <f t="shared" si="22"/>
        <v>134280</v>
      </c>
      <c r="T24">
        <f t="shared" si="22"/>
        <v>97567</v>
      </c>
    </row>
    <row r="25" spans="1:20" x14ac:dyDescent="0.25">
      <c r="A25" s="1" t="s">
        <v>28</v>
      </c>
      <c r="B25">
        <v>643177</v>
      </c>
      <c r="C25">
        <v>684187</v>
      </c>
      <c r="D25">
        <v>796213</v>
      </c>
      <c r="E25">
        <v>867904</v>
      </c>
      <c r="F25" t="s">
        <v>56</v>
      </c>
      <c r="G25">
        <f>ROUNDDOWN(I25/H25, 4)</f>
        <v>1.2537</v>
      </c>
      <c r="H25">
        <f>B25+C25</f>
        <v>1327364</v>
      </c>
      <c r="I25">
        <f>D25+E25</f>
        <v>1664117</v>
      </c>
      <c r="J25">
        <f t="shared" ref="J25:T25" si="23">IF(I25&gt;2*$H25,I25,TRUNC(I25*$G25))</f>
        <v>2086303</v>
      </c>
      <c r="K25">
        <f t="shared" si="23"/>
        <v>2615598</v>
      </c>
      <c r="L25">
        <f t="shared" si="23"/>
        <v>3279175</v>
      </c>
      <c r="M25">
        <f t="shared" si="23"/>
        <v>3279175</v>
      </c>
      <c r="N25">
        <f t="shared" si="23"/>
        <v>3279175</v>
      </c>
      <c r="O25">
        <f t="shared" si="23"/>
        <v>3279175</v>
      </c>
      <c r="P25">
        <f t="shared" si="23"/>
        <v>3279175</v>
      </c>
      <c r="Q25">
        <f t="shared" si="23"/>
        <v>3279175</v>
      </c>
      <c r="R25">
        <f t="shared" si="23"/>
        <v>3279175</v>
      </c>
      <c r="S25">
        <f t="shared" si="23"/>
        <v>3279175</v>
      </c>
      <c r="T25">
        <f t="shared" si="23"/>
        <v>3279175</v>
      </c>
    </row>
    <row r="26" spans="1:20" x14ac:dyDescent="0.25">
      <c r="A26" s="1" t="s">
        <v>29</v>
      </c>
      <c r="B26">
        <v>450192</v>
      </c>
      <c r="C26">
        <v>434755</v>
      </c>
      <c r="D26">
        <v>1656446</v>
      </c>
      <c r="E26">
        <v>1691000</v>
      </c>
      <c r="F26" t="s">
        <v>58</v>
      </c>
      <c r="G26">
        <f>ROUNDDOWN(I26/H26, 4)</f>
        <v>3.7826</v>
      </c>
      <c r="H26">
        <f>B26+C26</f>
        <v>884947</v>
      </c>
      <c r="I26">
        <f>D26+E26</f>
        <v>3347446</v>
      </c>
      <c r="J26">
        <f t="shared" ref="J26:T26" si="24">IF(I26&gt;2*$H26,I26,TRUNC(I26*$G26))</f>
        <v>3347446</v>
      </c>
      <c r="K26">
        <f t="shared" si="24"/>
        <v>3347446</v>
      </c>
      <c r="L26">
        <f t="shared" si="24"/>
        <v>3347446</v>
      </c>
      <c r="M26">
        <f t="shared" si="24"/>
        <v>3347446</v>
      </c>
      <c r="N26">
        <f t="shared" si="24"/>
        <v>3347446</v>
      </c>
      <c r="O26">
        <f t="shared" si="24"/>
        <v>3347446</v>
      </c>
      <c r="P26">
        <f t="shared" si="24"/>
        <v>3347446</v>
      </c>
      <c r="Q26">
        <f t="shared" si="24"/>
        <v>3347446</v>
      </c>
      <c r="R26">
        <f t="shared" si="24"/>
        <v>3347446</v>
      </c>
      <c r="S26">
        <f t="shared" si="24"/>
        <v>3347446</v>
      </c>
      <c r="T26">
        <f t="shared" si="24"/>
        <v>3347446</v>
      </c>
    </row>
    <row r="27" spans="1:20" x14ac:dyDescent="0.25">
      <c r="A27" s="1" t="s">
        <v>30</v>
      </c>
      <c r="B27">
        <v>1037774</v>
      </c>
      <c r="C27">
        <v>1113789</v>
      </c>
      <c r="D27">
        <v>877464</v>
      </c>
      <c r="E27">
        <v>990837</v>
      </c>
      <c r="F27" t="s">
        <v>56</v>
      </c>
      <c r="G27">
        <f>ROUNDDOWN(I27/H27, 4)</f>
        <v>0.86829999999999996</v>
      </c>
      <c r="H27">
        <f>B27+C27</f>
        <v>2151563</v>
      </c>
      <c r="I27">
        <f>D27+E27</f>
        <v>1868301</v>
      </c>
      <c r="J27">
        <f t="shared" ref="J27:T27" si="25">IF(I27&gt;2*$H27,I27,TRUNC(I27*$G27))</f>
        <v>1622245</v>
      </c>
      <c r="K27">
        <f t="shared" si="25"/>
        <v>1408595</v>
      </c>
      <c r="L27">
        <f t="shared" si="25"/>
        <v>1223083</v>
      </c>
      <c r="M27">
        <f t="shared" si="25"/>
        <v>1062002</v>
      </c>
      <c r="N27">
        <f t="shared" si="25"/>
        <v>922136</v>
      </c>
      <c r="O27">
        <f t="shared" si="25"/>
        <v>800690</v>
      </c>
      <c r="P27">
        <f t="shared" si="25"/>
        <v>695239</v>
      </c>
      <c r="Q27">
        <f t="shared" si="25"/>
        <v>603676</v>
      </c>
      <c r="R27">
        <f t="shared" si="25"/>
        <v>524171</v>
      </c>
      <c r="S27">
        <f t="shared" si="25"/>
        <v>455137</v>
      </c>
      <c r="T27">
        <f t="shared" si="25"/>
        <v>395195</v>
      </c>
    </row>
    <row r="28" spans="1:20" x14ac:dyDescent="0.25">
      <c r="A28" s="1" t="s">
        <v>31</v>
      </c>
      <c r="B28">
        <v>2351213</v>
      </c>
      <c r="C28">
        <v>2358482</v>
      </c>
      <c r="D28">
        <v>1098384</v>
      </c>
      <c r="E28">
        <v>1121488</v>
      </c>
      <c r="F28" t="s">
        <v>56</v>
      </c>
      <c r="G28">
        <f>ROUNDDOWN(I28/H28, 4)</f>
        <v>0.4713</v>
      </c>
      <c r="H28">
        <f>B28+C28</f>
        <v>4709695</v>
      </c>
      <c r="I28">
        <f>D28+E28</f>
        <v>2219872</v>
      </c>
      <c r="J28">
        <f t="shared" ref="J28:T28" si="26">IF(I28&gt;2*$H28,I28,TRUNC(I28*$G28))</f>
        <v>1046225</v>
      </c>
      <c r="K28">
        <f t="shared" si="26"/>
        <v>493085</v>
      </c>
      <c r="L28">
        <f t="shared" si="26"/>
        <v>232390</v>
      </c>
      <c r="M28">
        <f t="shared" si="26"/>
        <v>109525</v>
      </c>
      <c r="N28">
        <f t="shared" si="26"/>
        <v>51619</v>
      </c>
      <c r="O28">
        <f t="shared" si="26"/>
        <v>24328</v>
      </c>
      <c r="P28">
        <f t="shared" si="26"/>
        <v>11465</v>
      </c>
      <c r="Q28">
        <f t="shared" si="26"/>
        <v>5403</v>
      </c>
      <c r="R28">
        <f t="shared" si="26"/>
        <v>2546</v>
      </c>
      <c r="S28">
        <f t="shared" si="26"/>
        <v>1199</v>
      </c>
      <c r="T28">
        <f t="shared" si="26"/>
        <v>565</v>
      </c>
    </row>
    <row r="29" spans="1:20" x14ac:dyDescent="0.25">
      <c r="A29" s="1" t="s">
        <v>32</v>
      </c>
      <c r="B29">
        <v>2613354</v>
      </c>
      <c r="C29">
        <v>2837241</v>
      </c>
      <c r="D29">
        <v>431144</v>
      </c>
      <c r="E29">
        <v>434113</v>
      </c>
      <c r="F29" t="s">
        <v>55</v>
      </c>
      <c r="G29">
        <f>ROUNDDOWN(I29/H29, 4)</f>
        <v>0.15870000000000001</v>
      </c>
      <c r="H29">
        <f>B29+C29</f>
        <v>5450595</v>
      </c>
      <c r="I29">
        <f>D29+E29</f>
        <v>865257</v>
      </c>
      <c r="J29">
        <f t="shared" ref="J29:T29" si="27">IF(I29&gt;2*$H29,I29,TRUNC(I29*$G29))</f>
        <v>137316</v>
      </c>
      <c r="K29">
        <f t="shared" si="27"/>
        <v>21792</v>
      </c>
      <c r="L29">
        <f t="shared" si="27"/>
        <v>3458</v>
      </c>
      <c r="M29">
        <f t="shared" si="27"/>
        <v>548</v>
      </c>
      <c r="N29">
        <f t="shared" si="27"/>
        <v>86</v>
      </c>
      <c r="O29">
        <f t="shared" si="27"/>
        <v>13</v>
      </c>
      <c r="P29">
        <f t="shared" si="27"/>
        <v>2</v>
      </c>
      <c r="Q29">
        <f t="shared" si="27"/>
        <v>0</v>
      </c>
      <c r="R29">
        <f t="shared" si="27"/>
        <v>0</v>
      </c>
      <c r="S29">
        <f t="shared" si="27"/>
        <v>0</v>
      </c>
      <c r="T29">
        <f t="shared" si="27"/>
        <v>0</v>
      </c>
    </row>
    <row r="30" spans="1:20" x14ac:dyDescent="0.25">
      <c r="A30" s="1" t="s">
        <v>33</v>
      </c>
      <c r="B30">
        <v>1859691</v>
      </c>
      <c r="C30">
        <v>1844250</v>
      </c>
      <c r="D30">
        <v>1460134</v>
      </c>
      <c r="E30">
        <v>1585258</v>
      </c>
      <c r="F30" t="s">
        <v>57</v>
      </c>
      <c r="G30">
        <f>ROUNDDOWN(I30/H30, 4)</f>
        <v>0.82220000000000004</v>
      </c>
      <c r="H30">
        <f>B30+C30</f>
        <v>3703941</v>
      </c>
      <c r="I30">
        <f>D30+E30</f>
        <v>3045392</v>
      </c>
      <c r="J30">
        <f t="shared" ref="J30:T30" si="28">IF(I30&gt;2*$H30,I30,TRUNC(I30*$G30))</f>
        <v>2503921</v>
      </c>
      <c r="K30">
        <f t="shared" si="28"/>
        <v>2058723</v>
      </c>
      <c r="L30">
        <f t="shared" si="28"/>
        <v>1692682</v>
      </c>
      <c r="M30">
        <f t="shared" si="28"/>
        <v>1391723</v>
      </c>
      <c r="N30">
        <f t="shared" si="28"/>
        <v>1144274</v>
      </c>
      <c r="O30">
        <f t="shared" si="28"/>
        <v>940822</v>
      </c>
      <c r="P30">
        <f t="shared" si="28"/>
        <v>773543</v>
      </c>
      <c r="Q30">
        <f t="shared" si="28"/>
        <v>636007</v>
      </c>
      <c r="R30">
        <f t="shared" si="28"/>
        <v>522924</v>
      </c>
      <c r="S30">
        <f t="shared" si="28"/>
        <v>429948</v>
      </c>
      <c r="T30">
        <f t="shared" si="28"/>
        <v>353503</v>
      </c>
    </row>
    <row r="31" spans="1:20" x14ac:dyDescent="0.25">
      <c r="A31" s="1" t="s">
        <v>34</v>
      </c>
      <c r="B31">
        <v>2478386</v>
      </c>
      <c r="C31">
        <v>2562144</v>
      </c>
      <c r="D31">
        <v>30035</v>
      </c>
      <c r="E31">
        <v>29396</v>
      </c>
      <c r="F31" t="s">
        <v>56</v>
      </c>
      <c r="G31">
        <f>ROUNDDOWN(I31/H31, 4)</f>
        <v>1.17E-2</v>
      </c>
      <c r="H31">
        <f>B31+C31</f>
        <v>5040530</v>
      </c>
      <c r="I31">
        <f>D31+E31</f>
        <v>59431</v>
      </c>
      <c r="J31">
        <f t="shared" ref="J31:T31" si="29">IF(I31&gt;2*$H31,I31,TRUNC(I31*$G31))</f>
        <v>695</v>
      </c>
      <c r="K31">
        <f t="shared" si="29"/>
        <v>8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  <c r="T31">
        <f t="shared" si="29"/>
        <v>0</v>
      </c>
    </row>
    <row r="32" spans="1:20" x14ac:dyDescent="0.25">
      <c r="A32" s="1" t="s">
        <v>35</v>
      </c>
      <c r="B32">
        <v>1938122</v>
      </c>
      <c r="C32">
        <v>1816647</v>
      </c>
      <c r="D32">
        <v>1602356</v>
      </c>
      <c r="E32">
        <v>1875221</v>
      </c>
      <c r="F32" t="s">
        <v>56</v>
      </c>
      <c r="G32">
        <f>ROUNDDOWN(I32/H32, 4)</f>
        <v>0.92610000000000003</v>
      </c>
      <c r="H32">
        <f>B32+C32</f>
        <v>3754769</v>
      </c>
      <c r="I32">
        <f>D32+E32</f>
        <v>3477577</v>
      </c>
      <c r="J32">
        <f t="shared" ref="J32:T32" si="30">IF(I32&gt;2*$H32,I32,TRUNC(I32*$G32))</f>
        <v>3220584</v>
      </c>
      <c r="K32">
        <f t="shared" si="30"/>
        <v>2982582</v>
      </c>
      <c r="L32">
        <f t="shared" si="30"/>
        <v>2762169</v>
      </c>
      <c r="M32">
        <f t="shared" si="30"/>
        <v>2558044</v>
      </c>
      <c r="N32">
        <f t="shared" si="30"/>
        <v>2369004</v>
      </c>
      <c r="O32">
        <f t="shared" si="30"/>
        <v>2193934</v>
      </c>
      <c r="P32">
        <f t="shared" si="30"/>
        <v>2031802</v>
      </c>
      <c r="Q32">
        <f t="shared" si="30"/>
        <v>1881651</v>
      </c>
      <c r="R32">
        <f t="shared" si="30"/>
        <v>1742596</v>
      </c>
      <c r="S32">
        <f t="shared" si="30"/>
        <v>1613818</v>
      </c>
      <c r="T32">
        <f t="shared" si="30"/>
        <v>1494556</v>
      </c>
    </row>
    <row r="33" spans="1:20" x14ac:dyDescent="0.25">
      <c r="A33" s="1" t="s">
        <v>36</v>
      </c>
      <c r="B33">
        <v>992523</v>
      </c>
      <c r="C33">
        <v>1028501</v>
      </c>
      <c r="D33">
        <v>1995446</v>
      </c>
      <c r="E33">
        <v>1860524</v>
      </c>
      <c r="F33" t="s">
        <v>55</v>
      </c>
      <c r="G33">
        <f>ROUNDDOWN(I33/H33, 4)</f>
        <v>1.9078999999999999</v>
      </c>
      <c r="H33">
        <f>B33+C33</f>
        <v>2021024</v>
      </c>
      <c r="I33">
        <f>D33+E33</f>
        <v>3855970</v>
      </c>
      <c r="J33">
        <f t="shared" ref="J33:T33" si="31">IF(I33&gt;2*$H33,I33,TRUNC(I33*$G33))</f>
        <v>7356805</v>
      </c>
      <c r="K33">
        <f t="shared" si="31"/>
        <v>7356805</v>
      </c>
      <c r="L33">
        <f t="shared" si="31"/>
        <v>7356805</v>
      </c>
      <c r="M33">
        <f t="shared" si="31"/>
        <v>7356805</v>
      </c>
      <c r="N33">
        <f t="shared" si="31"/>
        <v>7356805</v>
      </c>
      <c r="O33">
        <f t="shared" si="31"/>
        <v>7356805</v>
      </c>
      <c r="P33">
        <f t="shared" si="31"/>
        <v>7356805</v>
      </c>
      <c r="Q33">
        <f t="shared" si="31"/>
        <v>7356805</v>
      </c>
      <c r="R33">
        <f t="shared" si="31"/>
        <v>7356805</v>
      </c>
      <c r="S33">
        <f t="shared" si="31"/>
        <v>7356805</v>
      </c>
      <c r="T33">
        <f t="shared" si="31"/>
        <v>7356805</v>
      </c>
    </row>
    <row r="34" spans="1:20" x14ac:dyDescent="0.25">
      <c r="A34" s="1" t="s">
        <v>37</v>
      </c>
      <c r="B34">
        <v>2966291</v>
      </c>
      <c r="C34">
        <v>2889963</v>
      </c>
      <c r="D34">
        <v>462453</v>
      </c>
      <c r="E34">
        <v>486354</v>
      </c>
      <c r="F34" t="s">
        <v>58</v>
      </c>
      <c r="G34">
        <f>ROUNDDOWN(I34/H34, 4)</f>
        <v>0.16200000000000001</v>
      </c>
      <c r="H34">
        <f>B34+C34</f>
        <v>5856254</v>
      </c>
      <c r="I34">
        <f>D34+E34</f>
        <v>948807</v>
      </c>
      <c r="J34">
        <f t="shared" ref="J34:T34" si="32">IF(I34&gt;2*$H34,I34,TRUNC(I34*$G34))</f>
        <v>153706</v>
      </c>
      <c r="K34">
        <f t="shared" si="32"/>
        <v>24900</v>
      </c>
      <c r="L34">
        <f t="shared" si="32"/>
        <v>4033</v>
      </c>
      <c r="M34">
        <f t="shared" si="32"/>
        <v>653</v>
      </c>
      <c r="N34">
        <f t="shared" si="32"/>
        <v>105</v>
      </c>
      <c r="O34">
        <f t="shared" si="32"/>
        <v>17</v>
      </c>
      <c r="P34">
        <f t="shared" si="32"/>
        <v>2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</row>
    <row r="35" spans="1:20" x14ac:dyDescent="0.25">
      <c r="A35" s="1" t="s">
        <v>38</v>
      </c>
      <c r="B35">
        <v>76648</v>
      </c>
      <c r="C35">
        <v>81385</v>
      </c>
      <c r="D35">
        <v>1374708</v>
      </c>
      <c r="E35">
        <v>1379567</v>
      </c>
      <c r="F35" t="s">
        <v>56</v>
      </c>
      <c r="G35">
        <f>ROUNDDOWN(I35/H35, 4)</f>
        <v>17.4284</v>
      </c>
      <c r="H35">
        <f>B35+C35</f>
        <v>158033</v>
      </c>
      <c r="I35">
        <f>D35+E35</f>
        <v>2754275</v>
      </c>
      <c r="J35">
        <f t="shared" ref="J35:T35" si="33">IF(I35&gt;2*$H35,I35,TRUNC(I35*$G35))</f>
        <v>2754275</v>
      </c>
      <c r="K35">
        <f t="shared" si="33"/>
        <v>2754275</v>
      </c>
      <c r="L35">
        <f t="shared" si="33"/>
        <v>2754275</v>
      </c>
      <c r="M35">
        <f t="shared" si="33"/>
        <v>2754275</v>
      </c>
      <c r="N35">
        <f t="shared" si="33"/>
        <v>2754275</v>
      </c>
      <c r="O35">
        <f t="shared" si="33"/>
        <v>2754275</v>
      </c>
      <c r="P35">
        <f t="shared" si="33"/>
        <v>2754275</v>
      </c>
      <c r="Q35">
        <f t="shared" si="33"/>
        <v>2754275</v>
      </c>
      <c r="R35">
        <f t="shared" si="33"/>
        <v>2754275</v>
      </c>
      <c r="S35">
        <f t="shared" si="33"/>
        <v>2754275</v>
      </c>
      <c r="T35">
        <f t="shared" si="33"/>
        <v>2754275</v>
      </c>
    </row>
    <row r="36" spans="1:20" x14ac:dyDescent="0.25">
      <c r="A36" s="1" t="s">
        <v>39</v>
      </c>
      <c r="B36">
        <v>2574432</v>
      </c>
      <c r="C36">
        <v>2409710</v>
      </c>
      <c r="D36">
        <v>987486</v>
      </c>
      <c r="E36">
        <v>999043</v>
      </c>
      <c r="F36" t="s">
        <v>56</v>
      </c>
      <c r="G36">
        <f>ROUNDDOWN(I36/H36, 4)</f>
        <v>0.39850000000000002</v>
      </c>
      <c r="H36">
        <f>B36+C36</f>
        <v>4984142</v>
      </c>
      <c r="I36">
        <f>D36+E36</f>
        <v>1986529</v>
      </c>
      <c r="J36">
        <f t="shared" ref="J36:T36" si="34">IF(I36&gt;2*$H36,I36,TRUNC(I36*$G36))</f>
        <v>791631</v>
      </c>
      <c r="K36">
        <f t="shared" si="34"/>
        <v>315464</v>
      </c>
      <c r="L36">
        <f t="shared" si="34"/>
        <v>125712</v>
      </c>
      <c r="M36">
        <f t="shared" si="34"/>
        <v>50096</v>
      </c>
      <c r="N36">
        <f t="shared" si="34"/>
        <v>19963</v>
      </c>
      <c r="O36">
        <f t="shared" si="34"/>
        <v>7955</v>
      </c>
      <c r="P36">
        <f t="shared" si="34"/>
        <v>3170</v>
      </c>
      <c r="Q36">
        <f t="shared" si="34"/>
        <v>1263</v>
      </c>
      <c r="R36">
        <f t="shared" si="34"/>
        <v>503</v>
      </c>
      <c r="S36">
        <f t="shared" si="34"/>
        <v>200</v>
      </c>
      <c r="T36">
        <f t="shared" si="34"/>
        <v>79</v>
      </c>
    </row>
    <row r="37" spans="1:20" x14ac:dyDescent="0.25">
      <c r="A37" s="1" t="s">
        <v>40</v>
      </c>
      <c r="B37">
        <v>1778590</v>
      </c>
      <c r="C37">
        <v>1874844</v>
      </c>
      <c r="D37">
        <v>111191</v>
      </c>
      <c r="E37">
        <v>117846</v>
      </c>
      <c r="F37" t="s">
        <v>58</v>
      </c>
      <c r="G37">
        <f>ROUNDDOWN(I37/H37, 4)</f>
        <v>6.2600000000000003E-2</v>
      </c>
      <c r="H37">
        <f>B37+C37</f>
        <v>3653434</v>
      </c>
      <c r="I37">
        <f>D37+E37</f>
        <v>229037</v>
      </c>
      <c r="J37">
        <f t="shared" ref="J37:T37" si="35">IF(I37&gt;2*$H37,I37,TRUNC(I37*$G37))</f>
        <v>14337</v>
      </c>
      <c r="K37">
        <f t="shared" si="35"/>
        <v>897</v>
      </c>
      <c r="L37">
        <f t="shared" si="35"/>
        <v>56</v>
      </c>
      <c r="M37">
        <f t="shared" si="35"/>
        <v>3</v>
      </c>
      <c r="N37">
        <f t="shared" si="35"/>
        <v>0</v>
      </c>
      <c r="O37">
        <f t="shared" si="35"/>
        <v>0</v>
      </c>
      <c r="P37">
        <f t="shared" si="35"/>
        <v>0</v>
      </c>
      <c r="Q37">
        <f t="shared" si="35"/>
        <v>0</v>
      </c>
      <c r="R37">
        <f t="shared" si="35"/>
        <v>0</v>
      </c>
      <c r="S37">
        <f t="shared" si="35"/>
        <v>0</v>
      </c>
      <c r="T37">
        <f t="shared" si="35"/>
        <v>0</v>
      </c>
    </row>
    <row r="38" spans="1:20" x14ac:dyDescent="0.25">
      <c r="A38" s="1" t="s">
        <v>41</v>
      </c>
      <c r="B38">
        <v>1506541</v>
      </c>
      <c r="C38">
        <v>1414887</v>
      </c>
      <c r="D38">
        <v>1216612</v>
      </c>
      <c r="E38">
        <v>1166775</v>
      </c>
      <c r="F38" t="s">
        <v>57</v>
      </c>
      <c r="G38">
        <f>ROUNDDOWN(I38/H38, 4)</f>
        <v>0.81579999999999997</v>
      </c>
      <c r="H38">
        <f>B38+C38</f>
        <v>2921428</v>
      </c>
      <c r="I38">
        <f>D38+E38</f>
        <v>2383387</v>
      </c>
      <c r="J38">
        <f t="shared" ref="J38:T38" si="36">IF(I38&gt;2*$H38,I38,TRUNC(I38*$G38))</f>
        <v>1944367</v>
      </c>
      <c r="K38">
        <f t="shared" si="36"/>
        <v>1586214</v>
      </c>
      <c r="L38">
        <f t="shared" si="36"/>
        <v>1294033</v>
      </c>
      <c r="M38">
        <f t="shared" si="36"/>
        <v>1055672</v>
      </c>
      <c r="N38">
        <f t="shared" si="36"/>
        <v>861217</v>
      </c>
      <c r="O38">
        <f t="shared" si="36"/>
        <v>702580</v>
      </c>
      <c r="P38">
        <f t="shared" si="36"/>
        <v>573164</v>
      </c>
      <c r="Q38">
        <f t="shared" si="36"/>
        <v>467587</v>
      </c>
      <c r="R38">
        <f t="shared" si="36"/>
        <v>381457</v>
      </c>
      <c r="S38">
        <f t="shared" si="36"/>
        <v>311192</v>
      </c>
      <c r="T38">
        <f t="shared" si="36"/>
        <v>253870</v>
      </c>
    </row>
    <row r="39" spans="1:20" x14ac:dyDescent="0.25">
      <c r="A39" s="1" t="s">
        <v>42</v>
      </c>
      <c r="B39">
        <v>1598886</v>
      </c>
      <c r="C39">
        <v>1687917</v>
      </c>
      <c r="D39">
        <v>449788</v>
      </c>
      <c r="E39">
        <v>427615</v>
      </c>
      <c r="F39" t="s">
        <v>58</v>
      </c>
      <c r="G39">
        <f>ROUNDDOWN(I39/H39, 4)</f>
        <v>0.26690000000000003</v>
      </c>
      <c r="H39">
        <f>B39+C39</f>
        <v>3286803</v>
      </c>
      <c r="I39">
        <f>D39+E39</f>
        <v>877403</v>
      </c>
      <c r="J39">
        <f t="shared" ref="J39:T39" si="37">IF(I39&gt;2*$H39,I39,TRUNC(I39*$G39))</f>
        <v>234178</v>
      </c>
      <c r="K39">
        <f t="shared" si="37"/>
        <v>62502</v>
      </c>
      <c r="L39">
        <f t="shared" si="37"/>
        <v>16681</v>
      </c>
      <c r="M39">
        <f t="shared" si="37"/>
        <v>4452</v>
      </c>
      <c r="N39">
        <f t="shared" si="37"/>
        <v>1188</v>
      </c>
      <c r="O39">
        <f t="shared" si="37"/>
        <v>317</v>
      </c>
      <c r="P39">
        <f t="shared" si="37"/>
        <v>84</v>
      </c>
      <c r="Q39">
        <f t="shared" si="37"/>
        <v>22</v>
      </c>
      <c r="R39">
        <f t="shared" si="37"/>
        <v>5</v>
      </c>
      <c r="S39">
        <f t="shared" si="37"/>
        <v>1</v>
      </c>
      <c r="T39">
        <f t="shared" si="37"/>
        <v>0</v>
      </c>
    </row>
    <row r="40" spans="1:20" x14ac:dyDescent="0.25">
      <c r="A40" s="1" t="s">
        <v>43</v>
      </c>
      <c r="B40">
        <v>548989</v>
      </c>
      <c r="C40">
        <v>514636</v>
      </c>
      <c r="D40">
        <v>2770344</v>
      </c>
      <c r="E40">
        <v>3187897</v>
      </c>
      <c r="F40" t="s">
        <v>55</v>
      </c>
      <c r="G40">
        <f>ROUNDDOWN(I40/H40, 4)</f>
        <v>5.6017999999999999</v>
      </c>
      <c r="H40">
        <f>B40+C40</f>
        <v>1063625</v>
      </c>
      <c r="I40">
        <f>D40+E40</f>
        <v>5958241</v>
      </c>
      <c r="J40">
        <f t="shared" ref="J40:T40" si="38">IF(I40&gt;2*$H40,I40,TRUNC(I40*$G40))</f>
        <v>5958241</v>
      </c>
      <c r="K40">
        <f t="shared" si="38"/>
        <v>5958241</v>
      </c>
      <c r="L40">
        <f t="shared" si="38"/>
        <v>5958241</v>
      </c>
      <c r="M40">
        <f t="shared" si="38"/>
        <v>5958241</v>
      </c>
      <c r="N40">
        <f t="shared" si="38"/>
        <v>5958241</v>
      </c>
      <c r="O40">
        <f t="shared" si="38"/>
        <v>5958241</v>
      </c>
      <c r="P40">
        <f t="shared" si="38"/>
        <v>5958241</v>
      </c>
      <c r="Q40">
        <f t="shared" si="38"/>
        <v>5958241</v>
      </c>
      <c r="R40">
        <f t="shared" si="38"/>
        <v>5958241</v>
      </c>
      <c r="S40">
        <f t="shared" si="38"/>
        <v>5958241</v>
      </c>
      <c r="T40">
        <f t="shared" si="38"/>
        <v>5958241</v>
      </c>
    </row>
    <row r="41" spans="1:20" x14ac:dyDescent="0.25">
      <c r="A41" s="1" t="s">
        <v>44</v>
      </c>
      <c r="B41">
        <v>1175198</v>
      </c>
      <c r="C41">
        <v>1095440</v>
      </c>
      <c r="D41">
        <v>2657174</v>
      </c>
      <c r="E41">
        <v>2491947</v>
      </c>
      <c r="F41" t="s">
        <v>57</v>
      </c>
      <c r="G41">
        <f>ROUNDDOWN(I41/H41, 4)</f>
        <v>2.2675999999999998</v>
      </c>
      <c r="H41">
        <f>B41+C41</f>
        <v>2270638</v>
      </c>
      <c r="I41">
        <f>D41+E41</f>
        <v>5149121</v>
      </c>
      <c r="J41">
        <f t="shared" ref="J41:T41" si="39">IF(I41&gt;2*$H41,I41,TRUNC(I41*$G41))</f>
        <v>5149121</v>
      </c>
      <c r="K41">
        <f t="shared" si="39"/>
        <v>5149121</v>
      </c>
      <c r="L41">
        <f t="shared" si="39"/>
        <v>5149121</v>
      </c>
      <c r="M41">
        <f t="shared" si="39"/>
        <v>5149121</v>
      </c>
      <c r="N41">
        <f t="shared" si="39"/>
        <v>5149121</v>
      </c>
      <c r="O41">
        <f t="shared" si="39"/>
        <v>5149121</v>
      </c>
      <c r="P41">
        <f t="shared" si="39"/>
        <v>5149121</v>
      </c>
      <c r="Q41">
        <f t="shared" si="39"/>
        <v>5149121</v>
      </c>
      <c r="R41">
        <f t="shared" si="39"/>
        <v>5149121</v>
      </c>
      <c r="S41">
        <f t="shared" si="39"/>
        <v>5149121</v>
      </c>
      <c r="T41">
        <f t="shared" si="39"/>
        <v>5149121</v>
      </c>
    </row>
    <row r="42" spans="1:20" x14ac:dyDescent="0.25">
      <c r="A42" s="1" t="s">
        <v>45</v>
      </c>
      <c r="B42">
        <v>2115336</v>
      </c>
      <c r="C42">
        <v>2202769</v>
      </c>
      <c r="D42">
        <v>15339</v>
      </c>
      <c r="E42">
        <v>14652</v>
      </c>
      <c r="F42" t="s">
        <v>55</v>
      </c>
      <c r="G42">
        <f>ROUNDDOWN(I42/H42, 4)</f>
        <v>6.8999999999999999E-3</v>
      </c>
      <c r="H42">
        <f>B42+C42</f>
        <v>4318105</v>
      </c>
      <c r="I42">
        <f>D42+E42</f>
        <v>29991</v>
      </c>
      <c r="J42">
        <f t="shared" ref="J42:T42" si="40">IF(I42&gt;2*$H42,I42,TRUNC(I42*$G42))</f>
        <v>206</v>
      </c>
      <c r="K42">
        <f t="shared" si="40"/>
        <v>1</v>
      </c>
      <c r="L42">
        <f t="shared" si="40"/>
        <v>0</v>
      </c>
      <c r="M42">
        <f t="shared" si="40"/>
        <v>0</v>
      </c>
      <c r="N42">
        <f t="shared" si="40"/>
        <v>0</v>
      </c>
      <c r="O42">
        <f t="shared" si="40"/>
        <v>0</v>
      </c>
      <c r="P42">
        <f t="shared" si="40"/>
        <v>0</v>
      </c>
      <c r="Q42">
        <f t="shared" si="40"/>
        <v>0</v>
      </c>
      <c r="R42">
        <f t="shared" si="40"/>
        <v>0</v>
      </c>
      <c r="S42">
        <f t="shared" si="40"/>
        <v>0</v>
      </c>
      <c r="T42">
        <f t="shared" si="40"/>
        <v>0</v>
      </c>
    </row>
    <row r="43" spans="1:20" x14ac:dyDescent="0.25">
      <c r="A43" s="1" t="s">
        <v>46</v>
      </c>
      <c r="B43">
        <v>2346640</v>
      </c>
      <c r="C43">
        <v>2197559</v>
      </c>
      <c r="D43">
        <v>373470</v>
      </c>
      <c r="E43">
        <v>353365</v>
      </c>
      <c r="F43" t="s">
        <v>58</v>
      </c>
      <c r="G43">
        <f>ROUNDDOWN(I43/H43, 4)</f>
        <v>0.15989999999999999</v>
      </c>
      <c r="H43">
        <f>B43+C43</f>
        <v>4544199</v>
      </c>
      <c r="I43">
        <f>D43+E43</f>
        <v>726835</v>
      </c>
      <c r="J43">
        <f t="shared" ref="J43:T43" si="41">IF(I43&gt;2*$H43,I43,TRUNC(I43*$G43))</f>
        <v>116220</v>
      </c>
      <c r="K43">
        <f t="shared" si="41"/>
        <v>18583</v>
      </c>
      <c r="L43">
        <f t="shared" si="41"/>
        <v>2971</v>
      </c>
      <c r="M43">
        <f t="shared" si="41"/>
        <v>475</v>
      </c>
      <c r="N43">
        <f t="shared" si="41"/>
        <v>75</v>
      </c>
      <c r="O43">
        <f t="shared" si="41"/>
        <v>11</v>
      </c>
      <c r="P43">
        <f t="shared" si="41"/>
        <v>1</v>
      </c>
      <c r="Q43">
        <f t="shared" si="41"/>
        <v>0</v>
      </c>
      <c r="R43">
        <f t="shared" si="41"/>
        <v>0</v>
      </c>
      <c r="S43">
        <f t="shared" si="41"/>
        <v>0</v>
      </c>
      <c r="T43">
        <f t="shared" si="41"/>
        <v>0</v>
      </c>
    </row>
    <row r="44" spans="1:20" x14ac:dyDescent="0.25">
      <c r="A44" s="1" t="s">
        <v>47</v>
      </c>
      <c r="B44">
        <v>2548438</v>
      </c>
      <c r="C44">
        <v>2577213</v>
      </c>
      <c r="D44">
        <v>37986</v>
      </c>
      <c r="E44">
        <v>37766</v>
      </c>
      <c r="F44" t="s">
        <v>55</v>
      </c>
      <c r="G44">
        <f>ROUNDDOWN(I44/H44, 4)</f>
        <v>1.47E-2</v>
      </c>
      <c r="H44">
        <f>B44+C44</f>
        <v>5125651</v>
      </c>
      <c r="I44">
        <f>D44+E44</f>
        <v>75752</v>
      </c>
      <c r="J44">
        <f t="shared" ref="J44:T44" si="42">IF(I44&gt;2*$H44,I44,TRUNC(I44*$G44))</f>
        <v>1113</v>
      </c>
      <c r="K44">
        <f t="shared" si="42"/>
        <v>16</v>
      </c>
      <c r="L44">
        <f t="shared" si="42"/>
        <v>0</v>
      </c>
      <c r="M44">
        <f t="shared" si="42"/>
        <v>0</v>
      </c>
      <c r="N44">
        <f t="shared" si="42"/>
        <v>0</v>
      </c>
      <c r="O44">
        <f t="shared" si="42"/>
        <v>0</v>
      </c>
      <c r="P44">
        <f t="shared" si="42"/>
        <v>0</v>
      </c>
      <c r="Q44">
        <f t="shared" si="42"/>
        <v>0</v>
      </c>
      <c r="R44">
        <f t="shared" si="42"/>
        <v>0</v>
      </c>
      <c r="S44">
        <f t="shared" si="42"/>
        <v>0</v>
      </c>
      <c r="T44">
        <f t="shared" si="42"/>
        <v>0</v>
      </c>
    </row>
    <row r="45" spans="1:20" x14ac:dyDescent="0.25">
      <c r="A45" s="1" t="s">
        <v>48</v>
      </c>
      <c r="B45">
        <v>835495</v>
      </c>
      <c r="C45">
        <v>837746</v>
      </c>
      <c r="D45">
        <v>1106177</v>
      </c>
      <c r="E45">
        <v>917781</v>
      </c>
      <c r="F45" t="s">
        <v>56</v>
      </c>
      <c r="G45">
        <f>ROUNDDOWN(I45/H45, 4)</f>
        <v>1.2096</v>
      </c>
      <c r="H45">
        <f>B45+C45</f>
        <v>1673241</v>
      </c>
      <c r="I45">
        <f>D45+E45</f>
        <v>2023958</v>
      </c>
      <c r="J45">
        <f t="shared" ref="J45:T45" si="43">IF(I45&gt;2*$H45,I45,TRUNC(I45*$G45))</f>
        <v>2448179</v>
      </c>
      <c r="K45">
        <f t="shared" si="43"/>
        <v>2961317</v>
      </c>
      <c r="L45">
        <f t="shared" si="43"/>
        <v>3582009</v>
      </c>
      <c r="M45">
        <f t="shared" si="43"/>
        <v>3582009</v>
      </c>
      <c r="N45">
        <f t="shared" si="43"/>
        <v>3582009</v>
      </c>
      <c r="O45">
        <f t="shared" si="43"/>
        <v>3582009</v>
      </c>
      <c r="P45">
        <f t="shared" si="43"/>
        <v>3582009</v>
      </c>
      <c r="Q45">
        <f t="shared" si="43"/>
        <v>3582009</v>
      </c>
      <c r="R45">
        <f t="shared" si="43"/>
        <v>3582009</v>
      </c>
      <c r="S45">
        <f t="shared" si="43"/>
        <v>3582009</v>
      </c>
      <c r="T45">
        <f t="shared" si="43"/>
        <v>3582009</v>
      </c>
    </row>
    <row r="46" spans="1:20" x14ac:dyDescent="0.25">
      <c r="A46" s="1" t="s">
        <v>49</v>
      </c>
      <c r="B46">
        <v>1187448</v>
      </c>
      <c r="C46">
        <v>1070426</v>
      </c>
      <c r="D46">
        <v>1504608</v>
      </c>
      <c r="E46">
        <v>1756990</v>
      </c>
      <c r="F46" t="s">
        <v>58</v>
      </c>
      <c r="G46">
        <f>ROUNDDOWN(I46/H46, 4)</f>
        <v>1.4444999999999999</v>
      </c>
      <c r="H46">
        <f>B46+C46</f>
        <v>2257874</v>
      </c>
      <c r="I46">
        <f>D46+E46</f>
        <v>3261598</v>
      </c>
      <c r="J46">
        <f t="shared" ref="J46:T46" si="44">IF(I46&gt;2*$H46,I46,TRUNC(I46*$G46))</f>
        <v>4711378</v>
      </c>
      <c r="K46">
        <f t="shared" si="44"/>
        <v>4711378</v>
      </c>
      <c r="L46">
        <f t="shared" si="44"/>
        <v>4711378</v>
      </c>
      <c r="M46">
        <f t="shared" si="44"/>
        <v>4711378</v>
      </c>
      <c r="N46">
        <f t="shared" si="44"/>
        <v>4711378</v>
      </c>
      <c r="O46">
        <f t="shared" si="44"/>
        <v>4711378</v>
      </c>
      <c r="P46">
        <f t="shared" si="44"/>
        <v>4711378</v>
      </c>
      <c r="Q46">
        <f t="shared" si="44"/>
        <v>4711378</v>
      </c>
      <c r="R46">
        <f t="shared" si="44"/>
        <v>4711378</v>
      </c>
      <c r="S46">
        <f t="shared" si="44"/>
        <v>4711378</v>
      </c>
      <c r="T46">
        <f t="shared" si="44"/>
        <v>4711378</v>
      </c>
    </row>
    <row r="47" spans="1:20" x14ac:dyDescent="0.25">
      <c r="A47" s="1" t="s">
        <v>50</v>
      </c>
      <c r="B47">
        <v>140026</v>
      </c>
      <c r="C47">
        <v>146354</v>
      </c>
      <c r="D47">
        <v>2759991</v>
      </c>
      <c r="E47">
        <v>2742120</v>
      </c>
      <c r="F47" t="s">
        <v>56</v>
      </c>
      <c r="G47">
        <f>ROUNDDOWN(I47/H47, 4)</f>
        <v>19.212599999999998</v>
      </c>
      <c r="H47">
        <f>B47+C47</f>
        <v>286380</v>
      </c>
      <c r="I47">
        <f>D47+E47</f>
        <v>5502111</v>
      </c>
      <c r="J47">
        <f t="shared" ref="J47:T47" si="45">IF(I47&gt;2*$H47,I47,TRUNC(I47*$G47))</f>
        <v>5502111</v>
      </c>
      <c r="K47">
        <f t="shared" si="45"/>
        <v>5502111</v>
      </c>
      <c r="L47">
        <f t="shared" si="45"/>
        <v>5502111</v>
      </c>
      <c r="M47">
        <f t="shared" si="45"/>
        <v>5502111</v>
      </c>
      <c r="N47">
        <f t="shared" si="45"/>
        <v>5502111</v>
      </c>
      <c r="O47">
        <f t="shared" si="45"/>
        <v>5502111</v>
      </c>
      <c r="P47">
        <f t="shared" si="45"/>
        <v>5502111</v>
      </c>
      <c r="Q47">
        <f t="shared" si="45"/>
        <v>5502111</v>
      </c>
      <c r="R47">
        <f t="shared" si="45"/>
        <v>5502111</v>
      </c>
      <c r="S47">
        <f t="shared" si="45"/>
        <v>5502111</v>
      </c>
      <c r="T47">
        <f t="shared" si="45"/>
        <v>5502111</v>
      </c>
    </row>
    <row r="48" spans="1:20" x14ac:dyDescent="0.25">
      <c r="A48" s="1" t="s">
        <v>51</v>
      </c>
      <c r="B48">
        <v>1198765</v>
      </c>
      <c r="C48">
        <v>1304945</v>
      </c>
      <c r="D48">
        <v>2786493</v>
      </c>
      <c r="E48">
        <v>2602643</v>
      </c>
      <c r="F48" t="s">
        <v>58</v>
      </c>
      <c r="G48">
        <f>ROUNDDOWN(I48/H48, 4)</f>
        <v>2.1524000000000001</v>
      </c>
      <c r="H48">
        <f>B48+C48</f>
        <v>2503710</v>
      </c>
      <c r="I48">
        <f>D48+E48</f>
        <v>5389136</v>
      </c>
      <c r="J48">
        <f t="shared" ref="J48:T48" si="46">IF(I48&gt;2*$H48,I48,TRUNC(I48*$G48))</f>
        <v>5389136</v>
      </c>
      <c r="K48">
        <f t="shared" si="46"/>
        <v>5389136</v>
      </c>
      <c r="L48">
        <f t="shared" si="46"/>
        <v>5389136</v>
      </c>
      <c r="M48">
        <f t="shared" si="46"/>
        <v>5389136</v>
      </c>
      <c r="N48">
        <f t="shared" si="46"/>
        <v>5389136</v>
      </c>
      <c r="O48">
        <f t="shared" si="46"/>
        <v>5389136</v>
      </c>
      <c r="P48">
        <f t="shared" si="46"/>
        <v>5389136</v>
      </c>
      <c r="Q48">
        <f t="shared" si="46"/>
        <v>5389136</v>
      </c>
      <c r="R48">
        <f t="shared" si="46"/>
        <v>5389136</v>
      </c>
      <c r="S48">
        <f t="shared" si="46"/>
        <v>5389136</v>
      </c>
      <c r="T48">
        <f t="shared" si="46"/>
        <v>5389136</v>
      </c>
    </row>
    <row r="49" spans="1:20" x14ac:dyDescent="0.25">
      <c r="A49" s="1" t="s">
        <v>52</v>
      </c>
      <c r="B49">
        <v>2619776</v>
      </c>
      <c r="C49">
        <v>2749623</v>
      </c>
      <c r="D49">
        <v>2888215</v>
      </c>
      <c r="E49">
        <v>2800174</v>
      </c>
      <c r="F49" t="s">
        <v>56</v>
      </c>
      <c r="G49">
        <f>ROUNDDOWN(I49/H49, 4)</f>
        <v>1.0593999999999999</v>
      </c>
      <c r="H49">
        <f>B49+C49</f>
        <v>5369399</v>
      </c>
      <c r="I49">
        <f>D49+E49</f>
        <v>5688389</v>
      </c>
      <c r="J49">
        <f t="shared" ref="J49:T49" si="47">IF(I49&gt;2*$H49,I49,TRUNC(I49*$G49))</f>
        <v>6026279</v>
      </c>
      <c r="K49">
        <f t="shared" si="47"/>
        <v>6384239</v>
      </c>
      <c r="L49">
        <f t="shared" si="47"/>
        <v>6763462</v>
      </c>
      <c r="M49">
        <f t="shared" si="47"/>
        <v>7165211</v>
      </c>
      <c r="N49">
        <f t="shared" si="47"/>
        <v>7590824</v>
      </c>
      <c r="O49">
        <f t="shared" si="47"/>
        <v>8041718</v>
      </c>
      <c r="P49">
        <f t="shared" si="47"/>
        <v>8519396</v>
      </c>
      <c r="Q49">
        <f t="shared" si="47"/>
        <v>9025448</v>
      </c>
      <c r="R49">
        <f t="shared" si="47"/>
        <v>9561559</v>
      </c>
      <c r="S49">
        <f t="shared" si="47"/>
        <v>10129515</v>
      </c>
      <c r="T49">
        <f t="shared" si="47"/>
        <v>10731208</v>
      </c>
    </row>
    <row r="50" spans="1:20" x14ac:dyDescent="0.25">
      <c r="A50" s="1" t="s">
        <v>53</v>
      </c>
      <c r="B50">
        <v>248398</v>
      </c>
      <c r="C50">
        <v>268511</v>
      </c>
      <c r="D50">
        <v>3110853</v>
      </c>
      <c r="E50">
        <v>2986411</v>
      </c>
      <c r="F50" t="s">
        <v>56</v>
      </c>
      <c r="G50">
        <f>ROUNDDOWN(I50/H50, 4)</f>
        <v>11.7956</v>
      </c>
      <c r="H50">
        <f>B50+C50</f>
        <v>516909</v>
      </c>
      <c r="I50">
        <f>D50+E50</f>
        <v>6097264</v>
      </c>
      <c r="J50">
        <f t="shared" ref="J50:T50" si="48">IF(I50&gt;2*$H50,I50,TRUNC(I50*$G50))</f>
        <v>6097264</v>
      </c>
      <c r="K50">
        <f t="shared" si="48"/>
        <v>6097264</v>
      </c>
      <c r="L50">
        <f t="shared" si="48"/>
        <v>6097264</v>
      </c>
      <c r="M50">
        <f t="shared" si="48"/>
        <v>6097264</v>
      </c>
      <c r="N50">
        <f t="shared" si="48"/>
        <v>6097264</v>
      </c>
      <c r="O50">
        <f t="shared" si="48"/>
        <v>6097264</v>
      </c>
      <c r="P50">
        <f t="shared" si="48"/>
        <v>6097264</v>
      </c>
      <c r="Q50">
        <f t="shared" si="48"/>
        <v>6097264</v>
      </c>
      <c r="R50">
        <f t="shared" si="48"/>
        <v>6097264</v>
      </c>
      <c r="S50">
        <f t="shared" si="48"/>
        <v>6097264</v>
      </c>
      <c r="T50">
        <f t="shared" si="48"/>
        <v>6097264</v>
      </c>
    </row>
    <row r="51" spans="1:20" ht="15.75" thickBot="1" x14ac:dyDescent="0.3">
      <c r="A51" s="1" t="s">
        <v>54</v>
      </c>
      <c r="B51">
        <v>2494207</v>
      </c>
      <c r="C51">
        <v>2625207</v>
      </c>
      <c r="D51">
        <v>1796293</v>
      </c>
      <c r="E51">
        <v>1853602</v>
      </c>
      <c r="F51" t="s">
        <v>58</v>
      </c>
      <c r="G51">
        <f>ROUNDDOWN(I51/H51, 4)</f>
        <v>0.71289999999999998</v>
      </c>
      <c r="H51">
        <f>B51+C51</f>
        <v>5119414</v>
      </c>
      <c r="I51">
        <f>D51+E51</f>
        <v>3649895</v>
      </c>
      <c r="J51">
        <f t="shared" ref="J51:T51" si="49">IF(I51&gt;2*$H51,I51,TRUNC(I51*$G51))</f>
        <v>2602010</v>
      </c>
      <c r="K51">
        <f t="shared" si="49"/>
        <v>1854972</v>
      </c>
      <c r="L51">
        <f t="shared" si="49"/>
        <v>1322409</v>
      </c>
      <c r="M51">
        <f t="shared" si="49"/>
        <v>942745</v>
      </c>
      <c r="N51">
        <f t="shared" si="49"/>
        <v>672082</v>
      </c>
      <c r="O51">
        <f t="shared" si="49"/>
        <v>479127</v>
      </c>
      <c r="P51">
        <f t="shared" si="49"/>
        <v>341569</v>
      </c>
      <c r="Q51">
        <f t="shared" si="49"/>
        <v>243504</v>
      </c>
      <c r="R51">
        <f t="shared" si="49"/>
        <v>173594</v>
      </c>
      <c r="S51">
        <f t="shared" si="49"/>
        <v>123755</v>
      </c>
      <c r="T51">
        <f t="shared" si="49"/>
        <v>88224</v>
      </c>
    </row>
    <row r="52" spans="1:20" ht="15.75" thickTop="1" x14ac:dyDescent="0.25">
      <c r="A52" s="1"/>
      <c r="F52" s="1"/>
      <c r="H52" s="2"/>
      <c r="T52">
        <f>SUM(T2:T51)</f>
        <v>125930205</v>
      </c>
    </row>
  </sheetData>
  <phoneticPr fontId="1" type="noConversion"/>
  <conditionalFormatting sqref="H2:T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R 6 4 q U R t d 5 Q O i A A A A 9 Q A A A B I A H A B D b 2 5 m a W c v U G F j a 2 F n Z S 5 4 b W w g o h g A K K A U A A A A A A A A A A A A A A A A A A A A A A A A A A A A h Y 8 x D o I w G I W v Q r r T F n Q g 5 K c M r p C Q m B j X p l R o L I X Q Y r m b g 0 f y C m I U d X N 8 7 / u G 9 + 7 X G + R z p 4 O L H K 3 q T Y Y i T F E g j e h r Z Z o M T e 4 U J i h n U H F x 5 o 0 M F t n Y d L Z 1 h l r n h p Q Q 7 z 3 2 G 9 y P D Y k p j c i x L P a i l R 1 H H 1 n 9 l 0 N l r O N G S M T g 8 B r D Y p x s c U K X S U D W D k p l v j x e 2 J P + l L C b t J t G y Q Y d V g W Q N Q J 5 X 2 A P U E s D B B Q A A g A I A E e u K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r i p R I 7 i P 7 X k B A A C a B g A A E w A c A E Z v c m 1 1 b G F z L 1 N l Y 3 R p b 2 4 x L m 0 g o h g A K K A U A A A A A A A A A A A A A A A A A A A A A A A A A A A A 7 V P B T s J A E L 0 3 6 T 9 s l k u b N A 0 t x Y O k p 6 I J B 0 k E v G g 9 r D D q p u 0 u 6 W 6 F Q r w Y / S J P n p X / c q E g t M L R e K G H 7 e y b m e 5 7 O 6 8 C h p J y h v r F 2 2 n p m q 6 J R 5 L C C E U p o Y w g H 8 U g d Q 2 p Z / G R f r 6 P F i 9 c g Y F 4 s t t 8 m C X A p H F O Y 7 A D z q T a C A M H p + G V g F S E m V r D N o h I 8 n F 4 Q W S W R i T s s H u e J k T m K u 7 x 2 Y R + v c 0 I o y R 0 6 0 4 z l F M Z F i f b K s S m d d O G m C Z U Q u r j F r Z Q w O M s Y c J v W u i M D f m I s g f f c Z t 1 C 1 1 m X E J f 5 j H 4 2 9 D u c g a 3 p l U o q O H r h M L i F c l 8 j J W K A b l T J Y O U M L E k V X x 7 k I 9 B G D 9 i r f k c F w l H H a 8 a A U m Y y m c L b X B X 4 R 0 m T z x 7 2 b q T a B x K e I c S z X L i 2 d Q 1 y v Z w 3 x 1 U D a 9 H Z b g m P s 7 r f + d V I s 7 U P 8 U R I 7 N J j q J V / V Z E D x h J Y H 0 7 R k l o W Q H u q n 6 C K / x x o q 6 / g S v k c V R F v U 2 t h y u 0 V 7 U K / e 2 x P b T 3 + 6 1 x 9 N v R b 3 / j t 2 9 Q S w E C L Q A U A A I A C A B H r i p R G 1 3 l A 6 I A A A D 1 A A A A E g A A A A A A A A A A A A A A A A A A A A A A Q 2 9 u Z m l n L 1 B h Y 2 t h Z 2 U u e G 1 s U E s B A i 0 A F A A C A A g A R 6 4 q U Q / K 6 a u k A A A A 6 Q A A A B M A A A A A A A A A A A A A A A A A 7 g A A A F t D b 2 5 0 Z W 5 0 X 1 R 5 c G V z X S 5 4 b W x Q S w E C L Q A U A A I A C A B H r i p R I 7 i P 7 X k B A A C a B g A A E w A A A A A A A A A A A A A A A A D f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H A A A A A A A A D 8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a 3 J h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w V D E 3 O j A 5 O j A 3 L j c x M z U y O D V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1 p t a W X F h C B 0 e X A u e 0 N v b H V t b j E s M H 0 m c X V v d D s s J n F 1 b 3 Q 7 U 2 V j d G l v b j E v a 3 J h a W 5 h L 1 p t a W X F h C B 0 e X A u e 0 N v b H V t b j I s M X 0 m c X V v d D s s J n F 1 b 3 Q 7 U 2 V j d G l v b j E v a 3 J h a W 5 h L 1 p t a W X F h C B 0 e X A u e 0 N v b H V t b j M s M n 0 m c X V v d D s s J n F 1 b 3 Q 7 U 2 V j d G l v b j E v a 3 J h a W 5 h L 1 p t a W X F h C B 0 e X A u e 0 N v b H V t b j Q s M 3 0 m c X V v d D s s J n F 1 b 3 Q 7 U 2 V j d G l v b j E v a 3 J h a W 5 h L 1 p t a W X F h C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1 p t a W X F h C B 0 e X A u e 0 N v b H V t b j E s M H 0 m c X V v d D s s J n F 1 b 3 Q 7 U 2 V j d G l v b j E v a 3 J h a W 5 h L 1 p t a W X F h C B 0 e X A u e 0 N v b H V t b j I s M X 0 m c X V v d D s s J n F 1 b 3 Q 7 U 2 V j d G l v b j E v a 3 J h a W 5 h L 1 p t a W X F h C B 0 e X A u e 0 N v b H V t b j M s M n 0 m c X V v d D s s J n F 1 b 3 Q 7 U 2 V j d G l v b j E v a 3 J h a W 5 h L 1 p t a W X F h C B 0 e X A u e 0 N v b H V t b j Q s M 3 0 m c X V v d D s s J n F 1 b 3 Q 7 U 2 V j d G l v b j E v a 3 J h a W 5 h L 1 p t a W X F h C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Y W l u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t y Y W l u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F Q x N z o 1 M j o x M i 4 x M T A y O D U y W i I g L z 4 8 R W 5 0 c n k g V H l w Z T 0 i R m l s b E N v b H V t b l R 5 c G V z I i B W Y W x 1 Z T 0 i c 0 J n T U R B d 0 0 9 I i A v P j x F b n R y e S B U e X B l P S J G a W x s Q 2 9 s d W 1 u T m F t Z X M i I F Z h b H V l P S J z W y Z x d W 9 0 O 0 5 h e n d h J n F 1 b 3 Q 7 L C Z x d W 9 0 O 2 0 y M D E z J n F 1 b 3 Q 7 L C Z x d W 9 0 O 2 s y M D E z J n F 1 b 3 Q 7 L C Z x d W 9 0 O 2 0 y M D E 0 J n F 1 b 3 Q 7 L C Z x d W 9 0 O 2 s y M D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I C g y K S 9 a b W l l x Y Q g d H l w L n t D b 2 x 1 b W 4 x L D B 9 J n F 1 b 3 Q 7 L C Z x d W 9 0 O 1 N l Y 3 R p b 2 4 x L 2 t y Y W l u Y S A o M i k v W m 1 p Z c W E I H R 5 c C 5 7 Q 2 9 s d W 1 u M i w x f S Z x d W 9 0 O y w m c X V v d D t T Z W N 0 a W 9 u M S 9 r c m F p b m E g K D I p L 1 p t a W X F h C B 0 e X A u e 0 N v b H V t b j M s M n 0 m c X V v d D s s J n F 1 b 3 Q 7 U 2 V j d G l v b j E v a 3 J h a W 5 h I C g y K S 9 a b W l l x Y Q g d H l w L n t D b 2 x 1 b W 4 0 L D N 9 J n F 1 b 3 Q 7 L C Z x d W 9 0 O 1 N l Y 3 R p b 2 4 x L 2 t y Y W l u Y S A o M i k v W m 1 p Z c W E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g K D I p L 1 p t a W X F h C B 0 e X A u e 0 N v b H V t b j E s M H 0 m c X V v d D s s J n F 1 b 3 Q 7 U 2 V j d G l v b j E v a 3 J h a W 5 h I C g y K S 9 a b W l l x Y Q g d H l w L n t D b 2 x 1 b W 4 y L D F 9 J n F 1 b 3 Q 7 L C Z x d W 9 0 O 1 N l Y 3 R p b 2 4 x L 2 t y Y W l u Y S A o M i k v W m 1 p Z c W E I H R 5 c C 5 7 Q 2 9 s d W 1 u M y w y f S Z x d W 9 0 O y w m c X V v d D t T Z W N 0 a W 9 u M S 9 r c m F p b m E g K D I p L 1 p t a W X F h C B 0 e X A u e 0 N v b H V t b j Q s M 3 0 m c X V v d D s s J n F 1 b 3 Q 7 U 2 V j d G l v b j E v a 3 J h a W 5 h I C g y K S 9 a b W l l x Y Q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F p b m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c m F p b m F f X z I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B U M T c 6 N T I 6 M T I u M T E w M j g 1 M l o i I C 8 + P E V u d H J 5 I F R 5 c G U 9 I k Z p b G x D b 2 x 1 b W 5 U e X B l c y I g V m F s d W U 9 I n N C Z 0 1 E Q X d N P S I g L z 4 8 R W 5 0 c n k g V H l w Z T 0 i R m l s b E N v b H V t b k 5 h b W V z I i B W Y W x 1 Z T 0 i c 1 s m c X V v d D t O Y X p 3 Y S Z x d W 9 0 O y w m c X V v d D t t M j A x M y Z x d W 9 0 O y w m c X V v d D t r M j A x M y Z x d W 9 0 O y w m c X V v d D t t M j A x N C Z x d W 9 0 O y w m c X V v d D t r M j A x N C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I C g y K S 9 a b W l l x Y Q g d H l w L n t D b 2 x 1 b W 4 x L D B 9 J n F 1 b 3 Q 7 L C Z x d W 9 0 O 1 N l Y 3 R p b 2 4 x L 2 t y Y W l u Y S A o M i k v W m 1 p Z c W E I H R 5 c C 5 7 Q 2 9 s d W 1 u M i w x f S Z x d W 9 0 O y w m c X V v d D t T Z W N 0 a W 9 u M S 9 r c m F p b m E g K D I p L 1 p t a W X F h C B 0 e X A u e 0 N v b H V t b j M s M n 0 m c X V v d D s s J n F 1 b 3 Q 7 U 2 V j d G l v b j E v a 3 J h a W 5 h I C g y K S 9 a b W l l x Y Q g d H l w L n t D b 2 x 1 b W 4 0 L D N 9 J n F 1 b 3 Q 7 L C Z x d W 9 0 O 1 N l Y 3 R p b 2 4 x L 2 t y Y W l u Y S A o M i k v W m 1 p Z c W E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g K D I p L 1 p t a W X F h C B 0 e X A u e 0 N v b H V t b j E s M H 0 m c X V v d D s s J n F 1 b 3 Q 7 U 2 V j d G l v b j E v a 3 J h a W 5 h I C g y K S 9 a b W l l x Y Q g d H l w L n t D b 2 x 1 b W 4 y L D F 9 J n F 1 b 3 Q 7 L C Z x d W 9 0 O 1 N l Y 3 R p b 2 4 x L 2 t y Y W l u Y S A o M i k v W m 1 p Z c W E I H R 5 c C 5 7 Q 2 9 s d W 1 u M y w y f S Z x d W 9 0 O y w m c X V v d D t T Z W N 0 a W 9 u M S 9 r c m F p b m E g K D I p L 1 p t a W X F h C B 0 e X A u e 0 N v b H V t b j Q s M 3 0 m c X V v d D s s J n F 1 b 3 Q 7 U 2 V j d G l v b j E v a 3 J h a W 5 h I C g y K S 9 a b W l l x Y Q g d H l w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M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y k v W m 1 p Z W 5 p b 2 5 v J T I w b m F 6 d 3 k l M j B r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m D B q a i g j 0 m c y a C K 7 3 Y D 0 A A A A A A C A A A A A A A Q Z g A A A A E A A C A A A A B F g j A n 7 d c G l S E x q h g M p I 6 8 r 1 R p k L S q R o G l 5 Q Q r B J C P s w A A A A A O g A A A A A I A A C A A A A C k h 1 k E u C F 8 x W P N u L + Y Z M i U C S M i N B t i V T D u 1 o M O F j / h a V A A A A D A H W e + B t P 4 8 u k q I 1 1 0 q 7 f l Q Z k X p Z 2 9 L x S O h 6 c c 9 l B L 8 D x O t Z t G 4 M Y Y 4 O z + T U C t 9 H V D d Q c l C 3 g M N D V 2 c w t d 3 J l K X k 4 I V u f v F g R B r e O l z T c V h 0 A A A A B / v j 8 s Q u r A G S g B 8 X U j Q g Y F 2 i M o A P Z 0 B 7 J z g V V Y 1 f 6 / 0 5 d R u Q d + A 4 d k 6 / K l 0 c W b Z s L b r G o 0 c Y f D Q L Y y M d 6 q X Y w a < / D a t a M a s h u p > 
</file>

<file path=customXml/itemProps1.xml><?xml version="1.0" encoding="utf-8"?>
<ds:datastoreItem xmlns:ds="http://schemas.openxmlformats.org/officeDocument/2006/customXml" ds:itemID="{A05EFD11-7226-4A2E-BE43-C4AB1F9851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2020-09-10T17:05:25Z</dcterms:created>
  <dcterms:modified xsi:type="dcterms:W3CDTF">2020-09-10T20:22:08Z</dcterms:modified>
</cp:coreProperties>
</file>