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Análisis de Ingresos" sheetId="2" r:id="rId5"/>
  </sheets>
  <definedNames/>
  <calcPr/>
  <extLst>
    <ext uri="GoogleSheetsCustomDataVersion2">
      <go:sheetsCustomData xmlns:go="http://customooxmlschemas.google.com/" r:id="rId6" roundtripDataChecksum="g6wG967cArymsslApCNQm3UyvdghHrv8HTEdY1AB1mU="/>
    </ext>
  </extLst>
</workbook>
</file>

<file path=xl/sharedStrings.xml><?xml version="1.0" encoding="utf-8"?>
<sst xmlns="http://schemas.openxmlformats.org/spreadsheetml/2006/main" count="251" uniqueCount="159">
  <si>
    <t>EDT - Matriz Estructura de descomposición de tareas</t>
  </si>
  <si>
    <t>DIAS</t>
  </si>
  <si>
    <t>HORAS POR ACTIVIDAD O ENTREGABLE</t>
  </si>
  <si>
    <t>DICCIONARIO EDT</t>
  </si>
  <si>
    <t>Planificación</t>
  </si>
  <si>
    <t>AO</t>
  </si>
  <si>
    <t>QA</t>
  </si>
  <si>
    <t>JP</t>
  </si>
  <si>
    <t>DA</t>
  </si>
  <si>
    <t>DBD</t>
  </si>
  <si>
    <t>IN</t>
  </si>
  <si>
    <t>DF</t>
  </si>
  <si>
    <t>DR</t>
  </si>
  <si>
    <t>IRT</t>
  </si>
  <si>
    <t>DB</t>
  </si>
  <si>
    <t>ROL</t>
  </si>
  <si>
    <t>SIGLA</t>
  </si>
  <si>
    <t>NOMBRE</t>
  </si>
  <si>
    <t>COSTO x HORA</t>
  </si>
  <si>
    <t>Reunion Inicial</t>
  </si>
  <si>
    <t>Arquitecto Software</t>
  </si>
  <si>
    <t>Nestor Aviles</t>
  </si>
  <si>
    <t>Kick Off</t>
  </si>
  <si>
    <t>Diego Barrera</t>
  </si>
  <si>
    <t>Acta de Constitución</t>
  </si>
  <si>
    <t>Jefe de proyecto</t>
  </si>
  <si>
    <t>Felipe Sanchez</t>
  </si>
  <si>
    <t>Enunciado del Alcance del Proyecto</t>
  </si>
  <si>
    <t>Desarrollador de aplicaciones moviles</t>
  </si>
  <si>
    <t>Ignacio Jimenes</t>
  </si>
  <si>
    <t>Identificar StakeHolders</t>
  </si>
  <si>
    <t>Administrador de base de datos</t>
  </si>
  <si>
    <t>ABD</t>
  </si>
  <si>
    <t>Javier Guzman</t>
  </si>
  <si>
    <t>Panilla de Requerimientos</t>
  </si>
  <si>
    <t>Ingeniero Informático</t>
  </si>
  <si>
    <t>Matias Arteaga</t>
  </si>
  <si>
    <t>Matriz de Responsabilidad (RACI)</t>
  </si>
  <si>
    <t>Desarrollador Frontend</t>
  </si>
  <si>
    <t>Jose Donoso</t>
  </si>
  <si>
    <t>Diagrama EDT</t>
  </si>
  <si>
    <t>Diseñador</t>
  </si>
  <si>
    <t>Tomas Campos</t>
  </si>
  <si>
    <t>Matriz EDT</t>
  </si>
  <si>
    <t>Ingeniero de Redes y Telecomunicaciones</t>
  </si>
  <si>
    <t>Nicolas Zuñiga</t>
  </si>
  <si>
    <t>Diccionario EDT</t>
  </si>
  <si>
    <t>Desarrollador Backend</t>
  </si>
  <si>
    <t>Matias Carvagal</t>
  </si>
  <si>
    <t>Diagrama Perl</t>
  </si>
  <si>
    <t>Informe de Espeficiación de Requerimientos (ERS)</t>
  </si>
  <si>
    <t>Documento de Arquitectura del Sistema (DAS)</t>
  </si>
  <si>
    <t>$11.666.898</t>
  </si>
  <si>
    <t>Matriz de Adquisiciones</t>
  </si>
  <si>
    <t>Plan de Dirección de Proyecto</t>
  </si>
  <si>
    <t>Plan de Gestión del Alcance</t>
  </si>
  <si>
    <t>Plan de Comunicaciones</t>
  </si>
  <si>
    <t>Plan de Gestión de Calidad</t>
  </si>
  <si>
    <t>Plan de Gestión de Interesados</t>
  </si>
  <si>
    <t>Plan de Gestión de Recursos</t>
  </si>
  <si>
    <t>Matriz de Trazabilidad</t>
  </si>
  <si>
    <t>Plan de Gestión de Costos</t>
  </si>
  <si>
    <t>Retroalimentación y Evaluación</t>
  </si>
  <si>
    <t>Análisis del Riesgo</t>
  </si>
  <si>
    <t>Evaluación de Herramienta de Desarrollo</t>
  </si>
  <si>
    <t>Modelo de Entidad Relación</t>
  </si>
  <si>
    <t>COSTO POR FASE</t>
  </si>
  <si>
    <t>Diagrama de Casos de Uso</t>
  </si>
  <si>
    <t>Casos de Uso Extendido</t>
  </si>
  <si>
    <t>Mockups</t>
  </si>
  <si>
    <t>Desarrollar y Probar</t>
  </si>
  <si>
    <t>Diagrama de Actividad</t>
  </si>
  <si>
    <t>Diagrama de Secuencia</t>
  </si>
  <si>
    <t>Evaluacion del cliente</t>
  </si>
  <si>
    <t>Costos de Despliegue en AWS</t>
  </si>
  <si>
    <t>Diagrama de Estado</t>
  </si>
  <si>
    <t>TOTAL HH FASES</t>
  </si>
  <si>
    <t>Amazon Storage S3</t>
  </si>
  <si>
    <t>$5 US (por mes)</t>
  </si>
  <si>
    <t>Diagrama de Clases</t>
  </si>
  <si>
    <t>Amazon EC2</t>
  </si>
  <si>
    <t>$140 US (por mes)</t>
  </si>
  <si>
    <t>Diagrama de Componentes</t>
  </si>
  <si>
    <t>Amazon RDS</t>
  </si>
  <si>
    <t>$120 US (por mes)</t>
  </si>
  <si>
    <t>Diagrama de Paquetes</t>
  </si>
  <si>
    <t>Compra de Dominio y DNS</t>
  </si>
  <si>
    <t>$15 US (por mes)</t>
  </si>
  <si>
    <t>Diagrama de Despliegue</t>
  </si>
  <si>
    <t>Analisis de Riesgos</t>
  </si>
  <si>
    <t>Plan de Riesgos</t>
  </si>
  <si>
    <t>Mapa de Procesos</t>
  </si>
  <si>
    <t>Identificar KPI y KRI</t>
  </si>
  <si>
    <t>Modelo As Is</t>
  </si>
  <si>
    <t>Identificación de Politicas de Seguridad</t>
  </si>
  <si>
    <t>Identificar Modelo de Calidad</t>
  </si>
  <si>
    <t>Modelo To Be</t>
  </si>
  <si>
    <t>Preparación del Entorno de Desarrollo</t>
  </si>
  <si>
    <t>Programación de Base de Datos</t>
  </si>
  <si>
    <t>Integracion de funcionalidades</t>
  </si>
  <si>
    <t>Desarrollo de funcionalidad de seguridad</t>
  </si>
  <si>
    <t>Desarrollo de funcionalidad redes</t>
  </si>
  <si>
    <t>Desarrollo de Api Rest</t>
  </si>
  <si>
    <t>Todo lo realizado en este documento fue creado por el equipo de dragon bite tecnologic y es de nuestra propiedad intelectual</t>
  </si>
  <si>
    <t>Gestión de Permisos y Roles</t>
  </si>
  <si>
    <t>Integración de Funcionalidades Multiplataforma</t>
  </si>
  <si>
    <t>Desarrollo de Funcionalidades Avanzadas</t>
  </si>
  <si>
    <t>Desarrollo de Vistas de Usuarios</t>
  </si>
  <si>
    <t>Integración de Servicios Externos</t>
  </si>
  <si>
    <t>Desarrollo de Funcionalidades de Conectividad</t>
  </si>
  <si>
    <t>Desarrollo de Funcionalidades de Automatización</t>
  </si>
  <si>
    <t>Analisis de Datos</t>
  </si>
  <si>
    <t>Preparación de Datos</t>
  </si>
  <si>
    <t>Desarrollo de IA orientado en plantas</t>
  </si>
  <si>
    <t>Entrenamiento del Modelo de Aprendisaje Automatico</t>
  </si>
  <si>
    <t>Opmitizacion y refactorizacion</t>
  </si>
  <si>
    <t xml:space="preserve">Creacion de Dashboard Inteligente </t>
  </si>
  <si>
    <t>Documentación del Código</t>
  </si>
  <si>
    <t>Informe de Plan de Pruebas</t>
  </si>
  <si>
    <t>Identificar Casos de Prueba</t>
  </si>
  <si>
    <t>Informe de Control de Cambios</t>
  </si>
  <si>
    <t>Preparación del Entorno de Pruebas</t>
  </si>
  <si>
    <t>Ejecución de Pruebas Funcionales</t>
  </si>
  <si>
    <t>Ejecución de Pruebas no Funcionales</t>
  </si>
  <si>
    <t>Colocar Criterios de Inicio, Aceptación, Rechazo y Suspensión</t>
  </si>
  <si>
    <t>Entrega de Resultados de Pruebas</t>
  </si>
  <si>
    <t>Muestra del Producto (Cambios Realizados)</t>
  </si>
  <si>
    <t>Informe de Acta de Cierre</t>
  </si>
  <si>
    <t>Informe de Cierre del Proyecto</t>
  </si>
  <si>
    <t>Informe de Lecciones Aprendidas</t>
  </si>
  <si>
    <t>Seguimiento y control de cambios</t>
  </si>
  <si>
    <t>Evaluación de la calidad</t>
  </si>
  <si>
    <t>Despliegue de la aplicación</t>
  </si>
  <si>
    <t>Presentación del Producto Final</t>
  </si>
  <si>
    <t>Capacitación usuario final</t>
  </si>
  <si>
    <t>Evaluación Postimplementación</t>
  </si>
  <si>
    <t>Plan de Mantenimiento</t>
  </si>
  <si>
    <t>EXPERIENCIA</t>
  </si>
  <si>
    <t>.- 2 AÑOS</t>
  </si>
  <si>
    <t>.+ 2 AÑOS</t>
  </si>
  <si>
    <t>RESPONS.</t>
  </si>
  <si>
    <t>SUELDO</t>
  </si>
  <si>
    <t>HH</t>
  </si>
  <si>
    <t>Hora Extra</t>
  </si>
  <si>
    <t>Arquitecto de Software</t>
  </si>
  <si>
    <t>-</t>
  </si>
  <si>
    <t>X</t>
  </si>
  <si>
    <t>8 horas de trabajo calculados</t>
  </si>
  <si>
    <t>Calculo sacado en base a 1 hora extra</t>
  </si>
  <si>
    <t>INF</t>
  </si>
  <si>
    <t>Ingeniero en informatica</t>
  </si>
  <si>
    <t>DFD</t>
  </si>
  <si>
    <t>Administrador de Base de Datos</t>
  </si>
  <si>
    <t>PROMEDIO</t>
  </si>
  <si>
    <t>PROGRAMADOR</t>
  </si>
  <si>
    <t>INGENIERO</t>
  </si>
  <si>
    <t>DISEÑADOR</t>
  </si>
  <si>
    <t>Ingreso Primer Año</t>
  </si>
  <si>
    <t>Ingreso Experiencia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</si>
</sst>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-340A]#,##0;[Red][$$-340A]&quot; -&quot;#,##0"/>
    <numFmt numFmtId="165" formatCode="[$$]#,##0"/>
    <numFmt numFmtId="166" formatCode="0\ %"/>
    <numFmt numFmtId="167" formatCode="_-\$* #,##0_-;&quot;-$&quot;* #,##0_-;_-\$* \-_-;_-@"/>
    <numFmt numFmtId="168" formatCode="_ \$* #,##0_ ;_ \$* \-#,##0_ ;_ \$* \-_ ;_ @_ "/>
  </numFmts>
  <fonts count="10">
    <font>
      <sz val="11.0"/>
      <color rgb="FF000000"/>
      <name val="Calibri"/>
      <scheme val="minor"/>
    </font>
    <font>
      <sz val="11.0"/>
      <color rgb="FF000000"/>
      <name val="Calibri"/>
    </font>
    <font>
      <sz val="16.0"/>
      <color rgb="FF000000"/>
      <name val="Calibri"/>
    </font>
    <font/>
    <font>
      <sz val="11.0"/>
      <color theme="1"/>
      <name val="Calibri"/>
    </font>
    <font>
      <color theme="1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24.0"/>
      <color theme="1"/>
      <name val="Calibri"/>
      <scheme val="minor"/>
    </font>
    <font>
      <b/>
      <sz val="11.0"/>
      <color rgb="FFFFFF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0" fillId="0" fontId="4" numFmtId="0" xfId="0" applyFont="1"/>
    <xf borderId="4" fillId="3" fontId="1" numFmtId="0" xfId="0" applyAlignment="1" applyBorder="1" applyFill="1" applyFont="1">
      <alignment horizontal="center" readingOrder="0" shrinkToFit="0" wrapText="1"/>
    </xf>
    <xf borderId="4" fillId="3" fontId="1" numFmtId="0" xfId="0" applyAlignment="1" applyBorder="1" applyFont="1">
      <alignment horizontal="center"/>
    </xf>
    <xf borderId="4" fillId="3" fontId="1" numFmtId="0" xfId="0" applyBorder="1" applyFont="1"/>
    <xf borderId="4" fillId="3" fontId="4" numFmtId="0" xfId="0" applyBorder="1" applyFont="1"/>
    <xf borderId="4" fillId="4" fontId="1" numFmtId="0" xfId="0" applyAlignment="1" applyBorder="1" applyFill="1" applyFont="1">
      <alignment horizontal="center"/>
    </xf>
    <xf borderId="4" fillId="5" fontId="1" numFmtId="0" xfId="0" applyBorder="1" applyFill="1" applyFont="1"/>
    <xf borderId="4" fillId="5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4" fillId="0" fontId="1" numFmtId="0" xfId="0" applyBorder="1" applyFont="1"/>
    <xf borderId="4" fillId="0" fontId="1" numFmtId="164" xfId="0" applyBorder="1" applyFont="1" applyNumberFormat="1"/>
    <xf borderId="0" fillId="0" fontId="5" numFmtId="0" xfId="0" applyFont="1"/>
    <xf borderId="0" fillId="0" fontId="5" numFmtId="3" xfId="0" applyAlignment="1" applyFont="1" applyNumberFormat="1">
      <alignment readingOrder="0"/>
    </xf>
    <xf borderId="4" fillId="0" fontId="1" numFmtId="164" xfId="0" applyAlignment="1" applyBorder="1" applyFont="1" applyNumberFormat="1">
      <alignment shrinkToFit="0" wrapText="1"/>
    </xf>
    <xf borderId="4" fillId="0" fontId="1" numFmtId="0" xfId="0" applyAlignment="1" applyBorder="1" applyFont="1">
      <alignment readingOrder="0"/>
    </xf>
    <xf borderId="4" fillId="6" fontId="4" numFmtId="0" xfId="0" applyAlignment="1" applyBorder="1" applyFill="1" applyFont="1">
      <alignment readingOrder="0"/>
    </xf>
    <xf borderId="4" fillId="0" fontId="1" numFmtId="3" xfId="0" applyAlignment="1" applyBorder="1" applyFont="1" applyNumberFormat="1">
      <alignment readingOrder="0"/>
    </xf>
    <xf borderId="4" fillId="6" fontId="4" numFmtId="0" xfId="0" applyBorder="1" applyFont="1"/>
    <xf borderId="4" fillId="0" fontId="1" numFmtId="3" xfId="0" applyBorder="1" applyFont="1" applyNumberFormat="1"/>
    <xf borderId="4" fillId="0" fontId="4" numFmtId="0" xfId="0" applyAlignment="1" applyBorder="1" applyFont="1">
      <alignment horizontal="center" readingOrder="0"/>
    </xf>
    <xf borderId="4" fillId="0" fontId="4" numFmtId="0" xfId="0" applyBorder="1" applyFont="1"/>
    <xf borderId="4" fillId="0" fontId="4" numFmtId="3" xfId="0" applyBorder="1" applyFont="1" applyNumberFormat="1"/>
    <xf borderId="0" fillId="0" fontId="5" numFmtId="0" xfId="0" applyAlignment="1" applyFont="1">
      <alignment readingOrder="0"/>
    </xf>
    <xf borderId="8" fillId="5" fontId="1" numFmtId="0" xfId="0" applyBorder="1" applyFont="1"/>
    <xf borderId="9" fillId="5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vertical="center"/>
    </xf>
    <xf borderId="4" fillId="5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11" fillId="4" fontId="1" numFmtId="0" xfId="0" applyAlignment="1" applyBorder="1" applyFont="1">
      <alignment horizontal="center"/>
    </xf>
    <xf borderId="12" fillId="0" fontId="3" numFmtId="0" xfId="0" applyBorder="1" applyFont="1"/>
    <xf borderId="0" fillId="0" fontId="4" numFmtId="0" xfId="0" applyAlignment="1" applyFont="1">
      <alignment readingOrder="0"/>
    </xf>
    <xf borderId="4" fillId="0" fontId="1" numFmtId="0" xfId="0" applyAlignment="1" applyBorder="1" applyFont="1">
      <alignment horizontal="left" readingOrder="0"/>
    </xf>
    <xf borderId="4" fillId="0" fontId="1" numFmtId="3" xfId="0" applyAlignment="1" applyBorder="1" applyFont="1" applyNumberFormat="1">
      <alignment horizontal="center" readingOrder="0"/>
    </xf>
    <xf borderId="0" fillId="0" fontId="1" numFmtId="165" xfId="0" applyFont="1" applyNumberFormat="1"/>
    <xf borderId="0" fillId="0" fontId="4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4" numFmtId="165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4" fillId="0" fontId="1" numFmtId="0" xfId="0" applyAlignment="1" applyBorder="1" applyFont="1">
      <alignment horizontal="left"/>
    </xf>
    <xf borderId="4" fillId="0" fontId="1" numFmtId="3" xfId="0" applyAlignment="1" applyBorder="1" applyFont="1" applyNumberFormat="1">
      <alignment horizontal="center"/>
    </xf>
    <xf borderId="0" fillId="0" fontId="4" numFmtId="165" xfId="0" applyFont="1" applyNumberFormat="1"/>
    <xf borderId="5" fillId="4" fontId="1" numFmtId="0" xfId="0" applyAlignment="1" applyBorder="1" applyFont="1">
      <alignment horizontal="center" readingOrder="0"/>
    </xf>
    <xf borderId="4" fillId="7" fontId="6" numFmtId="0" xfId="0" applyBorder="1" applyFill="1" applyFont="1"/>
    <xf borderId="4" fillId="7" fontId="1" numFmtId="3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readingOrder="0"/>
    </xf>
    <xf borderId="13" fillId="5" fontId="7" numFmtId="0" xfId="0" applyBorder="1" applyFont="1"/>
    <xf borderId="13" fillId="5" fontId="7" numFmtId="165" xfId="0" applyAlignment="1" applyBorder="1" applyFont="1" applyNumberFormat="1">
      <alignment horizontal="right"/>
    </xf>
    <xf borderId="4" fillId="0" fontId="4" numFmtId="165" xfId="0" applyAlignment="1" applyBorder="1" applyFont="1" applyNumberFormat="1">
      <alignment readingOrder="0"/>
    </xf>
    <xf borderId="4" fillId="0" fontId="1" numFmtId="165" xfId="0" applyAlignment="1" applyBorder="1" applyFont="1" applyNumberFormat="1">
      <alignment readingOrder="0"/>
    </xf>
    <xf borderId="13" fillId="5" fontId="6" numFmtId="0" xfId="0" applyBorder="1" applyFont="1"/>
    <xf borderId="13" fillId="5" fontId="6" numFmtId="165" xfId="0" applyBorder="1" applyFont="1" applyNumberFormat="1"/>
    <xf borderId="0" fillId="0" fontId="6" numFmtId="0" xfId="0" applyFont="1"/>
    <xf borderId="0" fillId="0" fontId="6" numFmtId="165" xfId="0" applyFont="1" applyNumberFormat="1"/>
    <xf borderId="4" fillId="0" fontId="4" numFmtId="165" xfId="0" applyAlignment="1" applyBorder="1" applyFont="1" applyNumberFormat="1">
      <alignment horizontal="right"/>
    </xf>
    <xf borderId="8" fillId="5" fontId="1" numFmtId="0" xfId="0" applyAlignment="1" applyBorder="1" applyFont="1">
      <alignment readingOrder="0"/>
    </xf>
    <xf borderId="9" fillId="5" fontId="1" numFmtId="0" xfId="0" applyAlignment="1" applyBorder="1" applyFont="1">
      <alignment horizontal="center" readingOrder="0"/>
    </xf>
    <xf borderId="4" fillId="7" fontId="6" numFmtId="165" xfId="0" applyBorder="1" applyFont="1" applyNumberFormat="1"/>
    <xf borderId="10" fillId="5" fontId="1" numFmtId="0" xfId="0" applyBorder="1" applyFont="1"/>
    <xf borderId="8" fillId="3" fontId="1" numFmtId="0" xfId="0" applyAlignment="1" applyBorder="1" applyFont="1">
      <alignment horizontal="center" readingOrder="0" shrinkToFit="0" wrapText="1"/>
    </xf>
    <xf borderId="4" fillId="5" fontId="1" numFmtId="0" xfId="0" applyAlignment="1" applyBorder="1" applyFont="1">
      <alignment shrinkToFit="0" vertical="center" wrapText="1"/>
    </xf>
    <xf borderId="0" fillId="0" fontId="8" numFmtId="0" xfId="0" applyAlignment="1" applyFont="1">
      <alignment readingOrder="0"/>
    </xf>
    <xf borderId="0" fillId="0" fontId="8" numFmtId="0" xfId="0" applyFont="1"/>
    <xf borderId="4" fillId="5" fontId="1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shrinkToFit="0" vertical="center" wrapText="1"/>
    </xf>
    <xf borderId="14" fillId="3" fontId="1" numFmtId="0" xfId="0" applyAlignment="1" applyBorder="1" applyFont="1">
      <alignment horizontal="center" readingOrder="0" shrinkToFit="0" wrapText="1"/>
    </xf>
    <xf borderId="15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13" fillId="5" fontId="4" numFmtId="0" xfId="0" applyBorder="1" applyFont="1"/>
    <xf borderId="13" fillId="5" fontId="4" numFmtId="0" xfId="0" applyAlignment="1" applyBorder="1" applyFont="1">
      <alignment horizontal="center"/>
    </xf>
    <xf borderId="13" fillId="5" fontId="1" numFmtId="0" xfId="0" applyAlignment="1" applyBorder="1" applyFont="1">
      <alignment horizontal="left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 shrinkToFit="0" wrapText="1"/>
    </xf>
    <xf borderId="0" fillId="0" fontId="9" numFmtId="0" xfId="0" applyFont="1"/>
    <xf borderId="5" fillId="8" fontId="9" numFmtId="0" xfId="0" applyAlignment="1" applyBorder="1" applyFill="1" applyFont="1">
      <alignment horizontal="center"/>
    </xf>
    <xf borderId="4" fillId="8" fontId="9" numFmtId="0" xfId="0" applyAlignment="1" applyBorder="1" applyFont="1">
      <alignment horizontal="center"/>
    </xf>
    <xf borderId="16" fillId="0" fontId="4" numFmtId="0" xfId="0" applyBorder="1" applyFont="1"/>
    <xf borderId="9" fillId="8" fontId="9" numFmtId="0" xfId="0" applyAlignment="1" applyBorder="1" applyFont="1">
      <alignment horizontal="center"/>
    </xf>
    <xf borderId="17" fillId="0" fontId="4" numFmtId="0" xfId="0" applyBorder="1" applyFont="1"/>
    <xf borderId="4" fillId="0" fontId="1" numFmtId="166" xfId="0" applyAlignment="1" applyBorder="1" applyFont="1" applyNumberFormat="1">
      <alignment horizontal="center"/>
    </xf>
    <xf borderId="4" fillId="0" fontId="4" numFmtId="167" xfId="0" applyAlignment="1" applyBorder="1" applyFont="1" applyNumberFormat="1">
      <alignment horizontal="right"/>
    </xf>
    <xf borderId="4" fillId="0" fontId="1" numFmtId="168" xfId="0" applyBorder="1" applyFont="1" applyNumberFormat="1"/>
    <xf borderId="4" fillId="0" fontId="4" numFmtId="167" xfId="0" applyAlignment="1" applyBorder="1" applyFont="1" applyNumberFormat="1">
      <alignment horizontal="center"/>
    </xf>
    <xf borderId="15" fillId="0" fontId="4" numFmtId="0" xfId="0" applyBorder="1" applyFont="1"/>
    <xf borderId="15" fillId="0" fontId="4" numFmtId="167" xfId="0" applyAlignment="1" applyBorder="1" applyFont="1" applyNumberFormat="1">
      <alignment horizontal="right"/>
    </xf>
    <xf borderId="15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4" numFmtId="167" xfId="0" applyAlignment="1" applyFont="1" applyNumberFormat="1">
      <alignment horizontal="center"/>
    </xf>
    <xf borderId="13" fillId="8" fontId="9" numFmtId="0" xfId="0" applyAlignment="1" applyBorder="1" applyFont="1">
      <alignment horizontal="center"/>
    </xf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53.29"/>
    <col customWidth="1" min="2" max="12" width="10.71"/>
    <col customWidth="1" min="13" max="14" width="8.0"/>
    <col customWidth="1" min="15" max="15" width="36.86"/>
    <col customWidth="1" min="16" max="16" width="22.14"/>
    <col customWidth="1" min="17" max="17" width="18.57"/>
    <col customWidth="1" min="18" max="18" width="24.71"/>
    <col customWidth="1" min="19" max="19" width="18.43"/>
    <col customWidth="1" min="20" max="20" width="15.57"/>
    <col customWidth="1" min="21" max="21" width="14.57"/>
    <col customWidth="1" min="22" max="23" width="10.71"/>
    <col customWidth="1" min="24" max="24" width="13.43"/>
    <col customWidth="1" min="25" max="25" width="20.86"/>
    <col customWidth="1" min="26" max="30" width="10.71"/>
  </cols>
  <sheetData>
    <row r="1">
      <c r="A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>
      <c r="A3" s="1"/>
    </row>
    <row r="4">
      <c r="A4" s="1"/>
    </row>
    <row r="5">
      <c r="A5" s="1"/>
      <c r="B5" s="5" t="s">
        <v>1</v>
      </c>
      <c r="C5" s="6" t="s">
        <v>2</v>
      </c>
      <c r="D5" s="7"/>
      <c r="E5" s="7"/>
      <c r="F5" s="7"/>
      <c r="G5" s="7"/>
      <c r="H5" s="7"/>
      <c r="I5" s="7"/>
      <c r="J5" s="7"/>
      <c r="K5" s="7"/>
      <c r="L5" s="8"/>
      <c r="Q5" s="5" t="s">
        <v>3</v>
      </c>
      <c r="R5" s="9"/>
      <c r="S5" s="9"/>
      <c r="T5" s="9"/>
    </row>
    <row r="6">
      <c r="A6" s="10" t="s">
        <v>4</v>
      </c>
      <c r="B6" s="11">
        <f>SUM(B7:B29)</f>
        <v>24</v>
      </c>
      <c r="C6" s="11" t="s">
        <v>5</v>
      </c>
      <c r="D6" s="11" t="s">
        <v>6</v>
      </c>
      <c r="E6" s="11" t="s">
        <v>7</v>
      </c>
      <c r="F6" s="11" t="s">
        <v>8</v>
      </c>
      <c r="G6" s="12" t="s">
        <v>9</v>
      </c>
      <c r="H6" s="12" t="s">
        <v>10</v>
      </c>
      <c r="I6" s="12" t="s">
        <v>11</v>
      </c>
      <c r="J6" s="13" t="s">
        <v>12</v>
      </c>
      <c r="K6" s="13" t="s">
        <v>13</v>
      </c>
      <c r="L6" s="13" t="s">
        <v>14</v>
      </c>
      <c r="O6" s="14" t="s">
        <v>15</v>
      </c>
      <c r="P6" s="14" t="s">
        <v>16</v>
      </c>
      <c r="Q6" s="14" t="s">
        <v>17</v>
      </c>
      <c r="R6" s="14" t="s">
        <v>18</v>
      </c>
    </row>
    <row r="7" outlineLevel="1">
      <c r="A7" s="15" t="s">
        <v>19</v>
      </c>
      <c r="B7" s="16">
        <v>1.0</v>
      </c>
      <c r="C7" s="17">
        <v>4.0</v>
      </c>
      <c r="D7" s="17">
        <v>4.0</v>
      </c>
      <c r="E7" s="17">
        <v>4.0</v>
      </c>
      <c r="F7" s="17">
        <v>4.0</v>
      </c>
      <c r="G7" s="17">
        <v>4.0</v>
      </c>
      <c r="H7" s="17">
        <v>4.0</v>
      </c>
      <c r="I7" s="17">
        <v>4.0</v>
      </c>
      <c r="J7" s="17">
        <v>4.0</v>
      </c>
      <c r="K7" s="17">
        <v>4.0</v>
      </c>
      <c r="L7" s="17">
        <v>4.0</v>
      </c>
      <c r="M7" s="9">
        <f t="shared" ref="M7:M29" si="1">SUM(C7:L7)</f>
        <v>40</v>
      </c>
      <c r="N7" s="9">
        <f>SUM(M7:M29)</f>
        <v>424</v>
      </c>
      <c r="O7" s="18" t="s">
        <v>20</v>
      </c>
      <c r="P7" s="18" t="s">
        <v>5</v>
      </c>
      <c r="Q7" s="18" t="s">
        <v>21</v>
      </c>
      <c r="R7" s="19">
        <v>11077.0</v>
      </c>
      <c r="S7" s="20">
        <f>R7*C95</f>
        <v>3323100</v>
      </c>
      <c r="T7" s="21"/>
    </row>
    <row r="8" outlineLevel="1">
      <c r="A8" s="15" t="s">
        <v>22</v>
      </c>
      <c r="B8" s="16">
        <v>1.0</v>
      </c>
      <c r="C8" s="17">
        <v>4.0</v>
      </c>
      <c r="D8" s="17">
        <v>0.0</v>
      </c>
      <c r="E8" s="17">
        <v>4.0</v>
      </c>
      <c r="F8" s="17">
        <v>0.0</v>
      </c>
      <c r="G8" s="17">
        <v>0.0</v>
      </c>
      <c r="H8" s="17">
        <v>4.0</v>
      </c>
      <c r="I8" s="17">
        <v>0.0</v>
      </c>
      <c r="J8" s="17">
        <v>0.0</v>
      </c>
      <c r="K8" s="17">
        <v>0.0</v>
      </c>
      <c r="L8" s="17">
        <v>0.0</v>
      </c>
      <c r="M8" s="9">
        <f t="shared" si="1"/>
        <v>12</v>
      </c>
      <c r="N8" s="9"/>
      <c r="O8" s="18" t="s">
        <v>6</v>
      </c>
      <c r="P8" s="18" t="s">
        <v>6</v>
      </c>
      <c r="Q8" s="18" t="s">
        <v>23</v>
      </c>
      <c r="R8" s="22">
        <v>7385.0</v>
      </c>
      <c r="S8" s="20">
        <f>R8*D95</f>
        <v>930510</v>
      </c>
      <c r="T8" s="21"/>
    </row>
    <row r="9" outlineLevel="1">
      <c r="A9" s="15" t="s">
        <v>24</v>
      </c>
      <c r="B9" s="16">
        <v>1.0</v>
      </c>
      <c r="C9" s="17">
        <v>4.0</v>
      </c>
      <c r="D9" s="17">
        <v>0.0</v>
      </c>
      <c r="E9" s="17">
        <v>4.0</v>
      </c>
      <c r="F9" s="17">
        <v>0.0</v>
      </c>
      <c r="G9" s="17">
        <v>0.0</v>
      </c>
      <c r="H9" s="17">
        <v>4.0</v>
      </c>
      <c r="I9" s="17">
        <v>0.0</v>
      </c>
      <c r="J9" s="17">
        <v>0.0</v>
      </c>
      <c r="K9" s="17">
        <v>0.0</v>
      </c>
      <c r="L9" s="17">
        <v>0.0</v>
      </c>
      <c r="M9" s="9">
        <f t="shared" si="1"/>
        <v>12</v>
      </c>
      <c r="N9" s="9"/>
      <c r="O9" s="18" t="s">
        <v>25</v>
      </c>
      <c r="P9" s="18" t="s">
        <v>7</v>
      </c>
      <c r="Q9" s="23" t="s">
        <v>26</v>
      </c>
      <c r="R9" s="19">
        <v>9231.0</v>
      </c>
      <c r="S9" s="20">
        <f>R9*E95</f>
        <v>1680042</v>
      </c>
      <c r="T9" s="21"/>
    </row>
    <row r="10" outlineLevel="1">
      <c r="A10" s="15" t="s">
        <v>27</v>
      </c>
      <c r="B10" s="16">
        <v>1.0</v>
      </c>
      <c r="C10" s="17">
        <v>4.0</v>
      </c>
      <c r="D10" s="17">
        <v>0.0</v>
      </c>
      <c r="E10" s="17">
        <v>4.0</v>
      </c>
      <c r="F10" s="17">
        <v>0.0</v>
      </c>
      <c r="G10" s="17">
        <v>0.0</v>
      </c>
      <c r="H10" s="17">
        <v>4.0</v>
      </c>
      <c r="I10" s="17">
        <v>0.0</v>
      </c>
      <c r="J10" s="17">
        <v>0.0</v>
      </c>
      <c r="K10" s="17">
        <v>0.0</v>
      </c>
      <c r="L10" s="17">
        <v>0.0</v>
      </c>
      <c r="M10" s="9">
        <f t="shared" si="1"/>
        <v>12</v>
      </c>
      <c r="N10" s="9"/>
      <c r="O10" s="23" t="s">
        <v>28</v>
      </c>
      <c r="P10" s="18" t="s">
        <v>8</v>
      </c>
      <c r="Q10" s="18" t="s">
        <v>29</v>
      </c>
      <c r="R10" s="22">
        <v>6154.0</v>
      </c>
      <c r="S10" s="20">
        <f>R10*F95</f>
        <v>787712</v>
      </c>
      <c r="T10" s="21"/>
    </row>
    <row r="11" outlineLevel="1">
      <c r="A11" s="15" t="s">
        <v>30</v>
      </c>
      <c r="B11" s="16">
        <v>1.0</v>
      </c>
      <c r="C11" s="17">
        <v>4.0</v>
      </c>
      <c r="D11" s="17">
        <v>0.0</v>
      </c>
      <c r="E11" s="17">
        <v>4.0</v>
      </c>
      <c r="F11" s="17">
        <v>0.0</v>
      </c>
      <c r="G11" s="17">
        <v>0.0</v>
      </c>
      <c r="H11" s="17">
        <v>4.0</v>
      </c>
      <c r="I11" s="17">
        <v>0.0</v>
      </c>
      <c r="J11" s="17">
        <v>0.0</v>
      </c>
      <c r="K11" s="17">
        <v>0.0</v>
      </c>
      <c r="L11" s="17">
        <v>0.0</v>
      </c>
      <c r="M11" s="9">
        <f t="shared" si="1"/>
        <v>12</v>
      </c>
      <c r="N11" s="9"/>
      <c r="O11" s="24" t="s">
        <v>31</v>
      </c>
      <c r="P11" s="23" t="s">
        <v>32</v>
      </c>
      <c r="Q11" s="18" t="s">
        <v>33</v>
      </c>
      <c r="R11" s="25">
        <v>8745.0</v>
      </c>
      <c r="S11" s="20">
        <f>R11*G95</f>
        <v>559680</v>
      </c>
      <c r="T11" s="21"/>
    </row>
    <row r="12" ht="16.5" customHeight="1" outlineLevel="1">
      <c r="A12" s="15" t="s">
        <v>34</v>
      </c>
      <c r="B12" s="16">
        <v>1.0</v>
      </c>
      <c r="C12" s="17">
        <v>4.0</v>
      </c>
      <c r="D12" s="17">
        <v>0.0</v>
      </c>
      <c r="E12" s="17">
        <v>4.0</v>
      </c>
      <c r="F12" s="17">
        <v>0.0</v>
      </c>
      <c r="G12" s="17">
        <v>0.0</v>
      </c>
      <c r="H12" s="17">
        <v>4.0</v>
      </c>
      <c r="I12" s="17">
        <v>0.0</v>
      </c>
      <c r="J12" s="17">
        <v>0.0</v>
      </c>
      <c r="K12" s="17">
        <v>4.0</v>
      </c>
      <c r="L12" s="17">
        <v>0.0</v>
      </c>
      <c r="M12" s="9">
        <f t="shared" si="1"/>
        <v>16</v>
      </c>
      <c r="N12" s="9"/>
      <c r="O12" s="26" t="s">
        <v>35</v>
      </c>
      <c r="P12" s="18" t="s">
        <v>10</v>
      </c>
      <c r="Q12" s="26" t="s">
        <v>36</v>
      </c>
      <c r="R12" s="27">
        <v>6462.0</v>
      </c>
      <c r="S12" s="20">
        <f>R12*H95</f>
        <v>1602576</v>
      </c>
      <c r="T12" s="21"/>
    </row>
    <row r="13" ht="14.25" customHeight="1" outlineLevel="1">
      <c r="A13" s="15" t="s">
        <v>37</v>
      </c>
      <c r="B13" s="16">
        <v>1.0</v>
      </c>
      <c r="C13" s="28">
        <v>4.0</v>
      </c>
      <c r="D13" s="17">
        <v>0.0</v>
      </c>
      <c r="E13" s="28">
        <v>4.0</v>
      </c>
      <c r="F13" s="17">
        <v>0.0</v>
      </c>
      <c r="G13" s="17">
        <v>0.0</v>
      </c>
      <c r="H13" s="28">
        <v>4.0</v>
      </c>
      <c r="I13" s="17">
        <v>0.0</v>
      </c>
      <c r="J13" s="17">
        <v>0.0</v>
      </c>
      <c r="K13" s="17">
        <v>0.0</v>
      </c>
      <c r="L13" s="17">
        <v>0.0</v>
      </c>
      <c r="M13" s="9">
        <f t="shared" si="1"/>
        <v>12</v>
      </c>
      <c r="N13" s="9"/>
      <c r="O13" s="26" t="s">
        <v>38</v>
      </c>
      <c r="P13" s="18" t="s">
        <v>11</v>
      </c>
      <c r="Q13" s="26" t="s">
        <v>39</v>
      </c>
      <c r="R13" s="27">
        <v>8000.0</v>
      </c>
      <c r="S13" s="20">
        <f>R13*I95</f>
        <v>128000</v>
      </c>
      <c r="T13" s="21"/>
    </row>
    <row r="14">
      <c r="A14" s="15" t="s">
        <v>40</v>
      </c>
      <c r="B14" s="16">
        <v>1.0</v>
      </c>
      <c r="C14" s="17">
        <v>4.0</v>
      </c>
      <c r="D14" s="17">
        <v>0.0</v>
      </c>
      <c r="E14" s="17">
        <v>4.0</v>
      </c>
      <c r="F14" s="17">
        <v>0.0</v>
      </c>
      <c r="G14" s="17">
        <v>0.0</v>
      </c>
      <c r="H14" s="17">
        <v>4.0</v>
      </c>
      <c r="I14" s="17">
        <v>0.0</v>
      </c>
      <c r="J14" s="17">
        <v>0.0</v>
      </c>
      <c r="K14" s="17">
        <v>0.0</v>
      </c>
      <c r="L14" s="17">
        <v>0.0</v>
      </c>
      <c r="M14" s="9">
        <f t="shared" si="1"/>
        <v>12</v>
      </c>
      <c r="N14" s="9"/>
      <c r="O14" s="29" t="s">
        <v>41</v>
      </c>
      <c r="P14" s="29" t="s">
        <v>12</v>
      </c>
      <c r="Q14" s="29" t="s">
        <v>42</v>
      </c>
      <c r="R14" s="30">
        <v>3820.0</v>
      </c>
      <c r="S14" s="20">
        <f>R14*J95</f>
        <v>175720</v>
      </c>
      <c r="T14" s="21"/>
    </row>
    <row r="15" outlineLevel="1">
      <c r="A15" s="15" t="s">
        <v>43</v>
      </c>
      <c r="B15" s="16">
        <v>1.0</v>
      </c>
      <c r="C15" s="17">
        <v>4.0</v>
      </c>
      <c r="D15" s="17">
        <v>0.0</v>
      </c>
      <c r="E15" s="17">
        <v>4.0</v>
      </c>
      <c r="F15" s="17">
        <v>0.0</v>
      </c>
      <c r="G15" s="17">
        <v>0.0</v>
      </c>
      <c r="H15" s="17">
        <v>4.0</v>
      </c>
      <c r="I15" s="17">
        <v>0.0</v>
      </c>
      <c r="J15" s="17">
        <v>0.0</v>
      </c>
      <c r="K15" s="17">
        <v>0.0</v>
      </c>
      <c r="L15" s="17">
        <v>0.0</v>
      </c>
      <c r="M15" s="9">
        <f t="shared" si="1"/>
        <v>12</v>
      </c>
      <c r="N15" s="9"/>
      <c r="O15" s="29" t="s">
        <v>44</v>
      </c>
      <c r="P15" s="29" t="s">
        <v>13</v>
      </c>
      <c r="Q15" s="29" t="s">
        <v>45</v>
      </c>
      <c r="R15" s="30">
        <v>4923.0</v>
      </c>
      <c r="S15" s="20">
        <f>R15*K95</f>
        <v>413532</v>
      </c>
      <c r="T15" s="21"/>
    </row>
    <row r="16" outlineLevel="1">
      <c r="A16" s="15" t="s">
        <v>46</v>
      </c>
      <c r="B16" s="16">
        <v>1.0</v>
      </c>
      <c r="C16" s="17">
        <v>4.0</v>
      </c>
      <c r="D16" s="17">
        <v>0.0</v>
      </c>
      <c r="E16" s="17">
        <v>4.0</v>
      </c>
      <c r="F16" s="17">
        <v>0.0</v>
      </c>
      <c r="G16" s="17">
        <v>0.0</v>
      </c>
      <c r="H16" s="17">
        <v>4.0</v>
      </c>
      <c r="I16" s="17">
        <v>0.0</v>
      </c>
      <c r="J16" s="17">
        <v>0.0</v>
      </c>
      <c r="K16" s="17">
        <v>0.0</v>
      </c>
      <c r="L16" s="17">
        <v>0.0</v>
      </c>
      <c r="M16" s="9">
        <f t="shared" si="1"/>
        <v>12</v>
      </c>
      <c r="N16" s="9"/>
      <c r="O16" s="26" t="s">
        <v>47</v>
      </c>
      <c r="P16" s="29" t="s">
        <v>14</v>
      </c>
      <c r="Q16" s="26" t="s">
        <v>48</v>
      </c>
      <c r="R16" s="30">
        <v>8615.0</v>
      </c>
      <c r="S16" s="20">
        <f>R16*L95</f>
        <v>2601730</v>
      </c>
      <c r="T16" s="21"/>
    </row>
    <row r="17" outlineLevel="1">
      <c r="A17" s="15" t="s">
        <v>49</v>
      </c>
      <c r="B17" s="16">
        <v>1.0</v>
      </c>
      <c r="C17" s="17">
        <v>4.0</v>
      </c>
      <c r="D17" s="17">
        <v>0.0</v>
      </c>
      <c r="E17" s="17">
        <v>4.0</v>
      </c>
      <c r="F17" s="17">
        <v>0.0</v>
      </c>
      <c r="G17" s="17">
        <v>0.0</v>
      </c>
      <c r="H17" s="17">
        <v>4.0</v>
      </c>
      <c r="I17" s="17">
        <v>0.0</v>
      </c>
      <c r="J17" s="17">
        <v>0.0</v>
      </c>
      <c r="K17" s="17">
        <v>0.0</v>
      </c>
      <c r="L17" s="17">
        <v>0.0</v>
      </c>
      <c r="M17" s="9">
        <f t="shared" si="1"/>
        <v>12</v>
      </c>
      <c r="N17" s="9"/>
    </row>
    <row r="18" outlineLevel="1">
      <c r="A18" s="15" t="s">
        <v>50</v>
      </c>
      <c r="B18" s="16">
        <v>1.0</v>
      </c>
      <c r="C18" s="17">
        <v>4.0</v>
      </c>
      <c r="D18" s="17">
        <v>0.0</v>
      </c>
      <c r="E18" s="17">
        <v>4.0</v>
      </c>
      <c r="F18" s="17">
        <v>0.0</v>
      </c>
      <c r="G18" s="17">
        <v>0.0</v>
      </c>
      <c r="H18" s="17">
        <v>4.0</v>
      </c>
      <c r="I18" s="17">
        <v>0.0</v>
      </c>
      <c r="J18" s="17">
        <v>0.0</v>
      </c>
      <c r="K18" s="17">
        <v>8.0</v>
      </c>
      <c r="L18" s="17">
        <v>0.0</v>
      </c>
      <c r="M18" s="9">
        <f t="shared" si="1"/>
        <v>20</v>
      </c>
      <c r="N18" s="9"/>
      <c r="S18" s="20">
        <f>SUM(S7:S16)</f>
        <v>12202602</v>
      </c>
    </row>
    <row r="19" outlineLevel="1">
      <c r="A19" s="15" t="s">
        <v>51</v>
      </c>
      <c r="B19" s="16">
        <v>1.0</v>
      </c>
      <c r="C19" s="17">
        <v>6.0</v>
      </c>
      <c r="D19" s="17">
        <v>4.0</v>
      </c>
      <c r="E19" s="17">
        <v>4.0</v>
      </c>
      <c r="F19" s="17">
        <v>4.0</v>
      </c>
      <c r="G19" s="17">
        <v>4.0</v>
      </c>
      <c r="H19" s="17">
        <v>6.0</v>
      </c>
      <c r="I19" s="17">
        <v>2.0</v>
      </c>
      <c r="J19" s="17">
        <v>0.0</v>
      </c>
      <c r="K19" s="17">
        <v>6.0</v>
      </c>
      <c r="L19" s="17">
        <v>0.0</v>
      </c>
      <c r="M19" s="9">
        <f t="shared" si="1"/>
        <v>36</v>
      </c>
      <c r="N19" s="9"/>
      <c r="O19" s="18" t="s">
        <v>5</v>
      </c>
      <c r="P19" s="20">
        <f>SUM(C85:C94)</f>
        <v>32</v>
      </c>
      <c r="Q19" s="20">
        <f t="shared" ref="Q19:Q28" si="2">P19*R7</f>
        <v>354464</v>
      </c>
      <c r="S19" s="31" t="s">
        <v>52</v>
      </c>
    </row>
    <row r="20">
      <c r="A20" s="15" t="s">
        <v>53</v>
      </c>
      <c r="B20" s="16">
        <v>1.0</v>
      </c>
      <c r="C20" s="17">
        <v>4.0</v>
      </c>
      <c r="D20" s="17">
        <v>0.0</v>
      </c>
      <c r="E20" s="17">
        <v>4.0</v>
      </c>
      <c r="F20" s="17">
        <v>0.0</v>
      </c>
      <c r="G20" s="17">
        <v>0.0</v>
      </c>
      <c r="H20" s="17">
        <v>4.0</v>
      </c>
      <c r="I20" s="17">
        <v>0.0</v>
      </c>
      <c r="J20" s="17">
        <v>0.0</v>
      </c>
      <c r="K20" s="17">
        <v>4.0</v>
      </c>
      <c r="L20" s="17">
        <v>0.0</v>
      </c>
      <c r="M20" s="9">
        <f t="shared" si="1"/>
        <v>16</v>
      </c>
      <c r="N20" s="9"/>
      <c r="O20" s="18" t="s">
        <v>6</v>
      </c>
      <c r="P20" s="20">
        <f>SUM(D85:D94)</f>
        <v>2</v>
      </c>
      <c r="Q20" s="20">
        <f t="shared" si="2"/>
        <v>14770</v>
      </c>
    </row>
    <row r="21" ht="15.75" customHeight="1" outlineLevel="1">
      <c r="A21" s="15" t="s">
        <v>54</v>
      </c>
      <c r="B21" s="16">
        <v>1.0</v>
      </c>
      <c r="C21" s="17">
        <v>8.0</v>
      </c>
      <c r="D21" s="17">
        <v>0.0</v>
      </c>
      <c r="E21" s="17">
        <v>8.0</v>
      </c>
      <c r="F21" s="17">
        <v>0.0</v>
      </c>
      <c r="G21" s="17">
        <v>0.0</v>
      </c>
      <c r="H21" s="17">
        <v>8.0</v>
      </c>
      <c r="I21" s="17">
        <v>0.0</v>
      </c>
      <c r="J21" s="17">
        <v>0.0</v>
      </c>
      <c r="K21" s="17">
        <v>0.0</v>
      </c>
      <c r="L21" s="17">
        <v>0.0</v>
      </c>
      <c r="M21" s="9">
        <f t="shared" si="1"/>
        <v>24</v>
      </c>
      <c r="N21" s="9"/>
      <c r="O21" s="18" t="s">
        <v>7</v>
      </c>
      <c r="P21" s="20">
        <f>SUM(E85:E94)</f>
        <v>42</v>
      </c>
      <c r="Q21" s="20">
        <f t="shared" si="2"/>
        <v>387702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 outlineLevel="1">
      <c r="A22" s="32" t="s">
        <v>55</v>
      </c>
      <c r="B22" s="16">
        <v>1.0</v>
      </c>
      <c r="C22" s="17">
        <v>8.0</v>
      </c>
      <c r="D22" s="17">
        <v>0.0</v>
      </c>
      <c r="E22" s="17">
        <v>8.0</v>
      </c>
      <c r="F22" s="17">
        <v>0.0</v>
      </c>
      <c r="G22" s="17">
        <v>0.0</v>
      </c>
      <c r="H22" s="17">
        <v>8.0</v>
      </c>
      <c r="I22" s="17">
        <v>0.0</v>
      </c>
      <c r="J22" s="17">
        <v>0.0</v>
      </c>
      <c r="K22" s="17">
        <v>0.0</v>
      </c>
      <c r="L22" s="17">
        <v>0.0</v>
      </c>
      <c r="M22" s="9">
        <f t="shared" si="1"/>
        <v>24</v>
      </c>
      <c r="N22" s="9"/>
      <c r="O22" s="18" t="s">
        <v>8</v>
      </c>
      <c r="P22" s="20">
        <f>SUM(F85:F94)</f>
        <v>16</v>
      </c>
      <c r="Q22" s="20">
        <f t="shared" si="2"/>
        <v>98464</v>
      </c>
      <c r="R22" s="20">
        <f>SUM(C7:C29)</f>
        <v>116</v>
      </c>
      <c r="S22" s="20">
        <f t="shared" ref="S22:S26" si="3">R22*R7</f>
        <v>1284932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5.75" customHeight="1" outlineLevel="1">
      <c r="A23" s="15" t="s">
        <v>56</v>
      </c>
      <c r="B23" s="16">
        <v>1.0</v>
      </c>
      <c r="C23" s="17">
        <v>8.0</v>
      </c>
      <c r="D23" s="17">
        <v>0.0</v>
      </c>
      <c r="E23" s="17">
        <v>8.0</v>
      </c>
      <c r="F23" s="17">
        <v>0.0</v>
      </c>
      <c r="G23" s="17">
        <v>0.0</v>
      </c>
      <c r="H23" s="17">
        <v>8.0</v>
      </c>
      <c r="I23" s="17">
        <v>0.0</v>
      </c>
      <c r="J23" s="17">
        <v>0.0</v>
      </c>
      <c r="K23" s="17">
        <v>0.0</v>
      </c>
      <c r="L23" s="17">
        <v>0.0</v>
      </c>
      <c r="M23" s="9">
        <f t="shared" si="1"/>
        <v>24</v>
      </c>
      <c r="N23" s="9"/>
      <c r="O23" s="23" t="s">
        <v>32</v>
      </c>
      <c r="P23" s="20">
        <f>SUM(G85:G94)</f>
        <v>2</v>
      </c>
      <c r="Q23" s="20">
        <f t="shared" si="2"/>
        <v>17490</v>
      </c>
      <c r="R23" s="20">
        <f>SUM(D7:D29)</f>
        <v>10</v>
      </c>
      <c r="S23" s="20">
        <f t="shared" si="3"/>
        <v>73850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5.75" customHeight="1" outlineLevel="1">
      <c r="A24" s="15" t="s">
        <v>57</v>
      </c>
      <c r="B24" s="16">
        <v>1.0</v>
      </c>
      <c r="C24" s="17">
        <v>8.0</v>
      </c>
      <c r="D24" s="17">
        <v>0.0</v>
      </c>
      <c r="E24" s="17">
        <v>8.0</v>
      </c>
      <c r="F24" s="17">
        <v>0.0</v>
      </c>
      <c r="G24" s="17">
        <v>0.0</v>
      </c>
      <c r="H24" s="17">
        <v>8.0</v>
      </c>
      <c r="I24" s="17">
        <v>0.0</v>
      </c>
      <c r="J24" s="17">
        <v>0.0</v>
      </c>
      <c r="K24" s="17">
        <v>0.0</v>
      </c>
      <c r="L24" s="17">
        <v>0.0</v>
      </c>
      <c r="M24" s="9">
        <f t="shared" si="1"/>
        <v>24</v>
      </c>
      <c r="N24" s="9"/>
      <c r="O24" s="18" t="s">
        <v>10</v>
      </c>
      <c r="P24" s="20">
        <f>SUM(H85:H94)</f>
        <v>6</v>
      </c>
      <c r="Q24" s="20">
        <f t="shared" si="2"/>
        <v>38772</v>
      </c>
      <c r="R24" s="20">
        <f>SUM(E7:E29)</f>
        <v>114</v>
      </c>
      <c r="S24" s="20">
        <f t="shared" si="3"/>
        <v>1052334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5.75" customHeight="1" outlineLevel="1">
      <c r="A25" s="15" t="s">
        <v>58</v>
      </c>
      <c r="B25" s="16">
        <v>1.0</v>
      </c>
      <c r="C25" s="17">
        <v>8.0</v>
      </c>
      <c r="D25" s="17">
        <v>0.0</v>
      </c>
      <c r="E25" s="17">
        <v>8.0</v>
      </c>
      <c r="F25" s="17">
        <v>0.0</v>
      </c>
      <c r="G25" s="17">
        <v>0.0</v>
      </c>
      <c r="H25" s="17">
        <v>8.0</v>
      </c>
      <c r="I25" s="17">
        <v>0.0</v>
      </c>
      <c r="J25" s="17">
        <v>0.0</v>
      </c>
      <c r="K25" s="17">
        <v>0.0</v>
      </c>
      <c r="L25" s="17">
        <v>0.0</v>
      </c>
      <c r="M25" s="9">
        <f t="shared" si="1"/>
        <v>24</v>
      </c>
      <c r="N25" s="9"/>
      <c r="O25" s="18" t="s">
        <v>11</v>
      </c>
      <c r="P25" s="20">
        <f>SUM(I85:I94)</f>
        <v>2</v>
      </c>
      <c r="Q25" s="20">
        <f t="shared" si="2"/>
        <v>16000</v>
      </c>
      <c r="R25" s="20">
        <f>SUM(F7:F29)</f>
        <v>10</v>
      </c>
      <c r="S25" s="20">
        <f t="shared" si="3"/>
        <v>61540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5.75" customHeight="1" outlineLevel="1">
      <c r="A26" s="15" t="s">
        <v>59</v>
      </c>
      <c r="B26" s="16">
        <v>1.0</v>
      </c>
      <c r="C26" s="17">
        <v>8.0</v>
      </c>
      <c r="D26" s="17">
        <v>0.0</v>
      </c>
      <c r="E26" s="17">
        <v>8.0</v>
      </c>
      <c r="F26" s="17">
        <v>0.0</v>
      </c>
      <c r="G26" s="17">
        <v>0.0</v>
      </c>
      <c r="H26" s="17">
        <v>8.0</v>
      </c>
      <c r="I26" s="17">
        <v>0.0</v>
      </c>
      <c r="J26" s="17">
        <v>0.0</v>
      </c>
      <c r="K26" s="17">
        <v>0.0</v>
      </c>
      <c r="L26" s="17">
        <v>0.0</v>
      </c>
      <c r="M26" s="9">
        <f t="shared" si="1"/>
        <v>24</v>
      </c>
      <c r="N26" s="9"/>
      <c r="O26" s="29" t="s">
        <v>12</v>
      </c>
      <c r="P26" s="20">
        <f>SUM(J85:J94)</f>
        <v>2</v>
      </c>
      <c r="Q26" s="20">
        <f t="shared" si="2"/>
        <v>7640</v>
      </c>
      <c r="R26" s="20">
        <f>SUM(G7:G29)</f>
        <v>10</v>
      </c>
      <c r="S26" s="20">
        <f t="shared" si="3"/>
        <v>87450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5.75" customHeight="1" outlineLevel="1">
      <c r="A27" s="15" t="s">
        <v>60</v>
      </c>
      <c r="B27" s="33">
        <v>2.0</v>
      </c>
      <c r="C27" s="17">
        <v>4.0</v>
      </c>
      <c r="D27" s="17">
        <v>0.0</v>
      </c>
      <c r="E27" s="17">
        <v>4.0</v>
      </c>
      <c r="F27" s="17">
        <v>0.0</v>
      </c>
      <c r="G27" s="17">
        <v>0.0</v>
      </c>
      <c r="H27" s="17">
        <v>4.0</v>
      </c>
      <c r="I27" s="17">
        <v>0.0</v>
      </c>
      <c r="J27" s="17">
        <v>0.0</v>
      </c>
      <c r="K27" s="17">
        <v>0.0</v>
      </c>
      <c r="L27" s="17">
        <v>0.0</v>
      </c>
      <c r="M27" s="9">
        <f t="shared" si="1"/>
        <v>12</v>
      </c>
      <c r="N27" s="9"/>
      <c r="O27" s="29" t="s">
        <v>13</v>
      </c>
      <c r="P27" s="20">
        <f>SUM(K85:K94)</f>
        <v>2</v>
      </c>
      <c r="Q27" s="20">
        <f t="shared" si="2"/>
        <v>9846</v>
      </c>
      <c r="R27" s="20">
        <f>SUM(H7:H29)</f>
        <v>116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5.75" customHeight="1" outlineLevel="1">
      <c r="A28" s="18" t="s">
        <v>61</v>
      </c>
      <c r="B28" s="33">
        <v>1.0</v>
      </c>
      <c r="C28" s="17">
        <v>4.0</v>
      </c>
      <c r="D28" s="17">
        <v>0.0</v>
      </c>
      <c r="E28" s="17">
        <v>4.0</v>
      </c>
      <c r="F28" s="17">
        <v>0.0</v>
      </c>
      <c r="G28" s="17">
        <v>0.0</v>
      </c>
      <c r="H28" s="17">
        <v>4.0</v>
      </c>
      <c r="I28" s="17">
        <v>0.0</v>
      </c>
      <c r="J28" s="17">
        <v>0.0</v>
      </c>
      <c r="K28" s="17">
        <v>0.0</v>
      </c>
      <c r="L28" s="17">
        <v>0.0</v>
      </c>
      <c r="M28" s="9">
        <f t="shared" si="1"/>
        <v>12</v>
      </c>
      <c r="N28" s="9"/>
      <c r="O28" s="29" t="s">
        <v>14</v>
      </c>
      <c r="P28" s="20">
        <f>SUM(L85:L94)</f>
        <v>2</v>
      </c>
      <c r="Q28" s="20">
        <f t="shared" si="2"/>
        <v>17230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5.75" customHeight="1" outlineLevel="1">
      <c r="A29" s="34" t="s">
        <v>62</v>
      </c>
      <c r="B29" s="33">
        <v>1.0</v>
      </c>
      <c r="C29" s="35">
        <v>2.0</v>
      </c>
      <c r="D29" s="17">
        <v>2.0</v>
      </c>
      <c r="E29" s="17">
        <v>2.0</v>
      </c>
      <c r="F29" s="17">
        <v>2.0</v>
      </c>
      <c r="G29" s="17">
        <v>2.0</v>
      </c>
      <c r="H29" s="17">
        <v>2.0</v>
      </c>
      <c r="I29" s="17">
        <v>2.0</v>
      </c>
      <c r="J29" s="17">
        <v>2.0</v>
      </c>
      <c r="K29" s="17">
        <v>2.0</v>
      </c>
      <c r="L29" s="17">
        <v>2.0</v>
      </c>
      <c r="M29" s="9">
        <f t="shared" si="1"/>
        <v>20</v>
      </c>
      <c r="N29" s="9"/>
      <c r="O29" s="1"/>
      <c r="P29" s="1"/>
      <c r="Q29" s="20">
        <f>SUM(Q19:Q28)</f>
        <v>962378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5.75" customHeight="1" outlineLevel="1">
      <c r="A30" s="36" t="s">
        <v>63</v>
      </c>
      <c r="B30" s="11">
        <f>SUM(B31:B51)</f>
        <v>39</v>
      </c>
      <c r="C30" s="11" t="s">
        <v>5</v>
      </c>
      <c r="D30" s="11" t="s">
        <v>6</v>
      </c>
      <c r="E30" s="11" t="s">
        <v>7</v>
      </c>
      <c r="F30" s="11" t="s">
        <v>8</v>
      </c>
      <c r="G30" s="12" t="s">
        <v>9</v>
      </c>
      <c r="H30" s="12" t="s">
        <v>10</v>
      </c>
      <c r="I30" s="12" t="s">
        <v>11</v>
      </c>
      <c r="J30" s="13" t="s">
        <v>12</v>
      </c>
      <c r="K30" s="13" t="s">
        <v>13</v>
      </c>
      <c r="L30" s="13" t="s">
        <v>14</v>
      </c>
      <c r="M30" s="9"/>
      <c r="N30" s="9"/>
      <c r="O30" s="9"/>
      <c r="P30" s="1">
        <f>SUM(M7:M30)</f>
        <v>424</v>
      </c>
      <c r="Q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5.75" customHeight="1" outlineLevel="1">
      <c r="A31" s="15" t="s">
        <v>64</v>
      </c>
      <c r="B31" s="35">
        <v>1.0</v>
      </c>
      <c r="C31" s="17">
        <v>4.0</v>
      </c>
      <c r="D31" s="17">
        <v>0.0</v>
      </c>
      <c r="E31" s="17">
        <v>4.0</v>
      </c>
      <c r="F31" s="17">
        <v>0.0</v>
      </c>
      <c r="G31" s="17">
        <v>0.0</v>
      </c>
      <c r="H31" s="17">
        <v>4.0</v>
      </c>
      <c r="I31" s="17">
        <v>0.0</v>
      </c>
      <c r="J31" s="17">
        <v>0.0</v>
      </c>
      <c r="K31" s="17">
        <v>0.0</v>
      </c>
      <c r="L31" s="17">
        <v>0.0</v>
      </c>
      <c r="M31" s="9">
        <f t="shared" ref="M31:M51" si="4">SUM(C31:L31)</f>
        <v>12</v>
      </c>
      <c r="N31" s="9"/>
      <c r="O31" s="37"/>
      <c r="P31" s="37"/>
      <c r="Q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5.75" customHeight="1" outlineLevel="1">
      <c r="A32" s="15" t="s">
        <v>65</v>
      </c>
      <c r="B32" s="35">
        <v>2.0</v>
      </c>
      <c r="C32" s="17">
        <v>2.0</v>
      </c>
      <c r="D32" s="17">
        <v>0.0</v>
      </c>
      <c r="E32" s="17">
        <v>0.0</v>
      </c>
      <c r="F32" s="17">
        <v>0.0</v>
      </c>
      <c r="G32" s="17">
        <v>14.0</v>
      </c>
      <c r="H32" s="17">
        <v>0.0</v>
      </c>
      <c r="I32" s="17">
        <v>0.0</v>
      </c>
      <c r="J32" s="17">
        <v>0.0</v>
      </c>
      <c r="K32" s="17">
        <v>0.0</v>
      </c>
      <c r="L32" s="17">
        <v>0.0</v>
      </c>
      <c r="M32" s="9">
        <f t="shared" si="4"/>
        <v>16</v>
      </c>
      <c r="N32" s="9">
        <f>SUM(M31:M51)</f>
        <v>340</v>
      </c>
      <c r="O32" s="38" t="s">
        <v>66</v>
      </c>
      <c r="P32" s="39"/>
      <c r="Q32" s="9"/>
      <c r="R32" s="40"/>
      <c r="S32" s="40"/>
      <c r="T32" s="1"/>
      <c r="U32" s="9"/>
      <c r="V32" s="9"/>
      <c r="W32" s="1"/>
      <c r="X32" s="37"/>
      <c r="Z32" s="1"/>
      <c r="AA32" s="1"/>
      <c r="AB32" s="1"/>
      <c r="AC32" s="1"/>
      <c r="AD32" s="1"/>
      <c r="AE32" s="1"/>
      <c r="AF32" s="1"/>
    </row>
    <row r="33" ht="15.75" customHeight="1" outlineLevel="1">
      <c r="A33" s="15" t="s">
        <v>67</v>
      </c>
      <c r="B33" s="35">
        <v>3.0</v>
      </c>
      <c r="C33" s="17">
        <v>16.0</v>
      </c>
      <c r="D33" s="17">
        <v>0.0</v>
      </c>
      <c r="E33" s="17">
        <v>0.0</v>
      </c>
      <c r="F33" s="17">
        <v>0.0</v>
      </c>
      <c r="G33" s="17">
        <v>0.0</v>
      </c>
      <c r="H33" s="17">
        <v>8.0</v>
      </c>
      <c r="I33" s="17">
        <v>0.0</v>
      </c>
      <c r="J33" s="17">
        <v>0.0</v>
      </c>
      <c r="K33" s="17">
        <v>0.0</v>
      </c>
      <c r="L33" s="17">
        <v>0.0</v>
      </c>
      <c r="M33" s="9">
        <f t="shared" si="4"/>
        <v>24</v>
      </c>
      <c r="N33" s="9"/>
      <c r="O33" s="41" t="s">
        <v>4</v>
      </c>
      <c r="P33" s="42">
        <v>3839696.0</v>
      </c>
      <c r="Q33" s="43"/>
      <c r="R33" s="44"/>
      <c r="S33" s="45"/>
      <c r="T33" s="43"/>
      <c r="U33" s="46"/>
      <c r="V33" s="47"/>
      <c r="W33" s="1"/>
      <c r="X33" s="1"/>
      <c r="Y33" s="46"/>
      <c r="Z33" s="1"/>
      <c r="AA33" s="1"/>
      <c r="AB33" s="1"/>
      <c r="AC33" s="1"/>
      <c r="AD33" s="1"/>
      <c r="AE33" s="1"/>
      <c r="AF33" s="1"/>
    </row>
    <row r="34" ht="15.75" customHeight="1" outlineLevel="1">
      <c r="A34" s="15" t="s">
        <v>68</v>
      </c>
      <c r="B34" s="35">
        <v>3.0</v>
      </c>
      <c r="C34" s="17">
        <v>16.0</v>
      </c>
      <c r="D34" s="17">
        <v>0.0</v>
      </c>
      <c r="E34" s="17">
        <v>0.0</v>
      </c>
      <c r="F34" s="17">
        <v>0.0</v>
      </c>
      <c r="G34" s="17">
        <v>0.0</v>
      </c>
      <c r="H34" s="17">
        <v>8.0</v>
      </c>
      <c r="I34" s="17">
        <v>0.0</v>
      </c>
      <c r="J34" s="17">
        <v>0.0</v>
      </c>
      <c r="K34" s="17">
        <v>0.0</v>
      </c>
      <c r="L34" s="17">
        <v>0.0</v>
      </c>
      <c r="M34" s="9">
        <f t="shared" si="4"/>
        <v>24</v>
      </c>
      <c r="N34" s="9"/>
      <c r="O34" s="41" t="s">
        <v>63</v>
      </c>
      <c r="P34" s="42">
        <v>2627820.0</v>
      </c>
      <c r="Q34" s="43"/>
      <c r="R34" s="44"/>
      <c r="S34" s="45"/>
      <c r="T34" s="43"/>
      <c r="U34" s="46"/>
      <c r="V34" s="47"/>
      <c r="W34" s="1"/>
      <c r="X34" s="1"/>
      <c r="Y34" s="46"/>
      <c r="Z34" s="1"/>
      <c r="AA34" s="1"/>
      <c r="AB34" s="1"/>
      <c r="AC34" s="1"/>
      <c r="AD34" s="1"/>
      <c r="AE34" s="1"/>
      <c r="AF34" s="1"/>
    </row>
    <row r="35" ht="15.75" customHeight="1" outlineLevel="1">
      <c r="A35" s="15" t="s">
        <v>69</v>
      </c>
      <c r="B35" s="35">
        <v>2.0</v>
      </c>
      <c r="C35" s="17">
        <v>0.0</v>
      </c>
      <c r="D35" s="17">
        <v>0.0</v>
      </c>
      <c r="E35" s="17">
        <v>0.0</v>
      </c>
      <c r="F35" s="17">
        <v>0.0</v>
      </c>
      <c r="G35" s="17">
        <v>0.0</v>
      </c>
      <c r="H35" s="17">
        <v>0.0</v>
      </c>
      <c r="I35" s="17">
        <v>0.0</v>
      </c>
      <c r="J35" s="17">
        <v>16.0</v>
      </c>
      <c r="K35" s="17">
        <v>0.0</v>
      </c>
      <c r="L35" s="17">
        <v>0.0</v>
      </c>
      <c r="M35" s="9">
        <f t="shared" si="4"/>
        <v>16</v>
      </c>
      <c r="N35" s="9"/>
      <c r="O35" s="41" t="s">
        <v>70</v>
      </c>
      <c r="P35" s="42">
        <v>4772708.0</v>
      </c>
      <c r="Q35" s="43"/>
      <c r="R35" s="44"/>
      <c r="S35" s="45"/>
      <c r="T35" s="43"/>
      <c r="U35" s="46"/>
      <c r="V35" s="47"/>
      <c r="W35" s="1"/>
      <c r="X35" s="1"/>
      <c r="Y35" s="46"/>
      <c r="Z35" s="1"/>
      <c r="AA35" s="1"/>
      <c r="AB35" s="1"/>
      <c r="AC35" s="1"/>
      <c r="AD35" s="1"/>
      <c r="AE35" s="1"/>
      <c r="AF35" s="1"/>
    </row>
    <row r="36" ht="15.75" customHeight="1" outlineLevel="1">
      <c r="A36" s="15" t="s">
        <v>71</v>
      </c>
      <c r="B36" s="35">
        <v>2.0</v>
      </c>
      <c r="C36" s="17">
        <v>8.0</v>
      </c>
      <c r="D36" s="17">
        <v>0.0</v>
      </c>
      <c r="E36" s="17">
        <v>0.0</v>
      </c>
      <c r="F36" s="17">
        <v>0.0</v>
      </c>
      <c r="G36" s="17">
        <v>0.0</v>
      </c>
      <c r="H36" s="17">
        <v>8.0</v>
      </c>
      <c r="I36" s="17">
        <v>0.0</v>
      </c>
      <c r="J36" s="17">
        <v>0.0</v>
      </c>
      <c r="K36" s="17">
        <v>0.0</v>
      </c>
      <c r="L36" s="17">
        <v>0.0</v>
      </c>
      <c r="M36" s="9">
        <f t="shared" si="4"/>
        <v>16</v>
      </c>
      <c r="N36" s="9"/>
      <c r="O36" s="48"/>
      <c r="P36" s="49"/>
      <c r="Q36" s="43"/>
      <c r="R36" s="50"/>
      <c r="S36" s="43"/>
      <c r="T36" s="43"/>
      <c r="U36" s="46"/>
      <c r="V36" s="47"/>
      <c r="W36" s="1"/>
      <c r="X36" s="1"/>
      <c r="Y36" s="46"/>
      <c r="Z36" s="1"/>
      <c r="AA36" s="1"/>
      <c r="AB36" s="1"/>
      <c r="AC36" s="1"/>
      <c r="AD36" s="1"/>
      <c r="AE36" s="1"/>
      <c r="AF36" s="1"/>
    </row>
    <row r="37" ht="15.75" customHeight="1" outlineLevel="1">
      <c r="A37" s="15" t="s">
        <v>72</v>
      </c>
      <c r="B37" s="35">
        <v>2.0</v>
      </c>
      <c r="C37" s="17">
        <v>8.0</v>
      </c>
      <c r="D37" s="17">
        <v>0.0</v>
      </c>
      <c r="E37" s="17">
        <v>0.0</v>
      </c>
      <c r="F37" s="17">
        <v>0.0</v>
      </c>
      <c r="G37" s="17">
        <v>0.0</v>
      </c>
      <c r="H37" s="17">
        <v>8.0</v>
      </c>
      <c r="I37" s="17">
        <v>0.0</v>
      </c>
      <c r="J37" s="17">
        <v>0.0</v>
      </c>
      <c r="K37" s="17">
        <v>0.0</v>
      </c>
      <c r="L37" s="17">
        <v>0.0</v>
      </c>
      <c r="M37" s="9">
        <f t="shared" si="4"/>
        <v>16</v>
      </c>
      <c r="N37" s="9"/>
      <c r="O37" s="41" t="s">
        <v>73</v>
      </c>
      <c r="P37" s="42">
        <v>962378.0</v>
      </c>
      <c r="Q37" s="43"/>
      <c r="R37" s="51" t="s">
        <v>74</v>
      </c>
      <c r="S37" s="8"/>
      <c r="T37" s="43"/>
      <c r="U37" s="46"/>
      <c r="V37" s="47"/>
      <c r="W37" s="1"/>
      <c r="X37" s="1"/>
      <c r="Y37" s="46"/>
      <c r="Z37" s="1"/>
      <c r="AA37" s="1"/>
      <c r="AB37" s="1"/>
      <c r="AC37" s="1"/>
      <c r="AD37" s="1"/>
      <c r="AE37" s="1"/>
      <c r="AF37" s="1"/>
    </row>
    <row r="38" ht="15.75" customHeight="1" outlineLevel="1">
      <c r="A38" s="15" t="s">
        <v>75</v>
      </c>
      <c r="B38" s="35">
        <v>2.0</v>
      </c>
      <c r="C38" s="17">
        <v>8.0</v>
      </c>
      <c r="D38" s="17">
        <v>0.0</v>
      </c>
      <c r="E38" s="17">
        <v>0.0</v>
      </c>
      <c r="F38" s="17">
        <v>0.0</v>
      </c>
      <c r="G38" s="17">
        <v>0.0</v>
      </c>
      <c r="H38" s="17">
        <v>8.0</v>
      </c>
      <c r="I38" s="17">
        <v>0.0</v>
      </c>
      <c r="J38" s="17">
        <v>0.0</v>
      </c>
      <c r="K38" s="17">
        <v>0.0</v>
      </c>
      <c r="L38" s="17">
        <v>0.0</v>
      </c>
      <c r="M38" s="9">
        <f t="shared" si="4"/>
        <v>16</v>
      </c>
      <c r="N38" s="9"/>
      <c r="O38" s="52" t="s">
        <v>76</v>
      </c>
      <c r="P38" s="53">
        <f>SUM(P33:P37)</f>
        <v>12202602</v>
      </c>
      <c r="Q38" s="43"/>
      <c r="R38" s="54" t="s">
        <v>77</v>
      </c>
      <c r="S38" s="54" t="s">
        <v>78</v>
      </c>
      <c r="T38" s="43"/>
      <c r="U38" s="46"/>
      <c r="V38" s="47"/>
      <c r="W38" s="1"/>
      <c r="X38" s="1"/>
      <c r="Y38" s="46"/>
      <c r="Z38" s="1"/>
      <c r="AA38" s="1"/>
      <c r="AB38" s="1"/>
      <c r="AC38" s="1"/>
      <c r="AD38" s="1"/>
      <c r="AE38" s="1"/>
      <c r="AF38" s="1"/>
    </row>
    <row r="39" ht="15.75" customHeight="1">
      <c r="A39" s="15" t="s">
        <v>79</v>
      </c>
      <c r="B39" s="35">
        <v>2.0</v>
      </c>
      <c r="C39" s="17">
        <v>8.0</v>
      </c>
      <c r="D39" s="17">
        <v>0.0</v>
      </c>
      <c r="E39" s="17">
        <v>0.0</v>
      </c>
      <c r="F39" s="17">
        <v>0.0</v>
      </c>
      <c r="G39" s="17">
        <v>0.0</v>
      </c>
      <c r="H39" s="17">
        <v>8.0</v>
      </c>
      <c r="I39" s="17">
        <v>0.0</v>
      </c>
      <c r="J39" s="17">
        <v>0.0</v>
      </c>
      <c r="K39" s="17">
        <v>0.0</v>
      </c>
      <c r="L39" s="17">
        <v>0.0</v>
      </c>
      <c r="M39" s="9">
        <f t="shared" si="4"/>
        <v>16</v>
      </c>
      <c r="N39" s="9"/>
      <c r="O39" s="55"/>
      <c r="P39" s="56"/>
      <c r="Q39" s="50"/>
      <c r="R39" s="57" t="s">
        <v>80</v>
      </c>
      <c r="S39" s="58" t="s">
        <v>81</v>
      </c>
      <c r="T39" s="43"/>
      <c r="U39" s="46"/>
      <c r="V39" s="47"/>
      <c r="X39" s="1"/>
      <c r="Y39" s="46"/>
    </row>
    <row r="40" ht="15.75" customHeight="1" outlineLevel="1">
      <c r="A40" s="15" t="s">
        <v>82</v>
      </c>
      <c r="B40" s="35">
        <v>2.0</v>
      </c>
      <c r="C40" s="17">
        <v>8.0</v>
      </c>
      <c r="D40" s="17">
        <v>0.0</v>
      </c>
      <c r="E40" s="17">
        <v>0.0</v>
      </c>
      <c r="F40" s="17">
        <v>0.0</v>
      </c>
      <c r="G40" s="17">
        <v>0.0</v>
      </c>
      <c r="H40" s="17">
        <v>8.0</v>
      </c>
      <c r="I40" s="17">
        <v>0.0</v>
      </c>
      <c r="J40" s="17">
        <v>0.0</v>
      </c>
      <c r="K40" s="17">
        <v>0.0</v>
      </c>
      <c r="L40" s="17">
        <v>0.0</v>
      </c>
      <c r="M40" s="9">
        <f t="shared" si="4"/>
        <v>16</v>
      </c>
      <c r="N40" s="9"/>
      <c r="O40" s="59"/>
      <c r="P40" s="60"/>
      <c r="R40" s="57" t="s">
        <v>83</v>
      </c>
      <c r="S40" s="58" t="s">
        <v>84</v>
      </c>
      <c r="X40" s="61"/>
      <c r="Y40" s="62"/>
    </row>
    <row r="41" ht="15.75" customHeight="1" outlineLevel="1">
      <c r="A41" s="15" t="s">
        <v>85</v>
      </c>
      <c r="B41" s="35">
        <v>2.0</v>
      </c>
      <c r="C41" s="17">
        <v>8.0</v>
      </c>
      <c r="D41" s="17">
        <v>0.0</v>
      </c>
      <c r="E41" s="17">
        <v>0.0</v>
      </c>
      <c r="F41" s="17">
        <v>0.0</v>
      </c>
      <c r="G41" s="17">
        <v>0.0</v>
      </c>
      <c r="H41" s="17">
        <v>8.0</v>
      </c>
      <c r="I41" s="17">
        <v>0.0</v>
      </c>
      <c r="J41" s="17">
        <v>0.0</v>
      </c>
      <c r="K41" s="17">
        <v>0.0</v>
      </c>
      <c r="L41" s="17">
        <v>0.0</v>
      </c>
      <c r="M41" s="9">
        <f t="shared" si="4"/>
        <v>16</v>
      </c>
      <c r="N41" s="9"/>
      <c r="P41" s="50"/>
      <c r="Q41" s="9"/>
      <c r="R41" s="57" t="s">
        <v>86</v>
      </c>
      <c r="S41" s="58" t="s">
        <v>87</v>
      </c>
    </row>
    <row r="42" ht="15.75" customHeight="1" outlineLevel="1">
      <c r="A42" s="15" t="s">
        <v>88</v>
      </c>
      <c r="B42" s="35">
        <v>2.0</v>
      </c>
      <c r="C42" s="17">
        <v>8.0</v>
      </c>
      <c r="D42" s="17">
        <v>0.0</v>
      </c>
      <c r="E42" s="17">
        <v>0.0</v>
      </c>
      <c r="F42" s="17">
        <v>0.0</v>
      </c>
      <c r="G42" s="17">
        <v>0.0</v>
      </c>
      <c r="H42" s="17">
        <v>8.0</v>
      </c>
      <c r="I42" s="17">
        <v>0.0</v>
      </c>
      <c r="J42" s="17">
        <v>0.0</v>
      </c>
      <c r="K42" s="17">
        <v>0.0</v>
      </c>
      <c r="L42" s="17">
        <v>0.0</v>
      </c>
      <c r="M42" s="9">
        <f t="shared" si="4"/>
        <v>16</v>
      </c>
      <c r="N42" s="9"/>
      <c r="R42" s="18"/>
      <c r="S42" s="63"/>
      <c r="U42" s="50"/>
    </row>
    <row r="43" ht="15.75" customHeight="1" outlineLevel="1">
      <c r="A43" s="64" t="s">
        <v>89</v>
      </c>
      <c r="B43" s="35">
        <v>2.0</v>
      </c>
      <c r="C43" s="17">
        <v>8.0</v>
      </c>
      <c r="D43" s="17">
        <v>0.0</v>
      </c>
      <c r="E43" s="17">
        <v>0.0</v>
      </c>
      <c r="F43" s="17">
        <v>0.0</v>
      </c>
      <c r="G43" s="17">
        <v>0.0</v>
      </c>
      <c r="H43" s="17">
        <v>8.0</v>
      </c>
      <c r="I43" s="17">
        <v>0.0</v>
      </c>
      <c r="J43" s="17">
        <v>0.0</v>
      </c>
      <c r="K43" s="17">
        <v>0.0</v>
      </c>
      <c r="L43" s="17">
        <v>0.0</v>
      </c>
      <c r="M43" s="9">
        <f t="shared" si="4"/>
        <v>16</v>
      </c>
      <c r="N43" s="9"/>
      <c r="Q43" s="9"/>
      <c r="R43" s="18"/>
      <c r="S43" s="63"/>
    </row>
    <row r="44" ht="15.75" customHeight="1" outlineLevel="1">
      <c r="A44" s="15" t="s">
        <v>90</v>
      </c>
      <c r="B44" s="16">
        <v>2.0</v>
      </c>
      <c r="C44" s="17">
        <v>8.0</v>
      </c>
      <c r="D44" s="17">
        <v>0.0</v>
      </c>
      <c r="E44" s="17">
        <v>8.0</v>
      </c>
      <c r="F44" s="17">
        <v>0.0</v>
      </c>
      <c r="G44" s="17">
        <v>0.0</v>
      </c>
      <c r="H44" s="17">
        <v>8.0</v>
      </c>
      <c r="I44" s="17">
        <v>0.0</v>
      </c>
      <c r="J44" s="17">
        <v>0.0</v>
      </c>
      <c r="K44" s="17">
        <v>8.0</v>
      </c>
      <c r="L44" s="17">
        <v>0.0</v>
      </c>
      <c r="M44" s="9">
        <f t="shared" si="4"/>
        <v>32</v>
      </c>
      <c r="N44" s="9"/>
      <c r="R44" s="18"/>
      <c r="S44" s="63"/>
    </row>
    <row r="45" ht="15.75" customHeight="1" outlineLevel="1">
      <c r="A45" s="15" t="s">
        <v>91</v>
      </c>
      <c r="B45" s="65">
        <v>2.0</v>
      </c>
      <c r="C45" s="17">
        <v>8.0</v>
      </c>
      <c r="D45" s="17">
        <v>0.0</v>
      </c>
      <c r="E45" s="17">
        <v>0.0</v>
      </c>
      <c r="F45" s="17">
        <v>0.0</v>
      </c>
      <c r="G45" s="17">
        <v>0.0</v>
      </c>
      <c r="H45" s="17">
        <v>8.0</v>
      </c>
      <c r="I45" s="17">
        <v>0.0</v>
      </c>
      <c r="J45" s="17">
        <v>0.0</v>
      </c>
      <c r="K45" s="17">
        <v>0.0</v>
      </c>
      <c r="L45" s="17">
        <v>0.0</v>
      </c>
      <c r="M45" s="9">
        <f t="shared" si="4"/>
        <v>16</v>
      </c>
      <c r="N45" s="9"/>
      <c r="R45" s="52"/>
      <c r="S45" s="66"/>
    </row>
    <row r="46" ht="15.75" customHeight="1" outlineLevel="1">
      <c r="A46" s="67" t="s">
        <v>92</v>
      </c>
      <c r="B46" s="35">
        <v>1.0</v>
      </c>
      <c r="C46" s="17">
        <v>4.0</v>
      </c>
      <c r="D46" s="17">
        <v>0.0</v>
      </c>
      <c r="E46" s="17">
        <v>0.0</v>
      </c>
      <c r="F46" s="17">
        <v>0.0</v>
      </c>
      <c r="G46" s="17">
        <v>0.0</v>
      </c>
      <c r="H46" s="17">
        <v>0.0</v>
      </c>
      <c r="I46" s="17">
        <v>0.0</v>
      </c>
      <c r="J46" s="17">
        <v>0.0</v>
      </c>
      <c r="K46" s="17">
        <v>0.0</v>
      </c>
      <c r="L46" s="17">
        <v>0.0</v>
      </c>
      <c r="M46" s="9">
        <f t="shared" si="4"/>
        <v>4</v>
      </c>
      <c r="N46" s="9"/>
      <c r="R46" s="52"/>
      <c r="S46" s="66"/>
    </row>
    <row r="47" ht="15.75" customHeight="1" outlineLevel="1">
      <c r="A47" s="15" t="s">
        <v>93</v>
      </c>
      <c r="B47" s="65">
        <v>2.0</v>
      </c>
      <c r="C47" s="17">
        <v>8.0</v>
      </c>
      <c r="D47" s="17">
        <v>0.0</v>
      </c>
      <c r="E47" s="17">
        <v>0.0</v>
      </c>
      <c r="F47" s="17">
        <v>0.0</v>
      </c>
      <c r="G47" s="17">
        <v>0.0</v>
      </c>
      <c r="H47" s="17">
        <v>8.0</v>
      </c>
      <c r="I47" s="17">
        <v>0.0</v>
      </c>
      <c r="J47" s="17">
        <v>0.0</v>
      </c>
      <c r="K47" s="17">
        <v>0.0</v>
      </c>
      <c r="L47" s="17">
        <v>0.0</v>
      </c>
      <c r="M47" s="9">
        <f t="shared" si="4"/>
        <v>16</v>
      </c>
      <c r="N47" s="9"/>
      <c r="O47" s="1"/>
    </row>
    <row r="48" ht="15.75" customHeight="1" outlineLevel="1">
      <c r="A48" s="15" t="s">
        <v>94</v>
      </c>
      <c r="B48" s="35">
        <v>1.0</v>
      </c>
      <c r="C48" s="17">
        <v>0.0</v>
      </c>
      <c r="D48" s="17">
        <v>0.0</v>
      </c>
      <c r="E48" s="17">
        <v>0.0</v>
      </c>
      <c r="F48" s="17">
        <v>0.0</v>
      </c>
      <c r="G48" s="17">
        <v>0.0</v>
      </c>
      <c r="H48" s="17">
        <v>0.0</v>
      </c>
      <c r="I48" s="17">
        <v>0.0</v>
      </c>
      <c r="J48" s="17">
        <v>0.0</v>
      </c>
      <c r="K48" s="17">
        <v>8.0</v>
      </c>
      <c r="L48" s="17">
        <v>0.0</v>
      </c>
      <c r="M48" s="9">
        <f t="shared" si="4"/>
        <v>8</v>
      </c>
      <c r="N48" s="9"/>
    </row>
    <row r="49" ht="15.75" customHeight="1" outlineLevel="1">
      <c r="A49" s="15" t="s">
        <v>95</v>
      </c>
      <c r="B49" s="35">
        <v>1.0</v>
      </c>
      <c r="C49" s="17">
        <v>4.0</v>
      </c>
      <c r="D49" s="17">
        <v>0.0</v>
      </c>
      <c r="E49" s="17">
        <v>0.0</v>
      </c>
      <c r="F49" s="17">
        <v>0.0</v>
      </c>
      <c r="G49" s="17">
        <v>0.0</v>
      </c>
      <c r="H49" s="17">
        <v>4.0</v>
      </c>
      <c r="I49" s="17">
        <v>0.0</v>
      </c>
      <c r="J49" s="17">
        <v>0.0</v>
      </c>
      <c r="K49" s="17">
        <v>0.0</v>
      </c>
      <c r="L49" s="17">
        <v>0.0</v>
      </c>
      <c r="M49" s="9">
        <f t="shared" si="4"/>
        <v>8</v>
      </c>
      <c r="N49" s="9"/>
    </row>
    <row r="50" ht="15.75" customHeight="1" outlineLevel="1">
      <c r="A50" s="15" t="s">
        <v>96</v>
      </c>
      <c r="B50" s="35">
        <v>2.0</v>
      </c>
      <c r="C50" s="17">
        <v>8.0</v>
      </c>
      <c r="D50" s="17">
        <v>0.0</v>
      </c>
      <c r="E50" s="17">
        <v>4.0</v>
      </c>
      <c r="F50" s="17">
        <v>0.0</v>
      </c>
      <c r="G50" s="17">
        <v>0.0</v>
      </c>
      <c r="H50" s="17">
        <v>4.0</v>
      </c>
      <c r="I50" s="17">
        <v>0.0</v>
      </c>
      <c r="J50" s="17">
        <v>0.0</v>
      </c>
      <c r="K50" s="17">
        <v>0.0</v>
      </c>
      <c r="L50" s="17">
        <v>0.0</v>
      </c>
      <c r="M50" s="9">
        <f t="shared" si="4"/>
        <v>16</v>
      </c>
      <c r="N50" s="9"/>
      <c r="P50" s="9"/>
    </row>
    <row r="51" ht="15.75" customHeight="1">
      <c r="A51" s="15" t="s">
        <v>62</v>
      </c>
      <c r="B51" s="35">
        <v>1.0</v>
      </c>
      <c r="C51" s="17">
        <v>2.0</v>
      </c>
      <c r="D51" s="17">
        <v>2.0</v>
      </c>
      <c r="E51" s="17">
        <v>2.0</v>
      </c>
      <c r="F51" s="17">
        <v>2.0</v>
      </c>
      <c r="G51" s="17">
        <v>2.0</v>
      </c>
      <c r="H51" s="17">
        <v>2.0</v>
      </c>
      <c r="I51" s="17">
        <v>2.0</v>
      </c>
      <c r="J51" s="17">
        <v>2.0</v>
      </c>
      <c r="K51" s="17">
        <v>2.0</v>
      </c>
      <c r="L51" s="17">
        <v>2.0</v>
      </c>
      <c r="M51" s="9">
        <f t="shared" si="4"/>
        <v>20</v>
      </c>
      <c r="N51" s="9"/>
    </row>
    <row r="52" ht="15.75" customHeight="1">
      <c r="A52" s="68" t="s">
        <v>70</v>
      </c>
      <c r="B52" s="11">
        <f>SUM(B53:B83)</f>
        <v>75</v>
      </c>
      <c r="C52" s="11" t="s">
        <v>5</v>
      </c>
      <c r="D52" s="11" t="s">
        <v>6</v>
      </c>
      <c r="E52" s="11" t="s">
        <v>7</v>
      </c>
      <c r="F52" s="11" t="s">
        <v>8</v>
      </c>
      <c r="G52" s="12" t="s">
        <v>9</v>
      </c>
      <c r="H52" s="12" t="s">
        <v>10</v>
      </c>
      <c r="I52" s="12" t="s">
        <v>11</v>
      </c>
      <c r="J52" s="13" t="s">
        <v>12</v>
      </c>
      <c r="K52" s="13" t="s">
        <v>13</v>
      </c>
      <c r="L52" s="13" t="s">
        <v>14</v>
      </c>
      <c r="M52" s="9"/>
      <c r="N52" s="9"/>
    </row>
    <row r="53" ht="14.25" customHeight="1">
      <c r="A53" s="69" t="s">
        <v>97</v>
      </c>
      <c r="B53" s="65">
        <v>1.0</v>
      </c>
      <c r="C53" s="28">
        <v>0.0</v>
      </c>
      <c r="D53" s="28">
        <v>0.0</v>
      </c>
      <c r="E53" s="28">
        <v>0.0</v>
      </c>
      <c r="F53" s="28">
        <v>0.0</v>
      </c>
      <c r="G53" s="28">
        <v>0.0</v>
      </c>
      <c r="H53" s="28">
        <v>0.0</v>
      </c>
      <c r="I53" s="28">
        <v>0.0</v>
      </c>
      <c r="J53" s="28">
        <v>0.0</v>
      </c>
      <c r="K53" s="28">
        <v>0.0</v>
      </c>
      <c r="L53" s="28">
        <v>8.0</v>
      </c>
      <c r="M53" s="9">
        <f t="shared" ref="M53:M83" si="5">SUM(C53:L53)</f>
        <v>8</v>
      </c>
      <c r="N53" s="9"/>
    </row>
    <row r="54" ht="15.75" customHeight="1">
      <c r="A54" s="69" t="s">
        <v>98</v>
      </c>
      <c r="B54" s="65">
        <v>3.0</v>
      </c>
      <c r="C54" s="28">
        <v>0.0</v>
      </c>
      <c r="D54" s="28">
        <v>0.0</v>
      </c>
      <c r="E54" s="28">
        <v>0.0</v>
      </c>
      <c r="F54" s="28">
        <v>0.0</v>
      </c>
      <c r="G54" s="28">
        <v>24.0</v>
      </c>
      <c r="H54" s="28">
        <v>0.0</v>
      </c>
      <c r="I54" s="28">
        <v>0.0</v>
      </c>
      <c r="J54" s="28">
        <v>0.0</v>
      </c>
      <c r="K54" s="28">
        <v>0.0</v>
      </c>
      <c r="L54" s="28">
        <v>0.0</v>
      </c>
      <c r="M54" s="9">
        <f t="shared" si="5"/>
        <v>24</v>
      </c>
      <c r="N54" s="9"/>
    </row>
    <row r="55" ht="15.75" customHeight="1">
      <c r="A55" s="69" t="s">
        <v>99</v>
      </c>
      <c r="B55" s="65">
        <v>3.0</v>
      </c>
      <c r="C55" s="28">
        <v>0.0</v>
      </c>
      <c r="D55" s="28">
        <v>0.0</v>
      </c>
      <c r="E55" s="28">
        <v>0.0</v>
      </c>
      <c r="F55" s="28">
        <v>0.0</v>
      </c>
      <c r="G55" s="28">
        <v>0.0</v>
      </c>
      <c r="H55" s="28">
        <v>0.0</v>
      </c>
      <c r="I55" s="28">
        <v>0.0</v>
      </c>
      <c r="J55" s="28">
        <v>0.0</v>
      </c>
      <c r="K55" s="28">
        <v>8.0</v>
      </c>
      <c r="L55" s="28">
        <v>16.0</v>
      </c>
      <c r="M55" s="9">
        <f t="shared" si="5"/>
        <v>24</v>
      </c>
      <c r="N55" s="9"/>
    </row>
    <row r="56" ht="15.75" customHeight="1">
      <c r="A56" s="69" t="s">
        <v>100</v>
      </c>
      <c r="B56" s="65">
        <v>4.0</v>
      </c>
      <c r="C56" s="28">
        <v>0.0</v>
      </c>
      <c r="D56" s="28">
        <v>0.0</v>
      </c>
      <c r="E56" s="28">
        <v>0.0</v>
      </c>
      <c r="F56" s="28">
        <v>16.0</v>
      </c>
      <c r="G56" s="28">
        <v>0.0</v>
      </c>
      <c r="H56" s="28">
        <v>0.0</v>
      </c>
      <c r="I56" s="28">
        <v>0.0</v>
      </c>
      <c r="J56" s="28">
        <v>0.0</v>
      </c>
      <c r="K56" s="28">
        <v>0.0</v>
      </c>
      <c r="L56" s="28">
        <v>16.0</v>
      </c>
      <c r="M56" s="9">
        <f t="shared" si="5"/>
        <v>32</v>
      </c>
      <c r="N56" s="9"/>
    </row>
    <row r="57" ht="15.75" customHeight="1">
      <c r="A57" s="69" t="s">
        <v>101</v>
      </c>
      <c r="B57" s="65">
        <v>2.0</v>
      </c>
      <c r="C57" s="28">
        <v>0.0</v>
      </c>
      <c r="D57" s="28">
        <v>0.0</v>
      </c>
      <c r="E57" s="28">
        <v>0.0</v>
      </c>
      <c r="F57" s="28">
        <v>0.0</v>
      </c>
      <c r="G57" s="28">
        <v>0.0</v>
      </c>
      <c r="H57" s="28">
        <v>0.0</v>
      </c>
      <c r="I57" s="28">
        <v>0.0</v>
      </c>
      <c r="J57" s="28">
        <v>0.0</v>
      </c>
      <c r="K57" s="28">
        <v>16.0</v>
      </c>
      <c r="L57" s="28">
        <v>0.0</v>
      </c>
      <c r="M57" s="9">
        <f t="shared" si="5"/>
        <v>16</v>
      </c>
      <c r="N57" s="9"/>
    </row>
    <row r="58" ht="24.0" customHeight="1">
      <c r="A58" s="69" t="s">
        <v>102</v>
      </c>
      <c r="B58" s="65">
        <v>7.0</v>
      </c>
      <c r="C58" s="28">
        <v>0.0</v>
      </c>
      <c r="D58" s="28">
        <v>0.0</v>
      </c>
      <c r="E58" s="28">
        <v>0.0</v>
      </c>
      <c r="F58" s="28">
        <v>16.0</v>
      </c>
      <c r="G58" s="28">
        <v>0.0</v>
      </c>
      <c r="H58" s="28">
        <v>0.0</v>
      </c>
      <c r="I58" s="28">
        <v>0.0</v>
      </c>
      <c r="J58" s="28">
        <v>0.0</v>
      </c>
      <c r="K58" s="28">
        <v>0.0</v>
      </c>
      <c r="L58" s="28">
        <v>40.0</v>
      </c>
      <c r="M58" s="9">
        <f t="shared" si="5"/>
        <v>56</v>
      </c>
      <c r="N58" s="9"/>
      <c r="P58" s="70" t="s">
        <v>103</v>
      </c>
      <c r="Q58" s="71"/>
      <c r="R58" s="71"/>
      <c r="S58" s="71"/>
      <c r="T58" s="71"/>
      <c r="U58" s="71"/>
      <c r="V58" s="71"/>
      <c r="W58" s="71"/>
      <c r="X58" s="71"/>
    </row>
    <row r="59" ht="15.75" customHeight="1">
      <c r="A59" s="69" t="s">
        <v>104</v>
      </c>
      <c r="B59" s="65">
        <v>2.0</v>
      </c>
      <c r="C59" s="28">
        <v>0.0</v>
      </c>
      <c r="D59" s="28">
        <v>0.0</v>
      </c>
      <c r="E59" s="28">
        <v>0.0</v>
      </c>
      <c r="F59" s="28">
        <v>0.0</v>
      </c>
      <c r="G59" s="28">
        <v>8.0</v>
      </c>
      <c r="H59" s="28">
        <v>0.0</v>
      </c>
      <c r="I59" s="28">
        <v>0.0</v>
      </c>
      <c r="J59" s="28">
        <v>0.0</v>
      </c>
      <c r="K59" s="28">
        <v>0.0</v>
      </c>
      <c r="L59" s="28">
        <v>8.0</v>
      </c>
      <c r="M59" s="9">
        <f t="shared" si="5"/>
        <v>16</v>
      </c>
      <c r="N59" s="9"/>
    </row>
    <row r="60" ht="15.75" customHeight="1">
      <c r="A60" s="69" t="s">
        <v>105</v>
      </c>
      <c r="B60" s="65">
        <v>2.0</v>
      </c>
      <c r="C60" s="28">
        <v>0.0</v>
      </c>
      <c r="D60" s="28">
        <v>0.0</v>
      </c>
      <c r="E60" s="28">
        <v>0.0</v>
      </c>
      <c r="F60" s="28">
        <v>16.0</v>
      </c>
      <c r="G60" s="28">
        <v>0.0</v>
      </c>
      <c r="H60" s="28">
        <v>0.0</v>
      </c>
      <c r="I60" s="28">
        <v>0.0</v>
      </c>
      <c r="J60" s="28">
        <v>0.0</v>
      </c>
      <c r="K60" s="28">
        <v>0.0</v>
      </c>
      <c r="L60" s="28">
        <v>0.0</v>
      </c>
      <c r="M60" s="9">
        <f t="shared" si="5"/>
        <v>16</v>
      </c>
      <c r="N60" s="9"/>
    </row>
    <row r="61" ht="15.75" customHeight="1">
      <c r="A61" s="69" t="s">
        <v>106</v>
      </c>
      <c r="B61" s="65">
        <v>2.0</v>
      </c>
      <c r="C61" s="28">
        <v>0.0</v>
      </c>
      <c r="D61" s="28">
        <v>0.0</v>
      </c>
      <c r="E61" s="28">
        <v>0.0</v>
      </c>
      <c r="F61" s="28">
        <v>8.0</v>
      </c>
      <c r="G61" s="28">
        <v>0.0</v>
      </c>
      <c r="H61" s="28">
        <v>0.0</v>
      </c>
      <c r="I61" s="28">
        <v>0.0</v>
      </c>
      <c r="J61" s="28">
        <v>0.0</v>
      </c>
      <c r="K61" s="28">
        <v>0.0</v>
      </c>
      <c r="L61" s="28">
        <v>8.0</v>
      </c>
      <c r="M61" s="9">
        <f t="shared" si="5"/>
        <v>16</v>
      </c>
      <c r="N61" s="9"/>
    </row>
    <row r="62" ht="15.75" customHeight="1">
      <c r="A62" s="69" t="s">
        <v>107</v>
      </c>
      <c r="B62" s="65">
        <v>2.0</v>
      </c>
      <c r="C62" s="28">
        <v>0.0</v>
      </c>
      <c r="D62" s="28">
        <v>0.0</v>
      </c>
      <c r="E62" s="28">
        <v>0.0</v>
      </c>
      <c r="F62" s="28">
        <v>0.0</v>
      </c>
      <c r="G62" s="28">
        <v>0.0</v>
      </c>
      <c r="H62" s="28">
        <v>0.0</v>
      </c>
      <c r="I62" s="28">
        <v>0.0</v>
      </c>
      <c r="J62" s="28">
        <v>16.0</v>
      </c>
      <c r="K62" s="28">
        <v>0.0</v>
      </c>
      <c r="L62" s="28">
        <v>0.0</v>
      </c>
      <c r="M62" s="9">
        <f t="shared" si="5"/>
        <v>16</v>
      </c>
      <c r="N62" s="9"/>
    </row>
    <row r="63" ht="15.75" customHeight="1">
      <c r="A63" s="69" t="s">
        <v>108</v>
      </c>
      <c r="B63" s="65">
        <v>2.0</v>
      </c>
      <c r="C63" s="28">
        <v>0.0</v>
      </c>
      <c r="D63" s="28">
        <v>0.0</v>
      </c>
      <c r="E63" s="28">
        <v>0.0</v>
      </c>
      <c r="F63" s="28">
        <v>8.0</v>
      </c>
      <c r="G63" s="28">
        <v>0.0</v>
      </c>
      <c r="H63" s="28">
        <v>0.0</v>
      </c>
      <c r="I63" s="28">
        <v>0.0</v>
      </c>
      <c r="J63" s="28">
        <v>0.0</v>
      </c>
      <c r="K63" s="28">
        <v>0.0</v>
      </c>
      <c r="L63" s="28">
        <v>8.0</v>
      </c>
      <c r="M63" s="9">
        <f t="shared" si="5"/>
        <v>16</v>
      </c>
      <c r="N63" s="9"/>
    </row>
    <row r="64" ht="15.75" customHeight="1">
      <c r="A64" s="69" t="s">
        <v>109</v>
      </c>
      <c r="B64" s="65">
        <v>2.0</v>
      </c>
      <c r="C64" s="28">
        <v>0.0</v>
      </c>
      <c r="D64" s="28">
        <v>0.0</v>
      </c>
      <c r="E64" s="28">
        <v>0.0</v>
      </c>
      <c r="F64" s="28">
        <v>0.0</v>
      </c>
      <c r="G64" s="28">
        <v>0.0</v>
      </c>
      <c r="H64" s="28">
        <v>0.0</v>
      </c>
      <c r="I64" s="28">
        <v>0.0</v>
      </c>
      <c r="J64" s="28">
        <v>0.0</v>
      </c>
      <c r="K64" s="28">
        <v>8.0</v>
      </c>
      <c r="L64" s="28">
        <v>8.0</v>
      </c>
      <c r="M64" s="9">
        <f t="shared" si="5"/>
        <v>16</v>
      </c>
      <c r="N64" s="9"/>
    </row>
    <row r="65" ht="15.75" customHeight="1">
      <c r="A65" s="69" t="s">
        <v>110</v>
      </c>
      <c r="B65" s="65">
        <v>3.0</v>
      </c>
      <c r="C65" s="28">
        <v>0.0</v>
      </c>
      <c r="D65" s="28">
        <v>0.0</v>
      </c>
      <c r="E65" s="28">
        <v>0.0</v>
      </c>
      <c r="F65" s="28">
        <v>8.0</v>
      </c>
      <c r="G65" s="28">
        <v>0.0</v>
      </c>
      <c r="H65" s="28">
        <v>0.0</v>
      </c>
      <c r="I65" s="28">
        <v>0.0</v>
      </c>
      <c r="J65" s="28">
        <v>0.0</v>
      </c>
      <c r="K65" s="28">
        <v>0.0</v>
      </c>
      <c r="L65" s="28">
        <v>16.0</v>
      </c>
      <c r="M65" s="9">
        <f t="shared" si="5"/>
        <v>24</v>
      </c>
      <c r="N65" s="9"/>
    </row>
    <row r="66" ht="15.75" customHeight="1">
      <c r="A66" s="69" t="s">
        <v>111</v>
      </c>
      <c r="B66" s="65">
        <v>3.0</v>
      </c>
      <c r="C66" s="28">
        <v>0.0</v>
      </c>
      <c r="D66" s="28">
        <v>0.0</v>
      </c>
      <c r="E66" s="28">
        <v>0.0</v>
      </c>
      <c r="F66" s="28">
        <v>8.0</v>
      </c>
      <c r="G66" s="28">
        <v>0.0</v>
      </c>
      <c r="H66" s="28">
        <v>0.0</v>
      </c>
      <c r="I66" s="28">
        <v>0.0</v>
      </c>
      <c r="J66" s="28">
        <v>0.0</v>
      </c>
      <c r="K66" s="28">
        <v>0.0</v>
      </c>
      <c r="L66" s="28">
        <v>16.0</v>
      </c>
      <c r="M66" s="9">
        <f t="shared" si="5"/>
        <v>24</v>
      </c>
      <c r="N66" s="9"/>
    </row>
    <row r="67" ht="15.75" customHeight="1">
      <c r="A67" s="69" t="s">
        <v>112</v>
      </c>
      <c r="B67" s="65">
        <v>2.0</v>
      </c>
      <c r="C67" s="28">
        <v>0.0</v>
      </c>
      <c r="D67" s="28">
        <v>0.0</v>
      </c>
      <c r="E67" s="28">
        <v>0.0</v>
      </c>
      <c r="F67" s="28">
        <v>0.0</v>
      </c>
      <c r="G67" s="28">
        <v>0.0</v>
      </c>
      <c r="H67" s="28">
        <v>0.0</v>
      </c>
      <c r="I67" s="28">
        <v>0.0</v>
      </c>
      <c r="J67" s="28">
        <v>0.0</v>
      </c>
      <c r="K67" s="28">
        <v>0.0</v>
      </c>
      <c r="L67" s="28">
        <v>24.0</v>
      </c>
      <c r="M67" s="9">
        <f t="shared" si="5"/>
        <v>24</v>
      </c>
      <c r="N67" s="9"/>
    </row>
    <row r="68" ht="15.75" customHeight="1">
      <c r="A68" s="72" t="s">
        <v>113</v>
      </c>
      <c r="B68" s="65">
        <v>7.0</v>
      </c>
      <c r="C68" s="28">
        <v>0.0</v>
      </c>
      <c r="D68" s="28">
        <v>0.0</v>
      </c>
      <c r="E68" s="28">
        <v>0.0</v>
      </c>
      <c r="F68" s="28">
        <v>16.0</v>
      </c>
      <c r="G68" s="28">
        <v>0.0</v>
      </c>
      <c r="H68" s="28">
        <v>0.0</v>
      </c>
      <c r="I68" s="28">
        <v>0.0</v>
      </c>
      <c r="J68" s="28">
        <v>0.0</v>
      </c>
      <c r="K68" s="28">
        <v>0.0</v>
      </c>
      <c r="L68" s="28">
        <v>40.0</v>
      </c>
      <c r="M68" s="9">
        <f t="shared" si="5"/>
        <v>56</v>
      </c>
      <c r="N68" s="9"/>
    </row>
    <row r="69" ht="15.75" customHeight="1">
      <c r="A69" s="69" t="s">
        <v>114</v>
      </c>
      <c r="B69" s="65">
        <v>3.0</v>
      </c>
      <c r="C69" s="28">
        <v>0.0</v>
      </c>
      <c r="D69" s="28">
        <v>0.0</v>
      </c>
      <c r="E69" s="28">
        <v>0.0</v>
      </c>
      <c r="F69" s="28">
        <v>0.0</v>
      </c>
      <c r="G69" s="28">
        <v>0.0</v>
      </c>
      <c r="H69" s="28">
        <v>0.0</v>
      </c>
      <c r="I69" s="28">
        <v>0.0</v>
      </c>
      <c r="J69" s="28">
        <v>0.0</v>
      </c>
      <c r="K69" s="28">
        <v>0.0</v>
      </c>
      <c r="L69" s="28">
        <v>24.0</v>
      </c>
      <c r="M69" s="9">
        <f t="shared" si="5"/>
        <v>24</v>
      </c>
      <c r="N69" s="9"/>
    </row>
    <row r="70" ht="15.75" customHeight="1">
      <c r="A70" s="69" t="s">
        <v>115</v>
      </c>
      <c r="B70" s="73">
        <v>2.0</v>
      </c>
      <c r="C70" s="28">
        <v>0.0</v>
      </c>
      <c r="D70" s="28">
        <v>0.0</v>
      </c>
      <c r="E70" s="28">
        <v>0.0</v>
      </c>
      <c r="F70" s="28">
        <v>0.0</v>
      </c>
      <c r="G70" s="28">
        <v>0.0</v>
      </c>
      <c r="H70" s="28">
        <v>0.0</v>
      </c>
      <c r="I70" s="28">
        <v>0.0</v>
      </c>
      <c r="J70" s="28">
        <v>0.0</v>
      </c>
      <c r="K70" s="28">
        <v>0.0</v>
      </c>
      <c r="L70" s="28">
        <v>16.0</v>
      </c>
      <c r="M70" s="9">
        <f t="shared" si="5"/>
        <v>16</v>
      </c>
      <c r="N70" s="9"/>
    </row>
    <row r="71" ht="15.75" customHeight="1">
      <c r="A71" s="72" t="s">
        <v>116</v>
      </c>
      <c r="B71" s="65">
        <v>2.0</v>
      </c>
      <c r="C71" s="28">
        <v>0.0</v>
      </c>
      <c r="D71" s="73">
        <v>8.0</v>
      </c>
      <c r="E71" s="28">
        <v>0.0</v>
      </c>
      <c r="F71" s="28">
        <v>0.0</v>
      </c>
      <c r="G71" s="28">
        <v>0.0</v>
      </c>
      <c r="H71" s="28">
        <v>0.0</v>
      </c>
      <c r="I71" s="28">
        <v>0.0</v>
      </c>
      <c r="J71" s="28">
        <v>0.0</v>
      </c>
      <c r="K71" s="28">
        <v>0.0</v>
      </c>
      <c r="L71" s="28">
        <v>8.0</v>
      </c>
      <c r="M71" s="9">
        <f t="shared" si="5"/>
        <v>16</v>
      </c>
      <c r="N71" s="9"/>
    </row>
    <row r="72" ht="15.75" customHeight="1">
      <c r="A72" s="69" t="s">
        <v>117</v>
      </c>
      <c r="B72" s="65">
        <v>1.0</v>
      </c>
      <c r="C72" s="28">
        <v>0.0</v>
      </c>
      <c r="D72" s="73">
        <v>0.0</v>
      </c>
      <c r="E72" s="28">
        <v>0.0</v>
      </c>
      <c r="F72" s="28">
        <v>0.0</v>
      </c>
      <c r="G72" s="28">
        <v>0.0</v>
      </c>
      <c r="H72" s="28">
        <v>0.0</v>
      </c>
      <c r="I72" s="28">
        <v>0.0</v>
      </c>
      <c r="J72" s="28">
        <v>0.0</v>
      </c>
      <c r="K72" s="28">
        <v>0.0</v>
      </c>
      <c r="L72" s="28">
        <v>8.0</v>
      </c>
      <c r="M72" s="9">
        <f t="shared" si="5"/>
        <v>8</v>
      </c>
      <c r="N72" s="9"/>
    </row>
    <row r="73" ht="15.75" customHeight="1">
      <c r="A73" s="74" t="s">
        <v>62</v>
      </c>
      <c r="B73" s="65">
        <v>1.0</v>
      </c>
      <c r="C73" s="73">
        <v>2.0</v>
      </c>
      <c r="D73" s="73">
        <v>2.0</v>
      </c>
      <c r="E73" s="73">
        <v>2.0</v>
      </c>
      <c r="F73" s="28">
        <v>2.0</v>
      </c>
      <c r="G73" s="28">
        <v>2.0</v>
      </c>
      <c r="H73" s="28">
        <v>2.0</v>
      </c>
      <c r="I73" s="28">
        <v>2.0</v>
      </c>
      <c r="J73" s="28">
        <v>2.0</v>
      </c>
      <c r="K73" s="28">
        <v>2.0</v>
      </c>
      <c r="L73" s="28">
        <v>2.0</v>
      </c>
      <c r="M73" s="9">
        <f t="shared" si="5"/>
        <v>20</v>
      </c>
      <c r="N73" s="9"/>
    </row>
    <row r="74" ht="15.75" customHeight="1">
      <c r="A74" s="69" t="s">
        <v>118</v>
      </c>
      <c r="B74" s="65">
        <v>1.0</v>
      </c>
      <c r="C74" s="28">
        <v>0.0</v>
      </c>
      <c r="D74" s="28">
        <v>16.0</v>
      </c>
      <c r="E74" s="28">
        <v>0.0</v>
      </c>
      <c r="F74" s="28">
        <v>0.0</v>
      </c>
      <c r="G74" s="28">
        <v>0.0</v>
      </c>
      <c r="H74" s="28">
        <v>0.0</v>
      </c>
      <c r="I74" s="28">
        <v>0.0</v>
      </c>
      <c r="J74" s="28">
        <v>0.0</v>
      </c>
      <c r="K74" s="28">
        <v>0.0</v>
      </c>
      <c r="L74" s="28">
        <v>0.0</v>
      </c>
      <c r="M74" s="9">
        <f t="shared" si="5"/>
        <v>16</v>
      </c>
      <c r="N74" s="9"/>
    </row>
    <row r="75" ht="15.75" customHeight="1">
      <c r="A75" s="69" t="s">
        <v>119</v>
      </c>
      <c r="B75" s="65">
        <v>2.0</v>
      </c>
      <c r="C75" s="28">
        <v>0.0</v>
      </c>
      <c r="D75" s="28">
        <v>8.0</v>
      </c>
      <c r="E75" s="28">
        <v>0.0</v>
      </c>
      <c r="F75" s="28">
        <v>0.0</v>
      </c>
      <c r="G75" s="28">
        <v>0.0</v>
      </c>
      <c r="H75" s="28">
        <v>0.0</v>
      </c>
      <c r="I75" s="28">
        <v>0.0</v>
      </c>
      <c r="J75" s="28">
        <v>0.0</v>
      </c>
      <c r="K75" s="28">
        <v>0.0</v>
      </c>
      <c r="L75" s="28">
        <v>0.0</v>
      </c>
      <c r="M75" s="9">
        <f t="shared" si="5"/>
        <v>8</v>
      </c>
      <c r="N75" s="9"/>
    </row>
    <row r="76" ht="15.75" customHeight="1">
      <c r="A76" s="69" t="s">
        <v>120</v>
      </c>
      <c r="B76" s="65">
        <v>2.0</v>
      </c>
      <c r="C76" s="28">
        <v>4.0</v>
      </c>
      <c r="D76" s="28">
        <v>4.0</v>
      </c>
      <c r="E76" s="28">
        <v>4.0</v>
      </c>
      <c r="F76" s="28">
        <v>0.0</v>
      </c>
      <c r="G76" s="28">
        <v>0.0</v>
      </c>
      <c r="H76" s="28">
        <v>4.0</v>
      </c>
      <c r="I76" s="28">
        <v>0.0</v>
      </c>
      <c r="J76" s="28">
        <v>0.0</v>
      </c>
      <c r="K76" s="28">
        <v>0.0</v>
      </c>
      <c r="L76" s="28">
        <v>0.0</v>
      </c>
      <c r="M76" s="9">
        <f t="shared" si="5"/>
        <v>16</v>
      </c>
      <c r="N76" s="9"/>
    </row>
    <row r="77" ht="15.75" customHeight="1">
      <c r="A77" s="69" t="s">
        <v>121</v>
      </c>
      <c r="B77" s="65">
        <v>2.0</v>
      </c>
      <c r="C77" s="28">
        <v>0.0</v>
      </c>
      <c r="D77" s="28">
        <v>8.0</v>
      </c>
      <c r="E77" s="28">
        <v>0.0</v>
      </c>
      <c r="F77" s="28">
        <v>0.0</v>
      </c>
      <c r="G77" s="28">
        <v>0.0</v>
      </c>
      <c r="H77" s="28">
        <v>0.0</v>
      </c>
      <c r="I77" s="28">
        <v>0.0</v>
      </c>
      <c r="J77" s="28">
        <v>0.0</v>
      </c>
      <c r="K77" s="28">
        <v>0.0</v>
      </c>
      <c r="L77" s="28">
        <v>0.0</v>
      </c>
      <c r="M77" s="9">
        <f t="shared" si="5"/>
        <v>8</v>
      </c>
      <c r="N77" s="9"/>
    </row>
    <row r="78" ht="15.75" customHeight="1">
      <c r="A78" s="69" t="s">
        <v>122</v>
      </c>
      <c r="B78" s="65">
        <v>3.0</v>
      </c>
      <c r="C78" s="28">
        <v>0.0</v>
      </c>
      <c r="D78" s="28">
        <v>16.0</v>
      </c>
      <c r="E78" s="28">
        <v>0.0</v>
      </c>
      <c r="F78" s="28">
        <v>0.0</v>
      </c>
      <c r="G78" s="28">
        <v>0.0</v>
      </c>
      <c r="H78" s="28">
        <v>0.0</v>
      </c>
      <c r="I78" s="28">
        <v>0.0</v>
      </c>
      <c r="J78" s="28">
        <v>0.0</v>
      </c>
      <c r="K78" s="28">
        <v>0.0</v>
      </c>
      <c r="L78" s="28">
        <v>8.0</v>
      </c>
      <c r="M78" s="9">
        <f t="shared" si="5"/>
        <v>24</v>
      </c>
      <c r="N78" s="9"/>
    </row>
    <row r="79" ht="15.75" customHeight="1">
      <c r="A79" s="69" t="s">
        <v>123</v>
      </c>
      <c r="B79" s="65">
        <v>3.0</v>
      </c>
      <c r="C79" s="28">
        <v>0.0</v>
      </c>
      <c r="D79" s="28">
        <v>16.0</v>
      </c>
      <c r="E79" s="28">
        <v>0.0</v>
      </c>
      <c r="F79" s="28">
        <v>0.0</v>
      </c>
      <c r="G79" s="28">
        <v>0.0</v>
      </c>
      <c r="H79" s="28">
        <v>0.0</v>
      </c>
      <c r="I79" s="28">
        <v>0.0</v>
      </c>
      <c r="J79" s="28">
        <v>0.0</v>
      </c>
      <c r="K79" s="28">
        <v>0.0</v>
      </c>
      <c r="L79" s="28">
        <v>8.0</v>
      </c>
      <c r="M79" s="9">
        <f t="shared" si="5"/>
        <v>24</v>
      </c>
      <c r="N79" s="9"/>
    </row>
    <row r="80" ht="15.75" customHeight="1">
      <c r="A80" s="69" t="s">
        <v>124</v>
      </c>
      <c r="B80" s="65">
        <v>3.0</v>
      </c>
      <c r="C80" s="28">
        <v>0.0</v>
      </c>
      <c r="D80" s="28">
        <v>16.0</v>
      </c>
      <c r="E80" s="28">
        <v>0.0</v>
      </c>
      <c r="F80" s="28">
        <v>0.0</v>
      </c>
      <c r="G80" s="28">
        <v>0.0</v>
      </c>
      <c r="H80" s="28">
        <v>0.0</v>
      </c>
      <c r="I80" s="28">
        <v>0.0</v>
      </c>
      <c r="J80" s="28">
        <v>0.0</v>
      </c>
      <c r="K80" s="28">
        <v>0.0</v>
      </c>
      <c r="L80" s="28">
        <v>8.0</v>
      </c>
      <c r="M80" s="9">
        <f t="shared" si="5"/>
        <v>24</v>
      </c>
      <c r="N80" s="9"/>
    </row>
    <row r="81" ht="14.25" customHeight="1">
      <c r="A81" s="69" t="s">
        <v>125</v>
      </c>
      <c r="B81" s="65">
        <v>1.0</v>
      </c>
      <c r="C81" s="28">
        <v>0.0</v>
      </c>
      <c r="D81" s="28">
        <v>8.0</v>
      </c>
      <c r="E81" s="28">
        <v>0.0</v>
      </c>
      <c r="F81" s="28">
        <v>0.0</v>
      </c>
      <c r="G81" s="28">
        <v>0.0</v>
      </c>
      <c r="H81" s="28">
        <v>0.0</v>
      </c>
      <c r="I81" s="28">
        <v>0.0</v>
      </c>
      <c r="J81" s="28">
        <v>0.0</v>
      </c>
      <c r="K81" s="28">
        <v>0.0</v>
      </c>
      <c r="L81" s="28">
        <v>0.0</v>
      </c>
      <c r="M81" s="9">
        <f t="shared" si="5"/>
        <v>8</v>
      </c>
      <c r="N81" s="9"/>
    </row>
    <row r="82" ht="15.75" customHeight="1">
      <c r="A82" s="69" t="s">
        <v>126</v>
      </c>
      <c r="B82" s="65">
        <v>1.0</v>
      </c>
      <c r="C82" s="28">
        <v>0.0</v>
      </c>
      <c r="D82" s="28">
        <v>8.0</v>
      </c>
      <c r="E82" s="28">
        <v>0.0</v>
      </c>
      <c r="F82" s="28">
        <v>0.0</v>
      </c>
      <c r="G82" s="28">
        <v>0.0</v>
      </c>
      <c r="H82" s="28">
        <v>0.0</v>
      </c>
      <c r="I82" s="28">
        <v>0.0</v>
      </c>
      <c r="J82" s="28">
        <v>0.0</v>
      </c>
      <c r="K82" s="28">
        <v>0.0</v>
      </c>
      <c r="L82" s="28">
        <v>0.0</v>
      </c>
      <c r="M82" s="9">
        <f t="shared" si="5"/>
        <v>8</v>
      </c>
      <c r="P82" s="9"/>
    </row>
    <row r="83" ht="15.75" customHeight="1">
      <c r="A83" s="69" t="s">
        <v>62</v>
      </c>
      <c r="B83" s="65">
        <v>1.0</v>
      </c>
      <c r="C83" s="28">
        <v>2.0</v>
      </c>
      <c r="D83" s="28">
        <v>2.0</v>
      </c>
      <c r="E83" s="28">
        <v>2.0</v>
      </c>
      <c r="F83" s="28">
        <v>2.0</v>
      </c>
      <c r="G83" s="28">
        <v>2.0</v>
      </c>
      <c r="H83" s="28">
        <v>2.0</v>
      </c>
      <c r="I83" s="28">
        <v>2.0</v>
      </c>
      <c r="J83" s="28">
        <v>2.0</v>
      </c>
      <c r="K83" s="28">
        <v>2.0</v>
      </c>
      <c r="L83" s="28">
        <v>2.0</v>
      </c>
      <c r="M83" s="9">
        <f t="shared" si="5"/>
        <v>20</v>
      </c>
      <c r="P83" s="9"/>
    </row>
    <row r="84" ht="15.75" customHeight="1">
      <c r="A84" s="75" t="s">
        <v>73</v>
      </c>
      <c r="B84" s="11">
        <f>SUM(B85:B94)</f>
        <v>14</v>
      </c>
      <c r="C84" s="11" t="s">
        <v>5</v>
      </c>
      <c r="D84" s="11" t="s">
        <v>6</v>
      </c>
      <c r="E84" s="11" t="s">
        <v>7</v>
      </c>
      <c r="F84" s="11" t="s">
        <v>8</v>
      </c>
      <c r="G84" s="12" t="s">
        <v>9</v>
      </c>
      <c r="H84" s="12" t="s">
        <v>10</v>
      </c>
      <c r="I84" s="12" t="s">
        <v>11</v>
      </c>
      <c r="J84" s="13" t="s">
        <v>12</v>
      </c>
      <c r="K84" s="13" t="s">
        <v>13</v>
      </c>
      <c r="L84" s="13" t="s">
        <v>14</v>
      </c>
    </row>
    <row r="85" ht="15.75" customHeight="1">
      <c r="A85" s="76" t="s">
        <v>127</v>
      </c>
      <c r="B85" s="28">
        <v>1.0</v>
      </c>
      <c r="C85" s="28">
        <v>4.0</v>
      </c>
      <c r="D85" s="28">
        <v>0.0</v>
      </c>
      <c r="E85" s="28">
        <v>4.0</v>
      </c>
      <c r="F85" s="28">
        <v>0.0</v>
      </c>
      <c r="G85" s="28">
        <v>0.0</v>
      </c>
      <c r="H85" s="28">
        <v>0.0</v>
      </c>
      <c r="I85" s="28">
        <v>0.0</v>
      </c>
      <c r="J85" s="28">
        <v>0.0</v>
      </c>
      <c r="K85" s="28">
        <v>0.0</v>
      </c>
      <c r="L85" s="28">
        <v>0.0</v>
      </c>
      <c r="M85" s="20">
        <f t="shared" ref="M85:M94" si="6">SUM(C85:L85)</f>
        <v>8</v>
      </c>
    </row>
    <row r="86" ht="15.75" customHeight="1">
      <c r="A86" s="76" t="s">
        <v>128</v>
      </c>
      <c r="B86" s="28">
        <v>1.0</v>
      </c>
      <c r="C86" s="28">
        <v>4.0</v>
      </c>
      <c r="D86" s="28">
        <v>0.0</v>
      </c>
      <c r="E86" s="28">
        <v>4.0</v>
      </c>
      <c r="F86" s="28">
        <v>0.0</v>
      </c>
      <c r="G86" s="28">
        <v>0.0</v>
      </c>
      <c r="H86" s="28">
        <v>0.0</v>
      </c>
      <c r="I86" s="28">
        <v>0.0</v>
      </c>
      <c r="J86" s="28">
        <v>0.0</v>
      </c>
      <c r="K86" s="28">
        <v>0.0</v>
      </c>
      <c r="L86" s="28">
        <v>0.0</v>
      </c>
      <c r="M86" s="20">
        <f t="shared" si="6"/>
        <v>8</v>
      </c>
      <c r="N86" s="20">
        <f>SUM(M85:M94)</f>
        <v>108</v>
      </c>
    </row>
    <row r="87" ht="15.75" customHeight="1">
      <c r="A87" s="76" t="s">
        <v>129</v>
      </c>
      <c r="B87" s="28">
        <v>1.0</v>
      </c>
      <c r="C87" s="28">
        <v>4.0</v>
      </c>
      <c r="D87" s="28">
        <v>0.0</v>
      </c>
      <c r="E87" s="28">
        <v>4.0</v>
      </c>
      <c r="F87" s="28">
        <v>0.0</v>
      </c>
      <c r="G87" s="28">
        <v>0.0</v>
      </c>
      <c r="H87" s="28">
        <v>0.0</v>
      </c>
      <c r="I87" s="28">
        <v>0.0</v>
      </c>
      <c r="J87" s="28">
        <v>0.0</v>
      </c>
      <c r="K87" s="28">
        <v>0.0</v>
      </c>
      <c r="L87" s="28">
        <v>0.0</v>
      </c>
      <c r="M87" s="20">
        <f t="shared" si="6"/>
        <v>8</v>
      </c>
    </row>
    <row r="88" ht="15.75" customHeight="1">
      <c r="A88" s="76" t="s">
        <v>130</v>
      </c>
      <c r="B88" s="28">
        <v>1.0</v>
      </c>
      <c r="C88" s="28">
        <v>4.0</v>
      </c>
      <c r="D88" s="28">
        <v>0.0</v>
      </c>
      <c r="E88" s="28">
        <v>4.0</v>
      </c>
      <c r="F88" s="28">
        <v>0.0</v>
      </c>
      <c r="G88" s="28">
        <v>0.0</v>
      </c>
      <c r="H88" s="28">
        <v>0.0</v>
      </c>
      <c r="I88" s="28">
        <v>0.0</v>
      </c>
      <c r="J88" s="28">
        <v>0.0</v>
      </c>
      <c r="K88" s="28">
        <v>0.0</v>
      </c>
      <c r="L88" s="28">
        <v>0.0</v>
      </c>
      <c r="M88" s="20">
        <f t="shared" si="6"/>
        <v>8</v>
      </c>
    </row>
    <row r="89" ht="15.75" customHeight="1">
      <c r="A89" s="76" t="s">
        <v>131</v>
      </c>
      <c r="B89" s="28">
        <v>2.0</v>
      </c>
      <c r="C89" s="28">
        <v>8.0</v>
      </c>
      <c r="D89" s="28">
        <v>0.0</v>
      </c>
      <c r="E89" s="28">
        <v>4.0</v>
      </c>
      <c r="F89" s="28">
        <v>0.0</v>
      </c>
      <c r="G89" s="28">
        <v>0.0</v>
      </c>
      <c r="H89" s="28">
        <v>4.0</v>
      </c>
      <c r="I89" s="28">
        <v>0.0</v>
      </c>
      <c r="J89" s="28">
        <v>0.0</v>
      </c>
      <c r="K89" s="28">
        <v>0.0</v>
      </c>
      <c r="L89" s="28">
        <v>0.0</v>
      </c>
      <c r="M89" s="20">
        <f t="shared" si="6"/>
        <v>16</v>
      </c>
      <c r="N89" s="9"/>
    </row>
    <row r="90" ht="15.75" customHeight="1">
      <c r="A90" s="76" t="s">
        <v>132</v>
      </c>
      <c r="B90" s="28">
        <v>2.0</v>
      </c>
      <c r="C90" s="28">
        <v>4.0</v>
      </c>
      <c r="D90" s="28">
        <v>0.0</v>
      </c>
      <c r="E90" s="28">
        <v>4.0</v>
      </c>
      <c r="F90" s="28">
        <v>8.0</v>
      </c>
      <c r="G90" s="28">
        <v>0.0</v>
      </c>
      <c r="H90" s="28">
        <v>0.0</v>
      </c>
      <c r="I90" s="28">
        <v>0.0</v>
      </c>
      <c r="J90" s="28">
        <v>0.0</v>
      </c>
      <c r="K90" s="28">
        <v>0.0</v>
      </c>
      <c r="L90" s="28">
        <v>0.0</v>
      </c>
      <c r="M90" s="20">
        <f t="shared" si="6"/>
        <v>16</v>
      </c>
    </row>
    <row r="91" ht="15.75" customHeight="1">
      <c r="A91" s="76" t="s">
        <v>133</v>
      </c>
      <c r="B91" s="28">
        <v>1.0</v>
      </c>
      <c r="C91" s="28">
        <v>2.0</v>
      </c>
      <c r="D91" s="28">
        <v>0.0</v>
      </c>
      <c r="E91" s="28">
        <v>4.0</v>
      </c>
      <c r="F91" s="28">
        <v>2.0</v>
      </c>
      <c r="G91" s="28">
        <v>0.0</v>
      </c>
      <c r="H91" s="28">
        <v>0.0</v>
      </c>
      <c r="I91" s="28">
        <v>0.0</v>
      </c>
      <c r="J91" s="28">
        <v>0.0</v>
      </c>
      <c r="K91" s="28">
        <v>0.0</v>
      </c>
      <c r="L91" s="28">
        <v>0.0</v>
      </c>
      <c r="M91" s="20">
        <f t="shared" si="6"/>
        <v>8</v>
      </c>
    </row>
    <row r="92" ht="15.75" customHeight="1">
      <c r="A92" s="76" t="s">
        <v>134</v>
      </c>
      <c r="B92" s="28">
        <v>1.0</v>
      </c>
      <c r="C92" s="28">
        <v>0.0</v>
      </c>
      <c r="D92" s="28">
        <v>0.0</v>
      </c>
      <c r="E92" s="28">
        <v>8.0</v>
      </c>
      <c r="F92" s="28">
        <v>0.0</v>
      </c>
      <c r="G92" s="28">
        <v>0.0</v>
      </c>
      <c r="H92" s="28">
        <v>0.0</v>
      </c>
      <c r="I92" s="28">
        <v>0.0</v>
      </c>
      <c r="J92" s="28">
        <v>0.0</v>
      </c>
      <c r="K92" s="28">
        <v>0.0</v>
      </c>
      <c r="L92" s="28">
        <v>0.0</v>
      </c>
      <c r="M92" s="20">
        <f t="shared" si="6"/>
        <v>8</v>
      </c>
    </row>
    <row r="93" ht="15.75" customHeight="1">
      <c r="A93" s="77" t="s">
        <v>135</v>
      </c>
      <c r="B93" s="28">
        <v>1.0</v>
      </c>
      <c r="C93" s="28">
        <v>0.0</v>
      </c>
      <c r="D93" s="28">
        <v>0.0</v>
      </c>
      <c r="E93" s="28">
        <v>4.0</v>
      </c>
      <c r="F93" s="28">
        <v>4.0</v>
      </c>
      <c r="G93" s="28">
        <v>0.0</v>
      </c>
      <c r="H93" s="28">
        <v>0.0</v>
      </c>
      <c r="I93" s="28">
        <v>0.0</v>
      </c>
      <c r="J93" s="28">
        <v>0.0</v>
      </c>
      <c r="K93" s="28">
        <v>0.0</v>
      </c>
      <c r="L93" s="28">
        <v>0.0</v>
      </c>
      <c r="M93" s="20">
        <f t="shared" si="6"/>
        <v>8</v>
      </c>
    </row>
    <row r="94" ht="15.75" customHeight="1">
      <c r="A94" s="77" t="s">
        <v>136</v>
      </c>
      <c r="B94" s="28">
        <v>3.0</v>
      </c>
      <c r="C94" s="28">
        <v>2.0</v>
      </c>
      <c r="D94" s="28">
        <v>2.0</v>
      </c>
      <c r="E94" s="28">
        <v>2.0</v>
      </c>
      <c r="F94" s="28">
        <v>2.0</v>
      </c>
      <c r="G94" s="28">
        <v>2.0</v>
      </c>
      <c r="H94" s="28">
        <v>2.0</v>
      </c>
      <c r="I94" s="28">
        <v>2.0</v>
      </c>
      <c r="J94" s="28">
        <v>2.0</v>
      </c>
      <c r="K94" s="28">
        <v>2.0</v>
      </c>
      <c r="L94" s="28">
        <v>2.0</v>
      </c>
      <c r="M94" s="20">
        <f t="shared" si="6"/>
        <v>20</v>
      </c>
    </row>
    <row r="95" ht="15.75" customHeight="1">
      <c r="A95" s="1"/>
      <c r="B95" s="37">
        <f>SUM(B84,B52,B30,B6)</f>
        <v>152</v>
      </c>
      <c r="C95" s="37">
        <f t="shared" ref="C95:L95" si="7">SUM(C85:C94,C74:C83,C53:C73,C31:C51,C7:C29)</f>
        <v>300</v>
      </c>
      <c r="D95" s="37">
        <f t="shared" si="7"/>
        <v>126</v>
      </c>
      <c r="E95" s="37">
        <f t="shared" si="7"/>
        <v>182</v>
      </c>
      <c r="F95" s="37">
        <f t="shared" si="7"/>
        <v>128</v>
      </c>
      <c r="G95" s="37">
        <f t="shared" si="7"/>
        <v>64</v>
      </c>
      <c r="H95" s="37">
        <f t="shared" si="7"/>
        <v>248</v>
      </c>
      <c r="I95" s="37">
        <f t="shared" si="7"/>
        <v>16</v>
      </c>
      <c r="J95" s="37">
        <f t="shared" si="7"/>
        <v>46</v>
      </c>
      <c r="K95" s="37">
        <f t="shared" si="7"/>
        <v>84</v>
      </c>
      <c r="L95" s="37">
        <f t="shared" si="7"/>
        <v>302</v>
      </c>
    </row>
    <row r="96" ht="15.75" customHeight="1"/>
    <row r="97" ht="15.75" customHeight="1">
      <c r="A97" s="1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N97" s="20">
        <f>SUM(N7:N86)</f>
        <v>872</v>
      </c>
    </row>
    <row r="98" ht="15.75" customHeight="1">
      <c r="A98" s="1"/>
      <c r="B98" s="37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ht="15.75" customHeight="1">
      <c r="A99" s="1"/>
      <c r="B99" s="37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ht="15.75" customHeight="1">
      <c r="A100" s="1"/>
      <c r="B100" s="37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ht="15.75" customHeight="1">
      <c r="A101" s="1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ht="15.75" customHeight="1">
      <c r="A102" s="1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ht="15.75" customHeight="1">
      <c r="A103" s="1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ht="15.75" customHeight="1">
      <c r="A104" s="1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ht="15.75" customHeight="1">
      <c r="A105" s="1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ht="15.75" customHeight="1">
      <c r="A106" s="1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ht="15.75" customHeight="1">
      <c r="A107" s="9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ht="15.75" customHeight="1">
      <c r="A108" s="9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ht="15.75" customHeight="1">
      <c r="A109" s="79"/>
      <c r="B109" s="37"/>
      <c r="C109" s="37"/>
      <c r="D109" s="37"/>
      <c r="E109" s="37"/>
      <c r="F109" s="37"/>
      <c r="G109" s="1"/>
      <c r="H109" s="1"/>
      <c r="I109" s="1"/>
      <c r="J109" s="9"/>
      <c r="K109" s="9"/>
      <c r="L109" s="9"/>
    </row>
    <row r="110" ht="15.75" customHeight="1">
      <c r="A110" s="1"/>
      <c r="B110" s="37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ht="15.75" customHeight="1">
      <c r="A111" s="1"/>
      <c r="B111" s="37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ht="15.75" customHeight="1">
      <c r="A112" s="1"/>
      <c r="B112" s="37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ht="15.75" customHeight="1">
      <c r="A113" s="1"/>
      <c r="B113" s="37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ht="15.75" customHeight="1">
      <c r="A114" s="1"/>
      <c r="B114" s="37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 ht="15.75" customHeight="1">
      <c r="A115" s="1"/>
      <c r="B115" s="37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 ht="15.75" customHeight="1">
      <c r="A116" s="1"/>
      <c r="B116" s="37"/>
      <c r="C116" s="78"/>
      <c r="D116" s="78"/>
      <c r="E116" s="78"/>
      <c r="F116" s="78"/>
      <c r="G116" s="78"/>
      <c r="H116" s="78"/>
      <c r="I116" s="78"/>
      <c r="J116" s="78"/>
      <c r="K116" s="78"/>
      <c r="L116" s="78"/>
    </row>
    <row r="117" ht="15.75" customHeight="1">
      <c r="A117" s="1"/>
      <c r="B117" s="37"/>
      <c r="C117" s="78"/>
      <c r="D117" s="78"/>
      <c r="E117" s="78"/>
      <c r="F117" s="78"/>
      <c r="G117" s="78"/>
      <c r="H117" s="78"/>
      <c r="I117" s="78"/>
      <c r="J117" s="78"/>
      <c r="K117" s="78"/>
      <c r="L117" s="78"/>
    </row>
    <row r="118" ht="15.75" customHeight="1">
      <c r="A118" s="1"/>
      <c r="B118" s="37"/>
      <c r="C118" s="78"/>
      <c r="D118" s="78"/>
      <c r="E118" s="78"/>
      <c r="F118" s="78"/>
      <c r="G118" s="78"/>
      <c r="H118" s="78"/>
      <c r="I118" s="78"/>
      <c r="J118" s="78"/>
      <c r="K118" s="78"/>
      <c r="L118" s="78"/>
    </row>
    <row r="119" ht="15.75" customHeight="1">
      <c r="A119" s="1"/>
      <c r="B119" s="37"/>
      <c r="C119" s="78"/>
      <c r="D119" s="78"/>
      <c r="E119" s="78"/>
      <c r="F119" s="78"/>
      <c r="G119" s="78"/>
      <c r="H119" s="78"/>
      <c r="I119" s="78"/>
      <c r="J119" s="78"/>
      <c r="K119" s="78"/>
      <c r="L119" s="78"/>
    </row>
    <row r="120" ht="15.75" customHeight="1">
      <c r="A120" s="1"/>
      <c r="B120" s="37"/>
      <c r="C120" s="78"/>
      <c r="D120" s="78"/>
      <c r="E120" s="78"/>
      <c r="F120" s="78"/>
      <c r="G120" s="78"/>
      <c r="H120" s="78"/>
      <c r="I120" s="78"/>
      <c r="J120" s="78"/>
      <c r="K120" s="78"/>
      <c r="L120" s="78"/>
    </row>
    <row r="121" ht="15.75" customHeight="1">
      <c r="A121" s="1"/>
      <c r="B121" s="37"/>
      <c r="C121" s="78"/>
      <c r="D121" s="78"/>
      <c r="E121" s="78"/>
      <c r="F121" s="78"/>
      <c r="G121" s="78"/>
      <c r="H121" s="78"/>
      <c r="I121" s="78"/>
      <c r="J121" s="78"/>
      <c r="K121" s="78"/>
      <c r="L121" s="78"/>
    </row>
    <row r="122" ht="15.75" customHeight="1">
      <c r="A122" s="1"/>
      <c r="B122" s="37"/>
      <c r="C122" s="78"/>
      <c r="D122" s="78"/>
      <c r="E122" s="78"/>
      <c r="F122" s="78"/>
      <c r="G122" s="78"/>
      <c r="H122" s="78"/>
      <c r="I122" s="78"/>
      <c r="J122" s="78"/>
      <c r="K122" s="78"/>
      <c r="L122" s="78"/>
    </row>
    <row r="123" ht="15.75" customHeight="1">
      <c r="A123" s="1"/>
      <c r="B123" s="37"/>
      <c r="C123" s="78"/>
      <c r="D123" s="78"/>
      <c r="E123" s="78"/>
      <c r="F123" s="78"/>
      <c r="G123" s="78"/>
      <c r="H123" s="78"/>
      <c r="I123" s="78"/>
      <c r="J123" s="78"/>
      <c r="K123" s="78"/>
      <c r="L123" s="78"/>
    </row>
    <row r="124" ht="15.75" customHeight="1">
      <c r="A124" s="1"/>
      <c r="B124" s="37"/>
      <c r="C124" s="78"/>
      <c r="D124" s="78"/>
      <c r="E124" s="78"/>
      <c r="F124" s="78"/>
      <c r="G124" s="78"/>
      <c r="H124" s="78"/>
      <c r="I124" s="78"/>
      <c r="J124" s="78"/>
      <c r="K124" s="78"/>
      <c r="L124" s="78"/>
    </row>
    <row r="125" ht="15.75" customHeight="1">
      <c r="A125" s="1"/>
      <c r="B125" s="37"/>
      <c r="C125" s="78"/>
      <c r="D125" s="78"/>
      <c r="E125" s="78"/>
      <c r="F125" s="78"/>
      <c r="G125" s="78"/>
      <c r="H125" s="78"/>
      <c r="I125" s="78"/>
      <c r="J125" s="78"/>
      <c r="K125" s="78"/>
      <c r="L125" s="78"/>
    </row>
    <row r="126" ht="15.75" customHeight="1">
      <c r="A126" s="9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</row>
    <row r="127" ht="15.75" customHeight="1">
      <c r="A127" s="79"/>
      <c r="B127" s="37"/>
      <c r="C127" s="37"/>
      <c r="D127" s="37"/>
      <c r="E127" s="37"/>
      <c r="F127" s="37"/>
      <c r="G127" s="1"/>
      <c r="H127" s="1"/>
      <c r="I127" s="1"/>
      <c r="J127" s="9"/>
      <c r="K127" s="9"/>
      <c r="L127" s="9"/>
    </row>
    <row r="128" ht="15.75" customHeight="1">
      <c r="A128" s="1"/>
      <c r="B128" s="37"/>
      <c r="C128" s="78"/>
      <c r="D128" s="78"/>
      <c r="E128" s="78"/>
      <c r="F128" s="78"/>
      <c r="G128" s="78"/>
      <c r="H128" s="78"/>
      <c r="I128" s="78"/>
      <c r="J128" s="78"/>
      <c r="K128" s="78"/>
      <c r="L128" s="78"/>
    </row>
    <row r="129" ht="15.75" customHeight="1">
      <c r="A129" s="1"/>
      <c r="B129" s="37"/>
      <c r="C129" s="78"/>
      <c r="D129" s="78"/>
      <c r="E129" s="78"/>
      <c r="F129" s="78"/>
      <c r="G129" s="78"/>
      <c r="H129" s="78"/>
      <c r="I129" s="78"/>
      <c r="J129" s="78"/>
      <c r="K129" s="78"/>
      <c r="L129" s="78"/>
    </row>
    <row r="130" ht="15.75" customHeight="1">
      <c r="A130" s="1"/>
      <c r="B130" s="37"/>
      <c r="C130" s="78"/>
      <c r="D130" s="78"/>
      <c r="E130" s="78"/>
      <c r="F130" s="78"/>
      <c r="G130" s="78"/>
      <c r="H130" s="78"/>
      <c r="I130" s="78"/>
      <c r="J130" s="78"/>
      <c r="K130" s="78"/>
      <c r="L130" s="78"/>
    </row>
    <row r="131" ht="15.75" customHeight="1">
      <c r="A131" s="1"/>
      <c r="B131" s="37"/>
      <c r="C131" s="78"/>
      <c r="D131" s="78"/>
      <c r="E131" s="78"/>
      <c r="F131" s="78"/>
      <c r="G131" s="78"/>
      <c r="H131" s="78"/>
      <c r="I131" s="78"/>
      <c r="J131" s="78"/>
      <c r="K131" s="78"/>
      <c r="L131" s="78"/>
    </row>
    <row r="132" ht="15.75" customHeight="1">
      <c r="A132" s="1"/>
      <c r="B132" s="37"/>
      <c r="C132" s="78"/>
      <c r="D132" s="78"/>
      <c r="E132" s="78"/>
      <c r="F132" s="78"/>
      <c r="G132" s="78"/>
      <c r="H132" s="78"/>
      <c r="I132" s="78"/>
      <c r="J132" s="78"/>
      <c r="K132" s="78"/>
      <c r="L132" s="78"/>
    </row>
    <row r="133" ht="15.75" customHeight="1">
      <c r="A133" s="1"/>
      <c r="B133" s="37"/>
      <c r="C133" s="78"/>
      <c r="D133" s="78"/>
      <c r="E133" s="78"/>
      <c r="F133" s="78"/>
      <c r="G133" s="78"/>
      <c r="H133" s="78"/>
      <c r="I133" s="78"/>
      <c r="J133" s="78"/>
      <c r="K133" s="78"/>
      <c r="L133" s="78"/>
    </row>
    <row r="134" ht="15.75" customHeight="1">
      <c r="A134" s="1"/>
      <c r="B134" s="37"/>
      <c r="C134" s="78"/>
      <c r="D134" s="78"/>
      <c r="E134" s="78"/>
      <c r="F134" s="78"/>
      <c r="G134" s="78"/>
      <c r="H134" s="78"/>
      <c r="I134" s="78"/>
      <c r="J134" s="78"/>
      <c r="K134" s="78"/>
      <c r="L134" s="78"/>
    </row>
    <row r="135" ht="15.75" customHeight="1">
      <c r="A135" s="1"/>
      <c r="B135" s="37"/>
      <c r="C135" s="78"/>
      <c r="D135" s="78"/>
      <c r="E135" s="78"/>
      <c r="F135" s="78"/>
      <c r="G135" s="78"/>
      <c r="H135" s="78"/>
      <c r="I135" s="78"/>
      <c r="J135" s="78"/>
      <c r="K135" s="78"/>
      <c r="L135" s="78"/>
    </row>
    <row r="136" ht="15.75" customHeight="1">
      <c r="A136" s="1"/>
      <c r="B136" s="37"/>
      <c r="C136" s="78"/>
      <c r="D136" s="78"/>
      <c r="E136" s="78"/>
      <c r="F136" s="78"/>
      <c r="G136" s="78"/>
      <c r="H136" s="78"/>
      <c r="I136" s="78"/>
      <c r="J136" s="78"/>
      <c r="K136" s="78"/>
      <c r="L136" s="78"/>
    </row>
    <row r="137" ht="15.75" customHeight="1">
      <c r="A137" s="1"/>
      <c r="B137" s="37"/>
      <c r="C137" s="78"/>
      <c r="D137" s="78"/>
      <c r="E137" s="78"/>
      <c r="F137" s="78"/>
      <c r="G137" s="78"/>
      <c r="H137" s="78"/>
      <c r="I137" s="78"/>
      <c r="J137" s="78"/>
      <c r="K137" s="78"/>
      <c r="L137" s="78"/>
    </row>
    <row r="138" ht="15.75" customHeight="1">
      <c r="A138" s="9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</row>
    <row r="139" ht="15.75" customHeight="1">
      <c r="A139" s="9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</row>
    <row r="140" ht="15.75" customHeight="1">
      <c r="A140" s="80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</row>
    <row r="141" ht="15.75" customHeight="1">
      <c r="A141" s="82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</row>
    <row r="142" ht="15.75" customHeight="1">
      <c r="A142" s="83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</row>
    <row r="143" ht="15.75" customHeight="1">
      <c r="A143" s="83"/>
      <c r="B143" s="84"/>
      <c r="C143" s="81"/>
      <c r="D143" s="81"/>
      <c r="E143" s="81"/>
      <c r="F143" s="81"/>
      <c r="G143" s="81"/>
      <c r="H143" s="81"/>
      <c r="I143" s="81"/>
      <c r="J143" s="81"/>
      <c r="K143" s="81"/>
      <c r="L143" s="81"/>
    </row>
    <row r="144" ht="15.75" customHeight="1">
      <c r="A144" s="85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</row>
    <row r="145" ht="15.75" customHeight="1">
      <c r="A145" s="83"/>
      <c r="B145" s="84"/>
      <c r="C145" s="81"/>
      <c r="D145" s="81"/>
      <c r="E145" s="81"/>
      <c r="F145" s="81"/>
      <c r="G145" s="81"/>
      <c r="H145" s="81"/>
      <c r="I145" s="81"/>
      <c r="J145" s="81"/>
      <c r="K145" s="81"/>
      <c r="L145" s="81"/>
    </row>
    <row r="146" ht="15.75" customHeight="1">
      <c r="A146" s="83"/>
      <c r="B146" s="84"/>
      <c r="C146" s="81"/>
      <c r="D146" s="81"/>
      <c r="E146" s="81"/>
      <c r="F146" s="81"/>
      <c r="G146" s="81"/>
      <c r="H146" s="81"/>
      <c r="I146" s="81"/>
      <c r="J146" s="81"/>
      <c r="K146" s="81"/>
      <c r="L146" s="81"/>
    </row>
    <row r="147" ht="15.75" customHeight="1">
      <c r="A147" s="83"/>
      <c r="B147" s="84"/>
      <c r="C147" s="81"/>
      <c r="D147" s="81"/>
      <c r="E147" s="81"/>
      <c r="F147" s="81"/>
      <c r="G147" s="81"/>
      <c r="H147" s="81"/>
      <c r="I147" s="81"/>
      <c r="J147" s="81"/>
      <c r="K147" s="81"/>
      <c r="L147" s="81"/>
    </row>
    <row r="148" ht="15.75" customHeight="1">
      <c r="A148" s="83"/>
      <c r="B148" s="84"/>
      <c r="C148" s="81"/>
      <c r="D148" s="81"/>
      <c r="E148" s="81"/>
      <c r="F148" s="81"/>
      <c r="G148" s="81"/>
      <c r="H148" s="81"/>
      <c r="I148" s="81"/>
      <c r="J148" s="81"/>
      <c r="K148" s="81"/>
      <c r="L148" s="81"/>
    </row>
    <row r="149" ht="15.75" customHeight="1">
      <c r="A149" s="83"/>
      <c r="B149" s="84"/>
      <c r="C149" s="81"/>
      <c r="D149" s="81"/>
      <c r="E149" s="81"/>
      <c r="F149" s="81"/>
      <c r="G149" s="81"/>
      <c r="H149" s="81"/>
      <c r="I149" s="81"/>
      <c r="J149" s="81"/>
      <c r="K149" s="81"/>
      <c r="L149" s="81"/>
    </row>
    <row r="150" ht="15.75" customHeight="1">
      <c r="A150" s="83"/>
      <c r="B150" s="84"/>
      <c r="C150" s="81"/>
      <c r="D150" s="81"/>
      <c r="E150" s="81"/>
      <c r="F150" s="81"/>
      <c r="G150" s="81"/>
      <c r="H150" s="81"/>
      <c r="I150" s="81"/>
      <c r="J150" s="81"/>
      <c r="K150" s="81"/>
      <c r="L150" s="81"/>
    </row>
    <row r="151" ht="15.75" customHeight="1">
      <c r="A151" s="83"/>
      <c r="B151" s="84"/>
      <c r="C151" s="81"/>
      <c r="D151" s="81"/>
      <c r="E151" s="81"/>
      <c r="F151" s="81"/>
      <c r="G151" s="81"/>
      <c r="H151" s="81"/>
      <c r="I151" s="81"/>
      <c r="J151" s="81"/>
      <c r="K151" s="81"/>
      <c r="L151" s="81"/>
    </row>
    <row r="152" ht="15.75" customHeight="1">
      <c r="A152" s="83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</row>
    <row r="153" ht="15.75" customHeight="1">
      <c r="A153" s="83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</row>
    <row r="154" ht="15.75" customHeight="1">
      <c r="A154" s="83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ht="15.75" customHeight="1">
      <c r="A155" s="83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</row>
    <row r="156" ht="15.75" customHeight="1">
      <c r="A156" s="83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</row>
    <row r="157" ht="15.75" customHeight="1">
      <c r="A157" s="83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</row>
    <row r="158" ht="15.75" customHeight="1">
      <c r="A158" s="83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</row>
    <row r="159" ht="15.75" customHeight="1">
      <c r="A159" s="83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</row>
    <row r="160" ht="15.75" customHeight="1">
      <c r="A160" s="83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</row>
    <row r="161" ht="15.75" customHeight="1">
      <c r="A161" s="80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</row>
    <row r="162" ht="15.75" customHeight="1">
      <c r="A162" s="83"/>
      <c r="B162" s="84"/>
      <c r="C162" s="81"/>
      <c r="D162" s="81"/>
      <c r="E162" s="81"/>
      <c r="F162" s="81"/>
      <c r="G162" s="81"/>
      <c r="H162" s="81"/>
      <c r="I162" s="81"/>
      <c r="J162" s="81"/>
      <c r="K162" s="81"/>
      <c r="L162" s="81"/>
    </row>
    <row r="163" ht="15.75" customHeight="1">
      <c r="A163" s="85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</row>
    <row r="164" ht="15.75" customHeight="1">
      <c r="A164" s="83"/>
      <c r="B164" s="84"/>
      <c r="C164" s="81"/>
      <c r="D164" s="81"/>
      <c r="E164" s="81"/>
      <c r="F164" s="81"/>
      <c r="G164" s="81"/>
      <c r="H164" s="81"/>
      <c r="I164" s="81"/>
      <c r="J164" s="81"/>
      <c r="K164" s="81"/>
      <c r="L164" s="81"/>
    </row>
    <row r="165" ht="15.75" customHeight="1">
      <c r="A165" s="83"/>
      <c r="B165" s="84"/>
      <c r="C165" s="81"/>
      <c r="D165" s="81"/>
      <c r="E165" s="81"/>
      <c r="F165" s="81"/>
      <c r="G165" s="81"/>
      <c r="H165" s="81"/>
      <c r="I165" s="81"/>
      <c r="J165" s="81"/>
      <c r="K165" s="81"/>
      <c r="L165" s="81"/>
    </row>
    <row r="166" ht="15.75" customHeight="1">
      <c r="A166" s="83"/>
      <c r="B166" s="84"/>
      <c r="C166" s="81"/>
      <c r="D166" s="81"/>
      <c r="E166" s="81"/>
      <c r="F166" s="81"/>
      <c r="G166" s="81"/>
      <c r="H166" s="81"/>
      <c r="I166" s="81"/>
      <c r="J166" s="81"/>
      <c r="K166" s="81"/>
      <c r="L166" s="81"/>
    </row>
    <row r="167" ht="15.75" customHeight="1">
      <c r="A167" s="83"/>
      <c r="B167" s="84"/>
      <c r="C167" s="81"/>
      <c r="D167" s="81"/>
      <c r="E167" s="81"/>
      <c r="F167" s="81"/>
      <c r="G167" s="81"/>
      <c r="H167" s="81"/>
      <c r="I167" s="81"/>
      <c r="J167" s="81"/>
      <c r="K167" s="81"/>
      <c r="L167" s="81"/>
    </row>
    <row r="168" ht="15.75" customHeight="1">
      <c r="A168" s="83"/>
      <c r="B168" s="84"/>
      <c r="C168" s="81"/>
      <c r="D168" s="81"/>
      <c r="E168" s="81"/>
      <c r="F168" s="81"/>
      <c r="G168" s="81"/>
      <c r="H168" s="81"/>
      <c r="I168" s="81"/>
      <c r="J168" s="81"/>
      <c r="K168" s="81"/>
      <c r="L168" s="81"/>
    </row>
    <row r="169" ht="15.75" customHeight="1">
      <c r="A169" s="85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</row>
    <row r="170" ht="15.75" customHeight="1">
      <c r="A170" s="83"/>
      <c r="B170" s="84"/>
      <c r="C170" s="81"/>
      <c r="D170" s="81"/>
      <c r="E170" s="81"/>
      <c r="F170" s="81"/>
      <c r="G170" s="81"/>
      <c r="H170" s="81"/>
      <c r="I170" s="81"/>
      <c r="J170" s="81"/>
      <c r="K170" s="81"/>
      <c r="L170" s="81"/>
    </row>
    <row r="171" ht="15.75" customHeight="1">
      <c r="A171" s="83"/>
      <c r="B171" s="84"/>
      <c r="C171" s="81"/>
      <c r="D171" s="81"/>
      <c r="E171" s="81"/>
      <c r="F171" s="81"/>
      <c r="G171" s="81"/>
      <c r="H171" s="81"/>
      <c r="I171" s="81"/>
      <c r="J171" s="81"/>
      <c r="K171" s="81"/>
      <c r="L171" s="81"/>
    </row>
    <row r="172" ht="15.75" customHeight="1">
      <c r="A172" s="83"/>
      <c r="B172" s="84"/>
      <c r="C172" s="81"/>
      <c r="D172" s="81"/>
      <c r="E172" s="81"/>
      <c r="F172" s="81"/>
      <c r="G172" s="81"/>
      <c r="H172" s="81"/>
      <c r="I172" s="81"/>
      <c r="J172" s="81"/>
      <c r="K172" s="81"/>
      <c r="L172" s="81"/>
    </row>
    <row r="173" ht="15.75" customHeight="1">
      <c r="A173" s="83"/>
      <c r="B173" s="84"/>
      <c r="C173" s="81"/>
      <c r="D173" s="81"/>
      <c r="E173" s="81"/>
      <c r="F173" s="81"/>
      <c r="G173" s="81"/>
      <c r="H173" s="81"/>
      <c r="I173" s="81"/>
      <c r="J173" s="81"/>
      <c r="K173" s="81"/>
      <c r="L173" s="81"/>
    </row>
    <row r="174" ht="15.75" customHeight="1">
      <c r="A174" s="83"/>
      <c r="B174" s="84"/>
      <c r="C174" s="81"/>
      <c r="D174" s="81"/>
      <c r="E174" s="81"/>
      <c r="F174" s="81"/>
      <c r="G174" s="81"/>
      <c r="H174" s="81"/>
      <c r="I174" s="81"/>
      <c r="J174" s="81"/>
      <c r="K174" s="81"/>
      <c r="L174" s="81"/>
    </row>
    <row r="175" ht="15.75" customHeight="1">
      <c r="A175" s="83"/>
      <c r="B175" s="84"/>
      <c r="C175" s="81"/>
      <c r="D175" s="81"/>
      <c r="E175" s="81"/>
      <c r="F175" s="81"/>
      <c r="G175" s="81"/>
      <c r="H175" s="81"/>
      <c r="I175" s="81"/>
      <c r="J175" s="81"/>
      <c r="K175" s="81"/>
      <c r="L175" s="81"/>
    </row>
    <row r="176" ht="15.75" customHeight="1">
      <c r="A176" s="83"/>
      <c r="B176" s="84"/>
      <c r="C176" s="81"/>
      <c r="D176" s="81"/>
      <c r="E176" s="81"/>
      <c r="F176" s="81"/>
      <c r="G176" s="81"/>
      <c r="H176" s="81"/>
      <c r="I176" s="81"/>
      <c r="J176" s="81"/>
      <c r="K176" s="81"/>
      <c r="L176" s="81"/>
    </row>
    <row r="177" ht="15.75" customHeight="1">
      <c r="A177" s="83"/>
      <c r="B177" s="84"/>
      <c r="C177" s="81"/>
      <c r="D177" s="81"/>
      <c r="E177" s="81"/>
      <c r="F177" s="81"/>
      <c r="G177" s="81"/>
      <c r="H177" s="81"/>
      <c r="I177" s="81"/>
      <c r="J177" s="81"/>
      <c r="K177" s="81"/>
      <c r="L177" s="81"/>
    </row>
    <row r="178" ht="15.75" customHeight="1">
      <c r="A178" s="83"/>
      <c r="B178" s="84"/>
      <c r="C178" s="81"/>
      <c r="D178" s="81"/>
      <c r="E178" s="81"/>
      <c r="F178" s="81"/>
      <c r="G178" s="81"/>
      <c r="H178" s="81"/>
      <c r="I178" s="81"/>
      <c r="J178" s="81"/>
      <c r="K178" s="81"/>
      <c r="L178" s="81"/>
    </row>
    <row r="179" ht="15.75" customHeight="1">
      <c r="A179" s="83"/>
      <c r="B179" s="84"/>
      <c r="C179" s="81"/>
      <c r="D179" s="81"/>
      <c r="E179" s="81"/>
      <c r="F179" s="81"/>
      <c r="G179" s="81"/>
      <c r="H179" s="81"/>
      <c r="I179" s="81"/>
      <c r="J179" s="81"/>
      <c r="K179" s="81"/>
      <c r="L179" s="81"/>
    </row>
    <row r="180" ht="15.75" customHeight="1">
      <c r="A180" s="83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</row>
    <row r="181" ht="15.75" customHeight="1">
      <c r="A181" s="83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</row>
    <row r="182" ht="15.75" customHeight="1">
      <c r="A182" s="83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</row>
    <row r="183" ht="15.75" customHeight="1">
      <c r="A183" s="85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</row>
    <row r="184" ht="15.75" customHeight="1">
      <c r="A184" s="83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</row>
    <row r="185" ht="15.75" customHeight="1">
      <c r="A185" s="83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</row>
    <row r="186" ht="15.75" customHeight="1">
      <c r="A186" s="83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</row>
    <row r="187" ht="15.75" customHeight="1">
      <c r="A187" s="83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</row>
    <row r="188" ht="15.75" customHeight="1">
      <c r="A188" s="83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</row>
    <row r="189" ht="15.75" customHeight="1">
      <c r="A189" s="83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</row>
    <row r="190" ht="15.75" customHeight="1">
      <c r="A190" s="82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</row>
    <row r="191" ht="15.75" customHeight="1">
      <c r="A191" s="83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</row>
    <row r="192" ht="15.75" customHeight="1">
      <c r="A192" s="83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</row>
    <row r="193" ht="15.75" customHeight="1">
      <c r="A193" s="85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</row>
    <row r="194" ht="15.75" customHeight="1">
      <c r="A194" s="83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</row>
    <row r="195" ht="15.75" customHeight="1">
      <c r="A195" s="83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</row>
    <row r="196" ht="15.75" customHeight="1">
      <c r="A196" s="83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</row>
    <row r="197" ht="15.75" customHeight="1">
      <c r="A197" s="83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</row>
    <row r="198" ht="15.75" customHeight="1">
      <c r="A198" s="83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</row>
    <row r="199" ht="15.75" customHeight="1">
      <c r="A199" s="83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</row>
    <row r="200" ht="15.75" customHeight="1">
      <c r="A200" s="83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</row>
    <row r="201" ht="15.75" customHeight="1">
      <c r="A201" s="83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</row>
    <row r="202" ht="15.75" customHeight="1">
      <c r="A202" s="83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</row>
    <row r="203" ht="15.75" customHeight="1">
      <c r="A203" s="85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</row>
    <row r="204" ht="15.75" customHeight="1">
      <c r="A204" s="83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</row>
    <row r="205" ht="15.75" customHeight="1">
      <c r="A205" s="83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</row>
    <row r="206" ht="15.75" customHeight="1">
      <c r="A206" s="83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</row>
    <row r="207" ht="15.75" customHeight="1">
      <c r="A207" s="83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</row>
    <row r="208" ht="15.75" customHeight="1">
      <c r="A208" s="83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</row>
    <row r="209" ht="15.75" customHeight="1">
      <c r="A209" s="85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</row>
    <row r="210" ht="15.75" customHeight="1">
      <c r="A210" s="83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</row>
    <row r="211" ht="15.75" customHeight="1">
      <c r="A211" s="83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</row>
    <row r="212" ht="15.75" customHeight="1">
      <c r="A212" s="83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</row>
    <row r="213" ht="15.75" customHeight="1">
      <c r="A213" s="83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</row>
    <row r="214" ht="15.75" customHeight="1">
      <c r="A214" s="83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</row>
    <row r="215" ht="15.75" customHeight="1">
      <c r="A215" s="83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</row>
    <row r="216" ht="15.75" customHeight="1">
      <c r="A216" s="83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</row>
    <row r="217" ht="15.75" customHeight="1">
      <c r="A217" s="83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</row>
    <row r="218" ht="15.75" customHeight="1">
      <c r="A218" s="83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</row>
    <row r="219" ht="15.75" customHeight="1">
      <c r="A219" s="83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</row>
    <row r="220" ht="15.75" customHeight="1">
      <c r="A220" s="85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</row>
    <row r="221" ht="15.75" customHeight="1">
      <c r="A221" s="83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</row>
    <row r="222" ht="15.75" customHeight="1">
      <c r="A222" s="83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</row>
    <row r="223" ht="15.75" customHeight="1">
      <c r="A223" s="83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</row>
    <row r="224" ht="15.75" customHeight="1">
      <c r="A224" s="83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</row>
    <row r="225" ht="15.75" customHeight="1">
      <c r="A225" s="83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</row>
    <row r="226" ht="15.75" customHeight="1">
      <c r="A226" s="83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</row>
    <row r="227" ht="15.75" customHeight="1">
      <c r="A227" s="83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</row>
    <row r="228" ht="15.75" customHeight="1">
      <c r="A228" s="83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</row>
    <row r="229" ht="15.75" customHeight="1">
      <c r="A229" s="83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</row>
    <row r="230" ht="15.75" customHeight="1">
      <c r="A230" s="83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</row>
    <row r="231" ht="15.75" customHeight="1">
      <c r="A231" s="83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</row>
    <row r="232" ht="15.75" customHeight="1">
      <c r="A232" s="83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</row>
    <row r="233" ht="15.75" customHeight="1">
      <c r="A233" s="83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</row>
    <row r="234" ht="15.75" customHeight="1"/>
    <row r="235" ht="15.75" customHeight="1">
      <c r="A235" s="1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</row>
    <row r="236" ht="15.75" customHeight="1">
      <c r="A236" s="1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</row>
    <row r="237" ht="15.75" customHeight="1">
      <c r="A237" s="1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</row>
    <row r="238" ht="15.75" customHeight="1">
      <c r="A238" s="1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</row>
    <row r="239" ht="15.75" customHeight="1">
      <c r="A239" s="1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</row>
    <row r="240" ht="15.75" customHeight="1">
      <c r="A240" s="1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</row>
    <row r="241" ht="15.75" customHeight="1">
      <c r="A241" s="1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</row>
    <row r="242" ht="15.75" customHeight="1">
      <c r="A242" s="1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</row>
    <row r="243" ht="15.75" customHeight="1">
      <c r="A243" s="1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</row>
    <row r="244" ht="15.75" customHeight="1">
      <c r="A244" s="1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</row>
    <row r="245" ht="15.75" customHeight="1">
      <c r="A245" s="1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</row>
    <row r="246" ht="15.75" customHeight="1">
      <c r="A246" s="1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</row>
    <row r="247" ht="15.75" customHeight="1">
      <c r="A247" s="1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</row>
    <row r="248" ht="15.75" customHeight="1">
      <c r="A248" s="1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</row>
    <row r="249" ht="15.75" customHeight="1">
      <c r="A249" s="1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</row>
    <row r="250" ht="15.75" customHeight="1">
      <c r="A250" s="1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</row>
    <row r="251" ht="15.75" customHeight="1">
      <c r="A251" s="1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</row>
    <row r="252" ht="15.75" customHeight="1"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</row>
    <row r="253" ht="15.75" customHeight="1"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</row>
    <row r="254" ht="15.75" customHeight="1"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</row>
    <row r="255" ht="15.75" customHeight="1"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</row>
    <row r="256" ht="15.75" customHeight="1"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</row>
    <row r="257" ht="15.75" customHeight="1"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</row>
    <row r="258" ht="15.75" customHeight="1"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5">
    <mergeCell ref="A2:P2"/>
    <mergeCell ref="C5:L5"/>
    <mergeCell ref="O32:P32"/>
    <mergeCell ref="X32:Y32"/>
    <mergeCell ref="R37:S3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4.0"/>
    <col customWidth="1" min="3" max="3" width="10.71"/>
    <col customWidth="1" min="4" max="4" width="12.43"/>
    <col customWidth="1" min="5" max="5" width="10.71"/>
    <col customWidth="1" min="6" max="6" width="15.14"/>
    <col customWidth="1" min="7" max="7" width="10.71"/>
    <col customWidth="1" min="8" max="8" width="30.29"/>
    <col customWidth="1" min="10" max="10" width="37.57"/>
  </cols>
  <sheetData>
    <row r="1">
      <c r="A1" s="86"/>
      <c r="B1" s="86"/>
      <c r="C1" s="87" t="s">
        <v>137</v>
      </c>
      <c r="D1" s="7"/>
      <c r="E1" s="8"/>
      <c r="F1" s="86"/>
      <c r="G1" s="86"/>
    </row>
    <row r="2">
      <c r="A2" s="88" t="s">
        <v>16</v>
      </c>
      <c r="B2" s="88" t="s">
        <v>15</v>
      </c>
      <c r="C2" s="88" t="s">
        <v>138</v>
      </c>
      <c r="D2" s="88" t="s">
        <v>139</v>
      </c>
      <c r="E2" s="88" t="s">
        <v>140</v>
      </c>
      <c r="F2" s="88" t="s">
        <v>141</v>
      </c>
      <c r="G2" s="88" t="s">
        <v>142</v>
      </c>
      <c r="H2" s="89"/>
      <c r="I2" s="90" t="s">
        <v>143</v>
      </c>
      <c r="J2" s="91"/>
    </row>
    <row r="3">
      <c r="A3" s="18" t="s">
        <v>5</v>
      </c>
      <c r="B3" s="29" t="s">
        <v>144</v>
      </c>
      <c r="C3" s="5" t="s">
        <v>145</v>
      </c>
      <c r="D3" s="5" t="s">
        <v>146</v>
      </c>
      <c r="E3" s="92">
        <v>0.5</v>
      </c>
      <c r="F3" s="93">
        <f>1800000</f>
        <v>1800000</v>
      </c>
      <c r="G3" s="94">
        <f t="shared" ref="G3:G9" si="1">F3/180</f>
        <v>10000</v>
      </c>
      <c r="H3" s="29" t="s">
        <v>147</v>
      </c>
      <c r="I3" s="95">
        <f t="shared" ref="I3:I9" si="2">G3*0.5+G3</f>
        <v>15000</v>
      </c>
      <c r="J3" s="29" t="s">
        <v>148</v>
      </c>
    </row>
    <row r="4">
      <c r="A4" s="18" t="s">
        <v>6</v>
      </c>
      <c r="B4" s="96" t="s">
        <v>6</v>
      </c>
      <c r="C4" s="5" t="s">
        <v>145</v>
      </c>
      <c r="D4" s="5" t="s">
        <v>146</v>
      </c>
      <c r="E4" s="92">
        <v>0.5</v>
      </c>
      <c r="F4" s="97">
        <f>1200000</f>
        <v>1200000</v>
      </c>
      <c r="G4" s="94">
        <f t="shared" si="1"/>
        <v>6666.666667</v>
      </c>
      <c r="H4" s="29" t="s">
        <v>147</v>
      </c>
      <c r="I4" s="95">
        <f t="shared" si="2"/>
        <v>10000</v>
      </c>
      <c r="J4" s="29" t="s">
        <v>148</v>
      </c>
    </row>
    <row r="5">
      <c r="A5" s="18" t="s">
        <v>9</v>
      </c>
      <c r="B5" s="96" t="s">
        <v>47</v>
      </c>
      <c r="C5" s="5" t="s">
        <v>145</v>
      </c>
      <c r="D5" s="5" t="s">
        <v>146</v>
      </c>
      <c r="E5" s="92">
        <v>0.5</v>
      </c>
      <c r="F5" s="97">
        <f>1400000</f>
        <v>1400000</v>
      </c>
      <c r="G5" s="94">
        <f t="shared" si="1"/>
        <v>7777.777778</v>
      </c>
      <c r="H5" s="29" t="s">
        <v>147</v>
      </c>
      <c r="I5" s="95">
        <f t="shared" si="2"/>
        <v>11666.66667</v>
      </c>
      <c r="J5" s="29" t="s">
        <v>148</v>
      </c>
    </row>
    <row r="6">
      <c r="A6" s="18" t="s">
        <v>149</v>
      </c>
      <c r="B6" s="96" t="s">
        <v>150</v>
      </c>
      <c r="C6" s="5" t="s">
        <v>145</v>
      </c>
      <c r="D6" s="5" t="s">
        <v>146</v>
      </c>
      <c r="E6" s="92">
        <v>0.5</v>
      </c>
      <c r="F6" s="97">
        <f>1780000</f>
        <v>1780000</v>
      </c>
      <c r="G6" s="94">
        <f t="shared" si="1"/>
        <v>9888.888889</v>
      </c>
      <c r="H6" s="29" t="s">
        <v>147</v>
      </c>
      <c r="I6" s="95">
        <f t="shared" si="2"/>
        <v>14833.33333</v>
      </c>
      <c r="J6" s="29" t="s">
        <v>148</v>
      </c>
    </row>
    <row r="7">
      <c r="A7" s="18" t="s">
        <v>151</v>
      </c>
      <c r="B7" s="96" t="s">
        <v>38</v>
      </c>
      <c r="C7" s="5" t="s">
        <v>145</v>
      </c>
      <c r="D7" s="5" t="s">
        <v>146</v>
      </c>
      <c r="E7" s="92">
        <v>0.5</v>
      </c>
      <c r="F7" s="97">
        <f>1000000</f>
        <v>1000000</v>
      </c>
      <c r="G7" s="94">
        <f t="shared" si="1"/>
        <v>5555.555556</v>
      </c>
      <c r="H7" s="29" t="s">
        <v>147</v>
      </c>
      <c r="I7" s="95">
        <f t="shared" si="2"/>
        <v>8333.333333</v>
      </c>
      <c r="J7" s="29" t="s">
        <v>148</v>
      </c>
    </row>
    <row r="8">
      <c r="A8" s="18" t="s">
        <v>12</v>
      </c>
      <c r="B8" s="98" t="s">
        <v>41</v>
      </c>
      <c r="C8" s="5" t="s">
        <v>145</v>
      </c>
      <c r="D8" s="5" t="s">
        <v>146</v>
      </c>
      <c r="E8" s="92">
        <v>0.5</v>
      </c>
      <c r="F8" s="97">
        <f>800000</f>
        <v>800000</v>
      </c>
      <c r="G8" s="94">
        <f t="shared" si="1"/>
        <v>4444.444444</v>
      </c>
      <c r="H8" s="29" t="s">
        <v>147</v>
      </c>
      <c r="I8" s="95">
        <f t="shared" si="2"/>
        <v>6666.666667</v>
      </c>
      <c r="J8" s="29" t="s">
        <v>148</v>
      </c>
    </row>
    <row r="9">
      <c r="A9" s="18" t="s">
        <v>32</v>
      </c>
      <c r="B9" s="99" t="s">
        <v>152</v>
      </c>
      <c r="C9" s="5" t="s">
        <v>145</v>
      </c>
      <c r="D9" s="5" t="s">
        <v>146</v>
      </c>
      <c r="E9" s="92">
        <v>0.5</v>
      </c>
      <c r="F9" s="93">
        <f>1500000</f>
        <v>1500000</v>
      </c>
      <c r="G9" s="94">
        <f t="shared" si="1"/>
        <v>8333.333333</v>
      </c>
      <c r="H9" s="29" t="s">
        <v>147</v>
      </c>
      <c r="I9" s="95">
        <f t="shared" si="2"/>
        <v>12500</v>
      </c>
      <c r="J9" s="29" t="s">
        <v>148</v>
      </c>
    </row>
    <row r="10">
      <c r="H10" s="9"/>
      <c r="I10" s="100"/>
      <c r="J10" s="9"/>
    </row>
    <row r="11">
      <c r="A11" s="101" t="s">
        <v>153</v>
      </c>
      <c r="B11" s="101" t="s">
        <v>154</v>
      </c>
      <c r="C11" s="101" t="s">
        <v>155</v>
      </c>
      <c r="D11" s="101" t="s">
        <v>156</v>
      </c>
      <c r="H11" s="9"/>
      <c r="I11" s="100"/>
      <c r="J11" s="9"/>
    </row>
    <row r="12">
      <c r="A12" s="1" t="s">
        <v>157</v>
      </c>
      <c r="B12" s="102">
        <v>500000.0</v>
      </c>
      <c r="C12" s="102">
        <v>700000.0</v>
      </c>
      <c r="D12" s="102">
        <v>500000.0</v>
      </c>
    </row>
    <row r="13">
      <c r="A13" s="1" t="s">
        <v>158</v>
      </c>
      <c r="B13" s="102">
        <v>900000.0</v>
      </c>
      <c r="C13" s="102">
        <v>1300000.0</v>
      </c>
      <c r="D13" s="102">
        <v>800000.0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