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_PROGETTI\"/>
    </mc:Choice>
  </mc:AlternateContent>
  <xr:revisionPtr revIDLastSave="0" documentId="13_ncr:1_{06EECF49-4899-48A0-8271-DF3AE82AF386}" xr6:coauthVersionLast="47" xr6:coauthVersionMax="47" xr10:uidLastSave="{00000000-0000-0000-0000-000000000000}"/>
  <bookViews>
    <workbookView xWindow="-120" yWindow="-120" windowWidth="29040" windowHeight="15840" xr2:uid="{563B5F5B-27FB-4612-93B2-8241268B37D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Y39" i="1" l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38" i="1"/>
  <c r="V60" i="1"/>
  <c r="V39" i="1" s="1"/>
  <c r="T39" i="1"/>
  <c r="T40" i="1" s="1"/>
  <c r="T41" i="1" s="1"/>
  <c r="T42" i="1" s="1"/>
  <c r="T43" i="1" s="1"/>
  <c r="T44" i="1" s="1"/>
  <c r="T45" i="1" s="1"/>
  <c r="T46" i="1" s="1"/>
  <c r="T47" i="1" s="1"/>
  <c r="T48" i="1" s="1"/>
  <c r="T49" i="1" s="1"/>
  <c r="T50" i="1" s="1"/>
  <c r="T51" i="1" s="1"/>
  <c r="T52" i="1" s="1"/>
  <c r="T53" i="1" s="1"/>
  <c r="T54" i="1" s="1"/>
  <c r="Z20" i="1"/>
  <c r="Z21" i="1" s="1"/>
  <c r="Z22" i="1" s="1"/>
  <c r="Z23" i="1" s="1"/>
  <c r="Z24" i="1" s="1"/>
  <c r="Z25" i="1" s="1"/>
  <c r="Z26" i="1" s="1"/>
  <c r="Z27" i="1" s="1"/>
  <c r="Z28" i="1" s="1"/>
  <c r="Z19" i="1"/>
  <c r="Y19" i="1"/>
  <c r="Y20" i="1"/>
  <c r="Y21" i="1"/>
  <c r="Y22" i="1"/>
  <c r="Y23" i="1"/>
  <c r="Y24" i="1"/>
  <c r="Y25" i="1"/>
  <c r="Y26" i="1"/>
  <c r="Y27" i="1"/>
  <c r="Y28" i="1"/>
  <c r="Y18" i="1"/>
  <c r="V58" i="1" l="1"/>
  <c r="V54" i="1"/>
  <c r="V50" i="1"/>
  <c r="V46" i="1"/>
  <c r="V42" i="1"/>
  <c r="V57" i="1"/>
  <c r="V53" i="1"/>
  <c r="V49" i="1"/>
  <c r="V45" i="1"/>
  <c r="V41" i="1"/>
  <c r="V56" i="1"/>
  <c r="V52" i="1"/>
  <c r="V48" i="1"/>
  <c r="V44" i="1"/>
  <c r="V40" i="1"/>
  <c r="V38" i="1"/>
  <c r="V55" i="1"/>
  <c r="V51" i="1"/>
  <c r="V47" i="1"/>
  <c r="V43" i="1"/>
</calcChain>
</file>

<file path=xl/sharedStrings.xml><?xml version="1.0" encoding="utf-8"?>
<sst xmlns="http://schemas.openxmlformats.org/spreadsheetml/2006/main" count="22" uniqueCount="20">
  <si>
    <t>Voluto</t>
  </si>
  <si>
    <t>Vexp [V]</t>
  </si>
  <si>
    <t>Vlin [V]</t>
  </si>
  <si>
    <t>Rref=4M7, Re=27k, Rc=10k</t>
  </si>
  <si>
    <t>Rref=4M7, Re=10k, Rc=10k</t>
  </si>
  <si>
    <t>Rref=4M7, Re=3k9, Rc=10k</t>
  </si>
  <si>
    <t>Rref=1M, Re=10k, Rc=10k</t>
  </si>
  <si>
    <t>Rref=2M2, Re=10k, Rc=10k</t>
  </si>
  <si>
    <t>Rref</t>
  </si>
  <si>
    <t>Re</t>
  </si>
  <si>
    <t>Rc</t>
  </si>
  <si>
    <t>Valore calcolato</t>
  </si>
  <si>
    <t>Valore atteso</t>
  </si>
  <si>
    <t>Rref=2M2, Rc=3k3, Re=3k9 + diodo</t>
  </si>
  <si>
    <t>Con offset +1V</t>
  </si>
  <si>
    <t>calculated freq. 1</t>
  </si>
  <si>
    <t>calculated freq. 2</t>
  </si>
  <si>
    <t>ideal curve</t>
  </si>
  <si>
    <t>Hz/V</t>
  </si>
  <si>
    <t>misura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</si>
</sst>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Foglio1!$P$3</c:f>
              <c:strCache>
                <c:ptCount val="1"/>
                <c:pt idx="0">
                  <c:v>Voluto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Foglio1!$Q$4:$Q$15</c:f>
              <c:numCache>
                <c:formatCode>0.0000</c:formatCode>
                <c:ptCount val="12"/>
                <c:pt idx="0">
                  <c:v>2.75E-2</c:v>
                </c:pt>
                <c:pt idx="1">
                  <c:v>5.5E-2</c:v>
                </c:pt>
                <c:pt idx="2">
                  <c:v>0.11</c:v>
                </c:pt>
                <c:pt idx="3">
                  <c:v>0.22</c:v>
                </c:pt>
                <c:pt idx="4">
                  <c:v>0.44</c:v>
                </c:pt>
                <c:pt idx="5">
                  <c:v>0.88</c:v>
                </c:pt>
                <c:pt idx="6">
                  <c:v>1.76</c:v>
                </c:pt>
                <c:pt idx="7">
                  <c:v>3.52</c:v>
                </c:pt>
                <c:pt idx="8">
                  <c:v>7.04</c:v>
                </c:pt>
                <c:pt idx="9">
                  <c:v>14.08</c:v>
                </c:pt>
                <c:pt idx="10">
                  <c:v>28.16</c:v>
                </c:pt>
                <c:pt idx="11">
                  <c:v>56.32</c:v>
                </c:pt>
              </c:numCache>
            </c:numRef>
          </c:xVal>
          <c:yVal>
            <c:numRef>
              <c:f>Foglio1!$P$4:$P$15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93-438B-88CD-7C5E03AF6E28}"/>
            </c:ext>
          </c:extLst>
        </c:ser>
        <c:ser>
          <c:idx val="1"/>
          <c:order val="1"/>
          <c:tx>
            <c:strRef>
              <c:f>Foglio1!$V$3</c:f>
              <c:strCache>
                <c:ptCount val="1"/>
                <c:pt idx="0">
                  <c:v>Rref=4M7, Re=10k, Rc=10k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Foglio1!$W$4:$W$15</c:f>
              <c:numCache>
                <c:formatCode>0.0000</c:formatCode>
                <c:ptCount val="12"/>
                <c:pt idx="0">
                  <c:v>2.4299999999999999E-2</c:v>
                </c:pt>
                <c:pt idx="1">
                  <c:v>5.0999999999999997E-2</c:v>
                </c:pt>
                <c:pt idx="2">
                  <c:v>0.105</c:v>
                </c:pt>
                <c:pt idx="3">
                  <c:v>0.214</c:v>
                </c:pt>
                <c:pt idx="4">
                  <c:v>0.438</c:v>
                </c:pt>
                <c:pt idx="5">
                  <c:v>0.88600000000000001</c:v>
                </c:pt>
                <c:pt idx="6">
                  <c:v>1.7889999999999999</c:v>
                </c:pt>
                <c:pt idx="7">
                  <c:v>3.53</c:v>
                </c:pt>
                <c:pt idx="8">
                  <c:v>6.54</c:v>
                </c:pt>
                <c:pt idx="9">
                  <c:v>8.68</c:v>
                </c:pt>
                <c:pt idx="10">
                  <c:v>10.220000000000001</c:v>
                </c:pt>
                <c:pt idx="11">
                  <c:v>10.220000000000001</c:v>
                </c:pt>
              </c:numCache>
            </c:numRef>
          </c:xVal>
          <c:yVal>
            <c:numRef>
              <c:f>Foglio1!$V$4:$V$15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8.5</c:v>
                </c:pt>
                <c:pt idx="10">
                  <c:v>9</c:v>
                </c:pt>
                <c:pt idx="1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4B-4607-B548-FDC13FE0EEE8}"/>
            </c:ext>
          </c:extLst>
        </c:ser>
        <c:ser>
          <c:idx val="3"/>
          <c:order val="2"/>
          <c:tx>
            <c:strRef>
              <c:f>Foglio1!$S$3</c:f>
              <c:strCache>
                <c:ptCount val="1"/>
                <c:pt idx="0">
                  <c:v>Rref=4M7, Re=27k, Rc=10k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Foglio1!$T$4:$T$14</c:f>
              <c:numCache>
                <c:formatCode>0.0000</c:formatCode>
                <c:ptCount val="11"/>
                <c:pt idx="0">
                  <c:v>2.4E-2</c:v>
                </c:pt>
                <c:pt idx="1">
                  <c:v>5.0799999999999998E-2</c:v>
                </c:pt>
                <c:pt idx="2">
                  <c:v>0.105</c:v>
                </c:pt>
                <c:pt idx="3">
                  <c:v>0.214</c:v>
                </c:pt>
                <c:pt idx="4">
                  <c:v>0.437</c:v>
                </c:pt>
                <c:pt idx="5">
                  <c:v>0.877</c:v>
                </c:pt>
                <c:pt idx="6">
                  <c:v>1.76</c:v>
                </c:pt>
                <c:pt idx="7">
                  <c:v>3.47</c:v>
                </c:pt>
                <c:pt idx="8">
                  <c:v>3.88</c:v>
                </c:pt>
                <c:pt idx="9">
                  <c:v>3.88</c:v>
                </c:pt>
                <c:pt idx="10">
                  <c:v>3.88</c:v>
                </c:pt>
              </c:numCache>
            </c:numRef>
          </c:xVal>
          <c:yVal>
            <c:numRef>
              <c:f>Foglio1!$S$4:$S$14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D4D-430B-9166-0EE0DC8A4F34}"/>
            </c:ext>
          </c:extLst>
        </c:ser>
        <c:ser>
          <c:idx val="5"/>
          <c:order val="3"/>
          <c:tx>
            <c:strRef>
              <c:f>Foglio1!$Y$3</c:f>
              <c:strCache>
                <c:ptCount val="1"/>
                <c:pt idx="0">
                  <c:v>Rref=4M7, Re=3k9, Rc=10k</c:v>
                </c:pt>
              </c:strCache>
            </c:strRef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Foglio1!$Z$4:$Z$14</c:f>
              <c:numCache>
                <c:formatCode>0.0000</c:formatCode>
                <c:ptCount val="11"/>
                <c:pt idx="0">
                  <c:v>2.4299999999999999E-2</c:v>
                </c:pt>
                <c:pt idx="1">
                  <c:v>5.0999999999999997E-2</c:v>
                </c:pt>
                <c:pt idx="2">
                  <c:v>0.105</c:v>
                </c:pt>
                <c:pt idx="3">
                  <c:v>0.216</c:v>
                </c:pt>
                <c:pt idx="4">
                  <c:v>0.44</c:v>
                </c:pt>
                <c:pt idx="5">
                  <c:v>0.89200000000000002</c:v>
                </c:pt>
                <c:pt idx="6">
                  <c:v>1.79</c:v>
                </c:pt>
                <c:pt idx="7">
                  <c:v>3.56</c:v>
                </c:pt>
                <c:pt idx="8">
                  <c:v>6.67</c:v>
                </c:pt>
                <c:pt idx="9">
                  <c:v>10.52</c:v>
                </c:pt>
                <c:pt idx="10">
                  <c:v>10.51</c:v>
                </c:pt>
              </c:numCache>
            </c:numRef>
          </c:xVal>
          <c:yVal>
            <c:numRef>
              <c:f>Foglio1!$Y$4:$Y$14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D4D-430B-9166-0EE0DC8A4F34}"/>
            </c:ext>
          </c:extLst>
        </c:ser>
        <c:ser>
          <c:idx val="2"/>
          <c:order val="4"/>
          <c:tx>
            <c:strRef>
              <c:f>Foglio1!$P$17</c:f>
              <c:strCache>
                <c:ptCount val="1"/>
                <c:pt idx="0">
                  <c:v>Rref=1M, Re=10k, Rc=10k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Foglio1!$Q$18:$Q$29</c:f>
              <c:numCache>
                <c:formatCode>0.000</c:formatCode>
                <c:ptCount val="12"/>
                <c:pt idx="0">
                  <c:v>0.121</c:v>
                </c:pt>
                <c:pt idx="1">
                  <c:v>0.247</c:v>
                </c:pt>
                <c:pt idx="2">
                  <c:v>0.501</c:v>
                </c:pt>
                <c:pt idx="3">
                  <c:v>1.01</c:v>
                </c:pt>
                <c:pt idx="4">
                  <c:v>2.04</c:v>
                </c:pt>
                <c:pt idx="5">
                  <c:v>3.93</c:v>
                </c:pt>
                <c:pt idx="6">
                  <c:v>7.35</c:v>
                </c:pt>
                <c:pt idx="7">
                  <c:v>8.8000000000000007</c:v>
                </c:pt>
                <c:pt idx="8">
                  <c:v>10.15</c:v>
                </c:pt>
                <c:pt idx="9">
                  <c:v>10.15</c:v>
                </c:pt>
                <c:pt idx="10">
                  <c:v>10.15</c:v>
                </c:pt>
                <c:pt idx="11">
                  <c:v>10.15</c:v>
                </c:pt>
              </c:numCache>
            </c:numRef>
          </c:xVal>
          <c:yVal>
            <c:numRef>
              <c:f>Foglio1!$P$18:$P$29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6.3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1B-4D77-83A6-6AFA31F0C638}"/>
            </c:ext>
          </c:extLst>
        </c:ser>
        <c:ser>
          <c:idx val="4"/>
          <c:order val="5"/>
          <c:tx>
            <c:strRef>
              <c:f>Foglio1!$S$17</c:f>
              <c:strCache>
                <c:ptCount val="1"/>
                <c:pt idx="0">
                  <c:v>Rref=2M2, Re=10k, Rc=10k</c:v>
                </c:pt>
              </c:strCache>
            </c:strRef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Foglio1!$T$18:$T$29</c:f>
              <c:numCache>
                <c:formatCode>0.000</c:formatCode>
                <c:ptCount val="12"/>
                <c:pt idx="0">
                  <c:v>5.0999999999999997E-2</c:v>
                </c:pt>
                <c:pt idx="1">
                  <c:v>0.105</c:v>
                </c:pt>
                <c:pt idx="2">
                  <c:v>0.215</c:v>
                </c:pt>
                <c:pt idx="3">
                  <c:v>0.438</c:v>
                </c:pt>
                <c:pt idx="4">
                  <c:v>0.88500000000000001</c:v>
                </c:pt>
                <c:pt idx="5">
                  <c:v>1.78</c:v>
                </c:pt>
                <c:pt idx="6">
                  <c:v>3.49</c:v>
                </c:pt>
                <c:pt idx="7">
                  <c:v>6.61</c:v>
                </c:pt>
                <c:pt idx="8">
                  <c:v>8.92</c:v>
                </c:pt>
                <c:pt idx="9">
                  <c:v>10.199999999999999</c:v>
                </c:pt>
                <c:pt idx="10">
                  <c:v>10.199999999999999</c:v>
                </c:pt>
                <c:pt idx="11">
                  <c:v>10.199999999999999</c:v>
                </c:pt>
              </c:numCache>
            </c:numRef>
          </c:xVal>
          <c:yVal>
            <c:numRef>
              <c:f>Foglio1!$S$18:$S$29</c:f>
              <c:numCache>
                <c:formatCode>General</c:formatCode>
                <c:ptCount val="12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7.5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21B-4D77-83A6-6AFA31F0C638}"/>
            </c:ext>
          </c:extLst>
        </c:ser>
        <c:ser>
          <c:idx val="6"/>
          <c:order val="6"/>
          <c:tx>
            <c:strRef>
              <c:f>Foglio1!$V$17</c:f>
              <c:strCache>
                <c:ptCount val="1"/>
                <c:pt idx="0">
                  <c:v>Rref=2M2, Rc=3k3, Re=3k9 + diodo</c:v>
                </c:pt>
              </c:strCache>
            </c:strRef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Foglio1!$W$18:$W$28</c:f>
              <c:numCache>
                <c:formatCode>0.0000</c:formatCode>
                <c:ptCount val="11"/>
                <c:pt idx="0">
                  <c:v>1.5800000000000002E-2</c:v>
                </c:pt>
                <c:pt idx="1">
                  <c:v>3.3799999999999997E-2</c:v>
                </c:pt>
                <c:pt idx="2">
                  <c:v>7.0499999999999993E-2</c:v>
                </c:pt>
                <c:pt idx="3">
                  <c:v>0.14299999999999999</c:v>
                </c:pt>
                <c:pt idx="4">
                  <c:v>0.29399999999999998</c:v>
                </c:pt>
                <c:pt idx="5">
                  <c:v>0.59</c:v>
                </c:pt>
                <c:pt idx="6">
                  <c:v>1.171</c:v>
                </c:pt>
                <c:pt idx="7">
                  <c:v>2.38</c:v>
                </c:pt>
                <c:pt idx="8">
                  <c:v>4.66</c:v>
                </c:pt>
                <c:pt idx="9">
                  <c:v>9.09</c:v>
                </c:pt>
                <c:pt idx="10">
                  <c:v>10.44</c:v>
                </c:pt>
              </c:numCache>
            </c:numRef>
          </c:xVal>
          <c:yVal>
            <c:numRef>
              <c:f>Foglio1!$V$18:$V$28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1B-4D77-83A6-6AFA31F0C6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1364064"/>
        <c:axId val="881366976"/>
      </c:scatterChart>
      <c:valAx>
        <c:axId val="8813640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exponential</a:t>
                </a:r>
                <a:r>
                  <a:rPr lang="it-IT" baseline="0"/>
                  <a:t> voltage out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1366976"/>
        <c:crosses val="autoZero"/>
        <c:crossBetween val="midCat"/>
      </c:valAx>
      <c:valAx>
        <c:axId val="881366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Control Voltage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81364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Foglio1!$Y$17</c:f>
              <c:strCache>
                <c:ptCount val="1"/>
                <c:pt idx="0">
                  <c:v>Valore calcolato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Foglio1!$Y$18:$Y$28</c:f>
              <c:numCache>
                <c:formatCode>0.0000</c:formatCode>
                <c:ptCount val="11"/>
                <c:pt idx="0">
                  <c:v>1.7999999999999999E-2</c:v>
                </c:pt>
                <c:pt idx="1">
                  <c:v>3.5969791104699368E-2</c:v>
                </c:pt>
                <c:pt idx="2">
                  <c:v>7.1879215117539433E-2</c:v>
                </c:pt>
                <c:pt idx="3">
                  <c:v>0.14363779736375787</c:v>
                </c:pt>
                <c:pt idx="4">
                  <c:v>0.28703453143963942</c:v>
                </c:pt>
                <c:pt idx="5">
                  <c:v>0.57358734087328311</c:v>
                </c:pt>
                <c:pt idx="6">
                  <c:v>1.1462120461951095</c:v>
                </c:pt>
                <c:pt idx="7">
                  <c:v>2.2905004368515645</c:v>
                </c:pt>
                <c:pt idx="8">
                  <c:v>4.5771567910429649</c:v>
                </c:pt>
                <c:pt idx="9">
                  <c:v>9.1466318681817462</c:v>
                </c:pt>
                <c:pt idx="10">
                  <c:v>18.277913200560217</c:v>
                </c:pt>
              </c:numCache>
            </c:numRef>
          </c:xVal>
          <c:yVal>
            <c:numRef>
              <c:f>Foglio1!$V$18:$V$28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D4-4D5A-9D28-C0A06C6CDA99}"/>
            </c:ext>
          </c:extLst>
        </c:ser>
        <c:ser>
          <c:idx val="1"/>
          <c:order val="1"/>
          <c:tx>
            <c:strRef>
              <c:f>Foglio1!$Z$17</c:f>
              <c:strCache>
                <c:ptCount val="1"/>
                <c:pt idx="0">
                  <c:v>Valore atteso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Foglio1!$Z$18:$Z$28</c:f>
              <c:numCache>
                <c:formatCode>0.0000</c:formatCode>
                <c:ptCount val="11"/>
                <c:pt idx="0">
                  <c:v>1.7999999999999999E-2</c:v>
                </c:pt>
                <c:pt idx="1">
                  <c:v>3.5999999999999997E-2</c:v>
                </c:pt>
                <c:pt idx="2">
                  <c:v>7.1999999999999995E-2</c:v>
                </c:pt>
                <c:pt idx="3">
                  <c:v>0.14399999999999999</c:v>
                </c:pt>
                <c:pt idx="4">
                  <c:v>0.28799999999999998</c:v>
                </c:pt>
                <c:pt idx="5">
                  <c:v>0.57599999999999996</c:v>
                </c:pt>
                <c:pt idx="6">
                  <c:v>1.1519999999999999</c:v>
                </c:pt>
                <c:pt idx="7">
                  <c:v>2.3039999999999998</c:v>
                </c:pt>
                <c:pt idx="8">
                  <c:v>4.6079999999999997</c:v>
                </c:pt>
                <c:pt idx="9">
                  <c:v>9.2159999999999993</c:v>
                </c:pt>
                <c:pt idx="10">
                  <c:v>18.431999999999999</c:v>
                </c:pt>
              </c:numCache>
            </c:numRef>
          </c:xVal>
          <c:yVal>
            <c:numRef>
              <c:f>Foglio1!$V$18:$V$28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D4-4D5A-9D28-C0A06C6CDA99}"/>
            </c:ext>
          </c:extLst>
        </c:ser>
        <c:ser>
          <c:idx val="2"/>
          <c:order val="2"/>
          <c:tx>
            <c:strRef>
              <c:f>Foglio1!$P$37</c:f>
              <c:strCache>
                <c:ptCount val="1"/>
                <c:pt idx="0">
                  <c:v>Rref=2M2, Rc=3k3, Re=3k9 + diodo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Foglio1!$Q$38:$Q$58</c:f>
              <c:numCache>
                <c:formatCode>General</c:formatCode>
                <c:ptCount val="21"/>
                <c:pt idx="0">
                  <c:v>1.5699999999999999E-2</c:v>
                </c:pt>
                <c:pt idx="1">
                  <c:v>2.3099999999999999E-2</c:v>
                </c:pt>
                <c:pt idx="2">
                  <c:v>3.3700000000000001E-2</c:v>
                </c:pt>
                <c:pt idx="3">
                  <c:v>4.8899999999999999E-2</c:v>
                </c:pt>
                <c:pt idx="4">
                  <c:v>7.0099999999999996E-2</c:v>
                </c:pt>
                <c:pt idx="5">
                  <c:v>0.1004</c:v>
                </c:pt>
                <c:pt idx="6">
                  <c:v>0.14380000000000001</c:v>
                </c:pt>
                <c:pt idx="7">
                  <c:v>0.20399999999999999</c:v>
                </c:pt>
                <c:pt idx="8">
                  <c:v>0.29099999999999998</c:v>
                </c:pt>
                <c:pt idx="9">
                  <c:v>0.41499999999999998</c:v>
                </c:pt>
                <c:pt idx="10">
                  <c:v>0.58599999999999997</c:v>
                </c:pt>
                <c:pt idx="11">
                  <c:v>0.82899999999999996</c:v>
                </c:pt>
                <c:pt idx="12">
                  <c:v>1.173</c:v>
                </c:pt>
                <c:pt idx="13">
                  <c:v>1.6739999999999999</c:v>
                </c:pt>
                <c:pt idx="14">
                  <c:v>2.37</c:v>
                </c:pt>
                <c:pt idx="15">
                  <c:v>3.29</c:v>
                </c:pt>
                <c:pt idx="16">
                  <c:v>4.6500000000000004</c:v>
                </c:pt>
                <c:pt idx="17">
                  <c:v>6.56</c:v>
                </c:pt>
                <c:pt idx="18">
                  <c:v>9.06</c:v>
                </c:pt>
                <c:pt idx="19">
                  <c:v>10.44</c:v>
                </c:pt>
                <c:pt idx="20">
                  <c:v>10.44</c:v>
                </c:pt>
              </c:numCache>
            </c:numRef>
          </c:xVal>
          <c:yVal>
            <c:numRef>
              <c:f>Foglio1!$P$38:$P$58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D49-483C-BDDC-2056341D4370}"/>
            </c:ext>
          </c:extLst>
        </c:ser>
        <c:ser>
          <c:idx val="3"/>
          <c:order val="3"/>
          <c:tx>
            <c:strRef>
              <c:f>Foglio1!$S$37</c:f>
              <c:strCache>
                <c:ptCount val="1"/>
                <c:pt idx="0">
                  <c:v>Con offset +1V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Foglio1!$S$38:$S$58</c:f>
              <c:numCache>
                <c:formatCode>0.0000</c:formatCode>
                <c:ptCount val="21"/>
                <c:pt idx="0">
                  <c:v>3.5999999999999997E-2</c:v>
                </c:pt>
                <c:pt idx="1">
                  <c:v>5.1900000000000002E-2</c:v>
                </c:pt>
                <c:pt idx="2">
                  <c:v>7.4800000000000005E-2</c:v>
                </c:pt>
                <c:pt idx="3">
                  <c:v>0.105</c:v>
                </c:pt>
                <c:pt idx="4">
                  <c:v>0.15340000000000001</c:v>
                </c:pt>
                <c:pt idx="5">
                  <c:v>0.216</c:v>
                </c:pt>
                <c:pt idx="6">
                  <c:v>0.315</c:v>
                </c:pt>
                <c:pt idx="7">
                  <c:v>0.435</c:v>
                </c:pt>
                <c:pt idx="8">
                  <c:v>0.629</c:v>
                </c:pt>
                <c:pt idx="9">
                  <c:v>0.878</c:v>
                </c:pt>
                <c:pt idx="10">
                  <c:v>1.2629999999999999</c:v>
                </c:pt>
                <c:pt idx="11">
                  <c:v>1.78</c:v>
                </c:pt>
                <c:pt idx="12">
                  <c:v>2.5099999999999998</c:v>
                </c:pt>
                <c:pt idx="13">
                  <c:v>3.52</c:v>
                </c:pt>
                <c:pt idx="14">
                  <c:v>5</c:v>
                </c:pt>
                <c:pt idx="15">
                  <c:v>6.93</c:v>
                </c:pt>
                <c:pt idx="16">
                  <c:v>9.64</c:v>
                </c:pt>
                <c:pt idx="17">
                  <c:v>10.44</c:v>
                </c:pt>
                <c:pt idx="18">
                  <c:v>10.44</c:v>
                </c:pt>
                <c:pt idx="19">
                  <c:v>10.44</c:v>
                </c:pt>
                <c:pt idx="20">
                  <c:v>10.44</c:v>
                </c:pt>
              </c:numCache>
            </c:numRef>
          </c:xVal>
          <c:yVal>
            <c:numRef>
              <c:f>Foglio1!$P$38:$P$58</c:f>
              <c:numCache>
                <c:formatCode>General</c:formatCode>
                <c:ptCount val="2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D49-483C-BDDC-2056341D4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5875231"/>
        <c:axId val="1650718783"/>
      </c:scatterChart>
      <c:valAx>
        <c:axId val="1645875231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Exponential</a:t>
                </a:r>
                <a:r>
                  <a:rPr lang="it-IT" baseline="0"/>
                  <a:t> Voltage OUT</a:t>
                </a:r>
                <a:endParaRPr lang="it-IT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50718783"/>
        <c:crosses val="autoZero"/>
        <c:crossBetween val="midCat"/>
      </c:valAx>
      <c:valAx>
        <c:axId val="165071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Linear voltage 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4587523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Foglio1!$T$37</c:f>
              <c:strCache>
                <c:ptCount val="1"/>
                <c:pt idx="0">
                  <c:v>ideal curve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Foglio1!$T$38:$T$58</c:f>
              <c:numCache>
                <c:formatCode>0</c:formatCode>
                <c:ptCount val="21"/>
                <c:pt idx="0" formatCode="General">
                  <c:v>14080</c:v>
                </c:pt>
                <c:pt idx="1">
                  <c:v>19912.126958213179</c:v>
                </c:pt>
                <c:pt idx="2">
                  <c:v>28160.000000000004</c:v>
                </c:pt>
                <c:pt idx="3">
                  <c:v>39824.253916426365</c:v>
                </c:pt>
                <c:pt idx="4">
                  <c:v>56320.000000000015</c:v>
                </c:pt>
                <c:pt idx="5">
                  <c:v>79648.507832852745</c:v>
                </c:pt>
                <c:pt idx="6">
                  <c:v>112640.00000000006</c:v>
                </c:pt>
                <c:pt idx="7">
                  <c:v>159297.01566570552</c:v>
                </c:pt>
                <c:pt idx="8">
                  <c:v>225280.00000000015</c:v>
                </c:pt>
                <c:pt idx="9">
                  <c:v>318594.0313314111</c:v>
                </c:pt>
                <c:pt idx="10">
                  <c:v>450560.00000000035</c:v>
                </c:pt>
                <c:pt idx="11">
                  <c:v>637188.06266282219</c:v>
                </c:pt>
                <c:pt idx="12">
                  <c:v>901120.0000000007</c:v>
                </c:pt>
                <c:pt idx="13">
                  <c:v>1274376.1253256444</c:v>
                </c:pt>
                <c:pt idx="14">
                  <c:v>1802240.0000000014</c:v>
                </c:pt>
                <c:pt idx="15">
                  <c:v>2548752.2506512888</c:v>
                </c:pt>
                <c:pt idx="16">
                  <c:v>3604480.0000000028</c:v>
                </c:pt>
              </c:numCache>
            </c:numRef>
          </c:xVal>
          <c:yVal>
            <c:numRef>
              <c:f>Foglio1!$S$38:$S$58</c:f>
              <c:numCache>
                <c:formatCode>0.0000</c:formatCode>
                <c:ptCount val="21"/>
                <c:pt idx="0">
                  <c:v>3.5999999999999997E-2</c:v>
                </c:pt>
                <c:pt idx="1">
                  <c:v>5.1900000000000002E-2</c:v>
                </c:pt>
                <c:pt idx="2">
                  <c:v>7.4800000000000005E-2</c:v>
                </c:pt>
                <c:pt idx="3">
                  <c:v>0.105</c:v>
                </c:pt>
                <c:pt idx="4">
                  <c:v>0.15340000000000001</c:v>
                </c:pt>
                <c:pt idx="5">
                  <c:v>0.216</c:v>
                </c:pt>
                <c:pt idx="6">
                  <c:v>0.315</c:v>
                </c:pt>
                <c:pt idx="7">
                  <c:v>0.435</c:v>
                </c:pt>
                <c:pt idx="8">
                  <c:v>0.629</c:v>
                </c:pt>
                <c:pt idx="9">
                  <c:v>0.878</c:v>
                </c:pt>
                <c:pt idx="10">
                  <c:v>1.2629999999999999</c:v>
                </c:pt>
                <c:pt idx="11">
                  <c:v>1.78</c:v>
                </c:pt>
                <c:pt idx="12">
                  <c:v>2.5099999999999998</c:v>
                </c:pt>
                <c:pt idx="13">
                  <c:v>3.52</c:v>
                </c:pt>
                <c:pt idx="14">
                  <c:v>5</c:v>
                </c:pt>
                <c:pt idx="15">
                  <c:v>6.93</c:v>
                </c:pt>
                <c:pt idx="16">
                  <c:v>9.64</c:v>
                </c:pt>
                <c:pt idx="17">
                  <c:v>10.44</c:v>
                </c:pt>
                <c:pt idx="18">
                  <c:v>10.44</c:v>
                </c:pt>
                <c:pt idx="19">
                  <c:v>10.44</c:v>
                </c:pt>
                <c:pt idx="20">
                  <c:v>10.44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8B-4E67-95FD-5CE37CE2272D}"/>
            </c:ext>
          </c:extLst>
        </c:ser>
        <c:ser>
          <c:idx val="1"/>
          <c:order val="1"/>
          <c:tx>
            <c:strRef>
              <c:f>Foglio1!$V$37</c:f>
              <c:strCache>
                <c:ptCount val="1"/>
                <c:pt idx="0">
                  <c:v>calculated freq. 1</c:v>
                </c:pt>
              </c:strCache>
            </c:strRef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Foglio1!$V$38:$V$58</c:f>
              <c:numCache>
                <c:formatCode>0</c:formatCode>
                <c:ptCount val="21"/>
                <c:pt idx="0">
                  <c:v>14080</c:v>
                </c:pt>
                <c:pt idx="1">
                  <c:v>20298.666666666668</c:v>
                </c:pt>
                <c:pt idx="2">
                  <c:v>29255.111111111113</c:v>
                </c:pt>
                <c:pt idx="3">
                  <c:v>41066.666666666664</c:v>
                </c:pt>
                <c:pt idx="4">
                  <c:v>59996.444444444453</c:v>
                </c:pt>
                <c:pt idx="5">
                  <c:v>84480</c:v>
                </c:pt>
                <c:pt idx="6">
                  <c:v>123200</c:v>
                </c:pt>
                <c:pt idx="7">
                  <c:v>170133.33333333334</c:v>
                </c:pt>
                <c:pt idx="8">
                  <c:v>246008.88888888891</c:v>
                </c:pt>
                <c:pt idx="9">
                  <c:v>343395.55555555556</c:v>
                </c:pt>
                <c:pt idx="10">
                  <c:v>493973.33333333331</c:v>
                </c:pt>
                <c:pt idx="11">
                  <c:v>696177.77777777787</c:v>
                </c:pt>
                <c:pt idx="12">
                  <c:v>981688.88888888888</c:v>
                </c:pt>
                <c:pt idx="13">
                  <c:v>1376711.1111111112</c:v>
                </c:pt>
                <c:pt idx="14">
                  <c:v>1955555.5555555555</c:v>
                </c:pt>
                <c:pt idx="15">
                  <c:v>2710400</c:v>
                </c:pt>
                <c:pt idx="16">
                  <c:v>3770311.1111111115</c:v>
                </c:pt>
                <c:pt idx="17">
                  <c:v>4083200</c:v>
                </c:pt>
                <c:pt idx="18">
                  <c:v>4083200</c:v>
                </c:pt>
                <c:pt idx="19">
                  <c:v>4083200</c:v>
                </c:pt>
                <c:pt idx="20">
                  <c:v>4083200</c:v>
                </c:pt>
              </c:numCache>
            </c:numRef>
          </c:xVal>
          <c:yVal>
            <c:numRef>
              <c:f>Foglio1!$S$38:$S$58</c:f>
              <c:numCache>
                <c:formatCode>0.0000</c:formatCode>
                <c:ptCount val="21"/>
                <c:pt idx="0">
                  <c:v>3.5999999999999997E-2</c:v>
                </c:pt>
                <c:pt idx="1">
                  <c:v>5.1900000000000002E-2</c:v>
                </c:pt>
                <c:pt idx="2">
                  <c:v>7.4800000000000005E-2</c:v>
                </c:pt>
                <c:pt idx="3">
                  <c:v>0.105</c:v>
                </c:pt>
                <c:pt idx="4">
                  <c:v>0.15340000000000001</c:v>
                </c:pt>
                <c:pt idx="5">
                  <c:v>0.216</c:v>
                </c:pt>
                <c:pt idx="6">
                  <c:v>0.315</c:v>
                </c:pt>
                <c:pt idx="7">
                  <c:v>0.435</c:v>
                </c:pt>
                <c:pt idx="8">
                  <c:v>0.629</c:v>
                </c:pt>
                <c:pt idx="9">
                  <c:v>0.878</c:v>
                </c:pt>
                <c:pt idx="10">
                  <c:v>1.2629999999999999</c:v>
                </c:pt>
                <c:pt idx="11">
                  <c:v>1.78</c:v>
                </c:pt>
                <c:pt idx="12">
                  <c:v>2.5099999999999998</c:v>
                </c:pt>
                <c:pt idx="13">
                  <c:v>3.52</c:v>
                </c:pt>
                <c:pt idx="14">
                  <c:v>5</c:v>
                </c:pt>
                <c:pt idx="15">
                  <c:v>6.93</c:v>
                </c:pt>
                <c:pt idx="16">
                  <c:v>9.64</c:v>
                </c:pt>
                <c:pt idx="17">
                  <c:v>10.44</c:v>
                </c:pt>
                <c:pt idx="18">
                  <c:v>10.44</c:v>
                </c:pt>
                <c:pt idx="19">
                  <c:v>10.44</c:v>
                </c:pt>
                <c:pt idx="20">
                  <c:v>10.44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88B-4E67-95FD-5CE37CE2272D}"/>
            </c:ext>
          </c:extLst>
        </c:ser>
        <c:ser>
          <c:idx val="2"/>
          <c:order val="2"/>
          <c:tx>
            <c:strRef>
              <c:f>Foglio1!$W$37</c:f>
              <c:strCache>
                <c:ptCount val="1"/>
                <c:pt idx="0">
                  <c:v>calculated freq. 2</c:v>
                </c:pt>
              </c:strCache>
            </c:strRef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Foglio1!$W$38:$W$58</c:f>
              <c:numCache>
                <c:formatCode>General</c:formatCode>
                <c:ptCount val="21"/>
                <c:pt idx="0">
                  <c:v>14399.999999999998</c:v>
                </c:pt>
                <c:pt idx="1">
                  <c:v>20760</c:v>
                </c:pt>
                <c:pt idx="2">
                  <c:v>29920.000000000004</c:v>
                </c:pt>
                <c:pt idx="3">
                  <c:v>42000</c:v>
                </c:pt>
                <c:pt idx="4">
                  <c:v>61360</c:v>
                </c:pt>
                <c:pt idx="5">
                  <c:v>86400</c:v>
                </c:pt>
                <c:pt idx="6">
                  <c:v>126000</c:v>
                </c:pt>
                <c:pt idx="7">
                  <c:v>174000</c:v>
                </c:pt>
                <c:pt idx="8">
                  <c:v>251600</c:v>
                </c:pt>
                <c:pt idx="9">
                  <c:v>351200</c:v>
                </c:pt>
                <c:pt idx="10">
                  <c:v>505199.99999999994</c:v>
                </c:pt>
                <c:pt idx="11">
                  <c:v>712000</c:v>
                </c:pt>
                <c:pt idx="12">
                  <c:v>1003999.9999999999</c:v>
                </c:pt>
                <c:pt idx="13">
                  <c:v>1408000</c:v>
                </c:pt>
                <c:pt idx="14">
                  <c:v>2000000</c:v>
                </c:pt>
                <c:pt idx="15">
                  <c:v>2772000</c:v>
                </c:pt>
                <c:pt idx="16">
                  <c:v>3856000</c:v>
                </c:pt>
                <c:pt idx="17">
                  <c:v>4176000</c:v>
                </c:pt>
                <c:pt idx="18">
                  <c:v>4176000</c:v>
                </c:pt>
                <c:pt idx="19">
                  <c:v>4176000</c:v>
                </c:pt>
                <c:pt idx="20">
                  <c:v>4176000</c:v>
                </c:pt>
              </c:numCache>
            </c:numRef>
          </c:xVal>
          <c:yVal>
            <c:numRef>
              <c:f>Foglio1!$S$38:$S$58</c:f>
              <c:numCache>
                <c:formatCode>0.0000</c:formatCode>
                <c:ptCount val="21"/>
                <c:pt idx="0">
                  <c:v>3.5999999999999997E-2</c:v>
                </c:pt>
                <c:pt idx="1">
                  <c:v>5.1900000000000002E-2</c:v>
                </c:pt>
                <c:pt idx="2">
                  <c:v>7.4800000000000005E-2</c:v>
                </c:pt>
                <c:pt idx="3">
                  <c:v>0.105</c:v>
                </c:pt>
                <c:pt idx="4">
                  <c:v>0.15340000000000001</c:v>
                </c:pt>
                <c:pt idx="5">
                  <c:v>0.216</c:v>
                </c:pt>
                <c:pt idx="6">
                  <c:v>0.315</c:v>
                </c:pt>
                <c:pt idx="7">
                  <c:v>0.435</c:v>
                </c:pt>
                <c:pt idx="8">
                  <c:v>0.629</c:v>
                </c:pt>
                <c:pt idx="9">
                  <c:v>0.878</c:v>
                </c:pt>
                <c:pt idx="10">
                  <c:v>1.2629999999999999</c:v>
                </c:pt>
                <c:pt idx="11">
                  <c:v>1.78</c:v>
                </c:pt>
                <c:pt idx="12">
                  <c:v>2.5099999999999998</c:v>
                </c:pt>
                <c:pt idx="13">
                  <c:v>3.52</c:v>
                </c:pt>
                <c:pt idx="14">
                  <c:v>5</c:v>
                </c:pt>
                <c:pt idx="15">
                  <c:v>6.93</c:v>
                </c:pt>
                <c:pt idx="16">
                  <c:v>9.64</c:v>
                </c:pt>
                <c:pt idx="17">
                  <c:v>10.44</c:v>
                </c:pt>
                <c:pt idx="18">
                  <c:v>10.44</c:v>
                </c:pt>
                <c:pt idx="19">
                  <c:v>10.44</c:v>
                </c:pt>
                <c:pt idx="20">
                  <c:v>10.44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088B-4E67-95FD-5CE37CE2272D}"/>
            </c:ext>
          </c:extLst>
        </c:ser>
        <c:ser>
          <c:idx val="3"/>
          <c:order val="3"/>
          <c:tx>
            <c:strRef>
              <c:f>Foglio1!$Y$37</c:f>
              <c:strCache>
                <c:ptCount val="1"/>
                <c:pt idx="0">
                  <c:v>misura</c:v>
                </c:pt>
              </c:strCache>
            </c:strRef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xVal>
            <c:numRef>
              <c:f>Foglio1!$Y$38:$Y$58</c:f>
              <c:numCache>
                <c:formatCode>General</c:formatCode>
                <c:ptCount val="21"/>
                <c:pt idx="0">
                  <c:v>13926.4</c:v>
                </c:pt>
                <c:pt idx="1">
                  <c:v>20044.8</c:v>
                </c:pt>
                <c:pt idx="2">
                  <c:v>28620.799999999999</c:v>
                </c:pt>
                <c:pt idx="3">
                  <c:v>40499.199999999997</c:v>
                </c:pt>
                <c:pt idx="4">
                  <c:v>57420.800000000003</c:v>
                </c:pt>
                <c:pt idx="5">
                  <c:v>81152</c:v>
                </c:pt>
                <c:pt idx="6">
                  <c:v>115430.39999999999</c:v>
                </c:pt>
                <c:pt idx="7">
                  <c:v>163404.79999999999</c:v>
                </c:pt>
                <c:pt idx="8">
                  <c:v>229888</c:v>
                </c:pt>
                <c:pt idx="9">
                  <c:v>328192</c:v>
                </c:pt>
                <c:pt idx="10">
                  <c:v>464128</c:v>
                </c:pt>
                <c:pt idx="11">
                  <c:v>654848</c:v>
                </c:pt>
                <c:pt idx="12">
                  <c:v>929280</c:v>
                </c:pt>
                <c:pt idx="13">
                  <c:v>1308928</c:v>
                </c:pt>
                <c:pt idx="14">
                  <c:v>1830400</c:v>
                </c:pt>
                <c:pt idx="15">
                  <c:v>2617344</c:v>
                </c:pt>
                <c:pt idx="16">
                  <c:v>3559424</c:v>
                </c:pt>
                <c:pt idx="17">
                  <c:v>4142336</c:v>
                </c:pt>
                <c:pt idx="18">
                  <c:v>4142336</c:v>
                </c:pt>
                <c:pt idx="19">
                  <c:v>4142336</c:v>
                </c:pt>
                <c:pt idx="20">
                  <c:v>4142336</c:v>
                </c:pt>
              </c:numCache>
            </c:numRef>
          </c:xVal>
          <c:yVal>
            <c:numRef>
              <c:f>Foglio1!$S$38:$S$58</c:f>
              <c:numCache>
                <c:formatCode>0.0000</c:formatCode>
                <c:ptCount val="21"/>
                <c:pt idx="0">
                  <c:v>3.5999999999999997E-2</c:v>
                </c:pt>
                <c:pt idx="1">
                  <c:v>5.1900000000000002E-2</c:v>
                </c:pt>
                <c:pt idx="2">
                  <c:v>7.4800000000000005E-2</c:v>
                </c:pt>
                <c:pt idx="3">
                  <c:v>0.105</c:v>
                </c:pt>
                <c:pt idx="4">
                  <c:v>0.15340000000000001</c:v>
                </c:pt>
                <c:pt idx="5">
                  <c:v>0.216</c:v>
                </c:pt>
                <c:pt idx="6">
                  <c:v>0.315</c:v>
                </c:pt>
                <c:pt idx="7">
                  <c:v>0.435</c:v>
                </c:pt>
                <c:pt idx="8">
                  <c:v>0.629</c:v>
                </c:pt>
                <c:pt idx="9">
                  <c:v>0.878</c:v>
                </c:pt>
                <c:pt idx="10">
                  <c:v>1.2629999999999999</c:v>
                </c:pt>
                <c:pt idx="11">
                  <c:v>1.78</c:v>
                </c:pt>
                <c:pt idx="12">
                  <c:v>2.5099999999999998</c:v>
                </c:pt>
                <c:pt idx="13">
                  <c:v>3.52</c:v>
                </c:pt>
                <c:pt idx="14">
                  <c:v>5</c:v>
                </c:pt>
                <c:pt idx="15">
                  <c:v>6.93</c:v>
                </c:pt>
                <c:pt idx="16">
                  <c:v>9.64</c:v>
                </c:pt>
                <c:pt idx="17">
                  <c:v>10.44</c:v>
                </c:pt>
                <c:pt idx="18">
                  <c:v>10.44</c:v>
                </c:pt>
                <c:pt idx="19">
                  <c:v>10.44</c:v>
                </c:pt>
                <c:pt idx="20">
                  <c:v>10.44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8F5-4380-96E8-44C6B7DE6A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9136143"/>
        <c:axId val="989139887"/>
      </c:scatterChart>
      <c:valAx>
        <c:axId val="989136143"/>
        <c:scaling>
          <c:logBase val="10"/>
          <c:orientation val="minMax"/>
          <c:min val="7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CORRESPONDING FREQUENCY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9139887"/>
        <c:crosses val="autoZero"/>
        <c:crossBetween val="midCat"/>
      </c:valAx>
      <c:valAx>
        <c:axId val="989139887"/>
        <c:scaling>
          <c:logBase val="10"/>
          <c:orientation val="minMax"/>
          <c:max val="20"/>
          <c:min val="2.0000000000000004E-2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minorGridlines>
          <c:spPr>
            <a:ln>
              <a:solidFill>
                <a:schemeClr val="lt1">
                  <a:lumMod val="95000"/>
                  <a:alpha val="5000"/>
                </a:schemeClr>
              </a:solidFill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CONTROL VOLTAGE INPUT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89136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0</xdr:row>
      <xdr:rowOff>4761</xdr:rowOff>
    </xdr:from>
    <xdr:to>
      <xdr:col>14</xdr:col>
      <xdr:colOff>0</xdr:colOff>
      <xdr:row>35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E80EBE76-854E-49BD-ABEF-687BE6B953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47625</xdr:colOff>
      <xdr:row>35</xdr:row>
      <xdr:rowOff>157161</xdr:rowOff>
    </xdr:from>
    <xdr:to>
      <xdr:col>13</xdr:col>
      <xdr:colOff>600075</xdr:colOff>
      <xdr:row>62</xdr:row>
      <xdr:rowOff>142874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A3434762-5DAF-4F55-8C0C-BA5AD8C80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57150</xdr:colOff>
      <xdr:row>63</xdr:row>
      <xdr:rowOff>42861</xdr:rowOff>
    </xdr:from>
    <xdr:to>
      <xdr:col>13</xdr:col>
      <xdr:colOff>609599</xdr:colOff>
      <xdr:row>94</xdr:row>
      <xdr:rowOff>66674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BF9F51B2-0E95-4AF2-A95E-2B9D1A34A2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5B32-FA90-459F-B850-48BE078B583E}">
  <dimension ref="L1:Z61"/>
  <sheetViews>
    <sheetView tabSelected="1" topLeftCell="A52" zoomScaleNormal="100" workbookViewId="0">
      <selection activeCell="Q77" sqref="Q77"/>
    </sheetView>
  </sheetViews>
  <sheetFormatPr defaultRowHeight="15" x14ac:dyDescent="0.25"/>
  <cols>
    <col min="3" max="3" width="9.140625" customWidth="1"/>
    <col min="15" max="15" width="1.7109375" customWidth="1"/>
    <col min="16" max="17" width="15.7109375" customWidth="1"/>
    <col min="18" max="18" width="1.7109375" customWidth="1"/>
    <col min="19" max="20" width="15.7109375" customWidth="1"/>
    <col min="21" max="21" width="1.7109375" customWidth="1"/>
    <col min="22" max="23" width="15.7109375" customWidth="1"/>
    <col min="24" max="24" width="1.7109375" customWidth="1"/>
    <col min="25" max="26" width="15.7109375" customWidth="1"/>
  </cols>
  <sheetData>
    <row r="1" spans="16:26" x14ac:dyDescent="0.25">
      <c r="V1" s="1"/>
    </row>
    <row r="2" spans="16:26" x14ac:dyDescent="0.25">
      <c r="P2" t="s">
        <v>2</v>
      </c>
      <c r="Q2" t="s">
        <v>1</v>
      </c>
    </row>
    <row r="3" spans="16:26" x14ac:dyDescent="0.25">
      <c r="P3" s="6" t="s">
        <v>0</v>
      </c>
      <c r="Q3" s="6"/>
      <c r="S3" s="6" t="s">
        <v>3</v>
      </c>
      <c r="T3" s="6"/>
      <c r="U3" s="1"/>
      <c r="V3" s="6" t="s">
        <v>4</v>
      </c>
      <c r="W3" s="6"/>
      <c r="X3" s="1"/>
      <c r="Y3" s="6" t="s">
        <v>5</v>
      </c>
      <c r="Z3" s="6"/>
    </row>
    <row r="4" spans="16:26" x14ac:dyDescent="0.25">
      <c r="P4">
        <v>0</v>
      </c>
      <c r="Q4" s="3">
        <v>2.75E-2</v>
      </c>
      <c r="S4">
        <v>0</v>
      </c>
      <c r="T4" s="3">
        <v>2.4E-2</v>
      </c>
      <c r="V4">
        <v>0</v>
      </c>
      <c r="W4" s="3">
        <v>2.4299999999999999E-2</v>
      </c>
      <c r="Y4">
        <v>0</v>
      </c>
      <c r="Z4" s="3">
        <v>2.4299999999999999E-2</v>
      </c>
    </row>
    <row r="5" spans="16:26" x14ac:dyDescent="0.25">
      <c r="P5">
        <v>1</v>
      </c>
      <c r="Q5" s="3">
        <v>5.5E-2</v>
      </c>
      <c r="S5">
        <v>1</v>
      </c>
      <c r="T5" s="3">
        <v>5.0799999999999998E-2</v>
      </c>
      <c r="V5">
        <v>1</v>
      </c>
      <c r="W5" s="3">
        <v>5.0999999999999997E-2</v>
      </c>
      <c r="X5" s="1"/>
      <c r="Y5">
        <v>1</v>
      </c>
      <c r="Z5" s="3">
        <v>5.0999999999999997E-2</v>
      </c>
    </row>
    <row r="6" spans="16:26" x14ac:dyDescent="0.25">
      <c r="P6">
        <v>2</v>
      </c>
      <c r="Q6" s="3">
        <v>0.11</v>
      </c>
      <c r="S6">
        <v>2</v>
      </c>
      <c r="T6" s="3">
        <v>0.105</v>
      </c>
      <c r="V6">
        <v>2</v>
      </c>
      <c r="W6" s="3">
        <v>0.105</v>
      </c>
      <c r="X6" s="1"/>
      <c r="Y6">
        <v>2</v>
      </c>
      <c r="Z6" s="3">
        <v>0.105</v>
      </c>
    </row>
    <row r="7" spans="16:26" x14ac:dyDescent="0.25">
      <c r="P7">
        <v>3</v>
      </c>
      <c r="Q7" s="3">
        <v>0.22</v>
      </c>
      <c r="S7">
        <v>3</v>
      </c>
      <c r="T7" s="3">
        <v>0.214</v>
      </c>
      <c r="V7">
        <v>3</v>
      </c>
      <c r="W7" s="3">
        <v>0.214</v>
      </c>
      <c r="X7" s="1"/>
      <c r="Y7">
        <v>3</v>
      </c>
      <c r="Z7" s="3">
        <v>0.216</v>
      </c>
    </row>
    <row r="8" spans="16:26" x14ac:dyDescent="0.25">
      <c r="P8">
        <v>4</v>
      </c>
      <c r="Q8" s="3">
        <v>0.44</v>
      </c>
      <c r="S8">
        <v>4</v>
      </c>
      <c r="T8" s="3">
        <v>0.437</v>
      </c>
      <c r="V8">
        <v>4</v>
      </c>
      <c r="W8" s="3">
        <v>0.438</v>
      </c>
      <c r="X8" s="1"/>
      <c r="Y8">
        <v>4</v>
      </c>
      <c r="Z8" s="3">
        <v>0.44</v>
      </c>
    </row>
    <row r="9" spans="16:26" x14ac:dyDescent="0.25">
      <c r="P9">
        <v>5</v>
      </c>
      <c r="Q9" s="3">
        <v>0.88</v>
      </c>
      <c r="S9">
        <v>5</v>
      </c>
      <c r="T9" s="3">
        <v>0.877</v>
      </c>
      <c r="V9">
        <v>5</v>
      </c>
      <c r="W9" s="3">
        <v>0.88600000000000001</v>
      </c>
      <c r="X9" s="1"/>
      <c r="Y9">
        <v>5</v>
      </c>
      <c r="Z9" s="3">
        <v>0.89200000000000002</v>
      </c>
    </row>
    <row r="10" spans="16:26" x14ac:dyDescent="0.25">
      <c r="P10">
        <v>6</v>
      </c>
      <c r="Q10" s="3">
        <v>1.76</v>
      </c>
      <c r="S10">
        <v>6</v>
      </c>
      <c r="T10" s="3">
        <v>1.76</v>
      </c>
      <c r="V10">
        <v>6</v>
      </c>
      <c r="W10" s="3">
        <v>1.7889999999999999</v>
      </c>
      <c r="X10" s="1"/>
      <c r="Y10">
        <v>6</v>
      </c>
      <c r="Z10" s="3">
        <v>1.79</v>
      </c>
    </row>
    <row r="11" spans="16:26" x14ac:dyDescent="0.25">
      <c r="P11">
        <v>7</v>
      </c>
      <c r="Q11" s="3">
        <v>3.52</v>
      </c>
      <c r="S11">
        <v>7</v>
      </c>
      <c r="T11" s="3">
        <v>3.47</v>
      </c>
      <c r="V11">
        <v>7</v>
      </c>
      <c r="W11" s="3">
        <v>3.53</v>
      </c>
      <c r="X11" s="1"/>
      <c r="Y11">
        <v>7</v>
      </c>
      <c r="Z11" s="3">
        <v>3.56</v>
      </c>
    </row>
    <row r="12" spans="16:26" x14ac:dyDescent="0.25">
      <c r="P12">
        <v>8</v>
      </c>
      <c r="Q12" s="3">
        <v>7.04</v>
      </c>
      <c r="S12">
        <v>8</v>
      </c>
      <c r="T12" s="3">
        <v>3.88</v>
      </c>
      <c r="V12">
        <v>8</v>
      </c>
      <c r="W12" s="3">
        <v>6.54</v>
      </c>
      <c r="X12" s="1"/>
      <c r="Y12">
        <v>8</v>
      </c>
      <c r="Z12" s="3">
        <v>6.67</v>
      </c>
    </row>
    <row r="13" spans="16:26" x14ac:dyDescent="0.25">
      <c r="P13">
        <v>9</v>
      </c>
      <c r="Q13" s="3">
        <v>14.08</v>
      </c>
      <c r="S13">
        <v>9</v>
      </c>
      <c r="T13" s="3">
        <v>3.88</v>
      </c>
      <c r="V13">
        <v>8.5</v>
      </c>
      <c r="W13" s="3">
        <v>8.68</v>
      </c>
      <c r="Y13">
        <v>9</v>
      </c>
      <c r="Z13" s="3">
        <v>10.52</v>
      </c>
    </row>
    <row r="14" spans="16:26" x14ac:dyDescent="0.25">
      <c r="P14">
        <v>10</v>
      </c>
      <c r="Q14" s="3">
        <v>28.16</v>
      </c>
      <c r="S14">
        <v>10</v>
      </c>
      <c r="T14" s="3">
        <v>3.88</v>
      </c>
      <c r="V14">
        <v>9</v>
      </c>
      <c r="W14" s="3">
        <v>10.220000000000001</v>
      </c>
      <c r="X14" s="1"/>
      <c r="Y14">
        <v>10</v>
      </c>
      <c r="Z14" s="3">
        <v>10.51</v>
      </c>
    </row>
    <row r="15" spans="16:26" x14ac:dyDescent="0.25">
      <c r="P15">
        <v>11</v>
      </c>
      <c r="Q15" s="3">
        <v>56.32</v>
      </c>
      <c r="V15">
        <v>10</v>
      </c>
      <c r="W15" s="3">
        <v>10.220000000000001</v>
      </c>
      <c r="X15" s="1"/>
    </row>
    <row r="17" spans="16:26" x14ac:dyDescent="0.25">
      <c r="P17" s="6" t="s">
        <v>6</v>
      </c>
      <c r="Q17" s="6"/>
      <c r="R17" s="1"/>
      <c r="S17" s="6" t="s">
        <v>7</v>
      </c>
      <c r="T17" s="6"/>
      <c r="V17" s="6" t="s">
        <v>13</v>
      </c>
      <c r="W17" s="6"/>
      <c r="Y17" s="2" t="s">
        <v>11</v>
      </c>
      <c r="Z17" s="2" t="s">
        <v>12</v>
      </c>
    </row>
    <row r="18" spans="16:26" x14ac:dyDescent="0.25">
      <c r="P18">
        <v>0</v>
      </c>
      <c r="Q18" s="4">
        <v>0.121</v>
      </c>
      <c r="S18">
        <v>0</v>
      </c>
      <c r="T18" s="4">
        <v>5.0999999999999997E-2</v>
      </c>
      <c r="V18">
        <v>0</v>
      </c>
      <c r="W18" s="3">
        <v>1.5800000000000002E-2</v>
      </c>
      <c r="Y18" s="3">
        <f t="shared" ref="Y18:Y28" si="0">$W$35*(12/$W$31)*EXP(0.018*V18/0.026)</f>
        <v>1.7999999999999999E-2</v>
      </c>
      <c r="Z18" s="3">
        <v>1.7999999999999999E-2</v>
      </c>
    </row>
    <row r="19" spans="16:26" x14ac:dyDescent="0.25">
      <c r="P19">
        <v>1</v>
      </c>
      <c r="Q19" s="4">
        <v>0.247</v>
      </c>
      <c r="S19">
        <v>1</v>
      </c>
      <c r="T19" s="4">
        <v>0.105</v>
      </c>
      <c r="V19">
        <v>1</v>
      </c>
      <c r="W19" s="3">
        <v>3.3799999999999997E-2</v>
      </c>
      <c r="Y19" s="3">
        <f t="shared" si="0"/>
        <v>3.5969791104699368E-2</v>
      </c>
      <c r="Z19" s="3">
        <f>2*Z18</f>
        <v>3.5999999999999997E-2</v>
      </c>
    </row>
    <row r="20" spans="16:26" x14ac:dyDescent="0.25">
      <c r="P20">
        <v>2</v>
      </c>
      <c r="Q20" s="4">
        <v>0.501</v>
      </c>
      <c r="S20">
        <v>2</v>
      </c>
      <c r="T20" s="4">
        <v>0.215</v>
      </c>
      <c r="V20">
        <v>2</v>
      </c>
      <c r="W20" s="3">
        <v>7.0499999999999993E-2</v>
      </c>
      <c r="Y20" s="3">
        <f t="shared" si="0"/>
        <v>7.1879215117539433E-2</v>
      </c>
      <c r="Z20" s="3">
        <f t="shared" ref="Z20:Z28" si="1">2*Z19</f>
        <v>7.1999999999999995E-2</v>
      </c>
    </row>
    <row r="21" spans="16:26" x14ac:dyDescent="0.25">
      <c r="P21">
        <v>3</v>
      </c>
      <c r="Q21" s="4">
        <v>1.01</v>
      </c>
      <c r="S21">
        <v>3</v>
      </c>
      <c r="T21" s="4">
        <v>0.438</v>
      </c>
      <c r="V21">
        <v>3</v>
      </c>
      <c r="W21" s="3">
        <v>0.14299999999999999</v>
      </c>
      <c r="Y21" s="3">
        <f t="shared" si="0"/>
        <v>0.14363779736375787</v>
      </c>
      <c r="Z21" s="3">
        <f t="shared" si="1"/>
        <v>0.14399999999999999</v>
      </c>
    </row>
    <row r="22" spans="16:26" x14ac:dyDescent="0.25">
      <c r="P22">
        <v>4</v>
      </c>
      <c r="Q22" s="4">
        <v>2.04</v>
      </c>
      <c r="S22">
        <v>4</v>
      </c>
      <c r="T22" s="4">
        <v>0.88500000000000001</v>
      </c>
      <c r="V22">
        <v>4</v>
      </c>
      <c r="W22" s="3">
        <v>0.29399999999999998</v>
      </c>
      <c r="Y22" s="3">
        <f t="shared" si="0"/>
        <v>0.28703453143963942</v>
      </c>
      <c r="Z22" s="3">
        <f t="shared" si="1"/>
        <v>0.28799999999999998</v>
      </c>
    </row>
    <row r="23" spans="16:26" x14ac:dyDescent="0.25">
      <c r="P23">
        <v>5</v>
      </c>
      <c r="Q23" s="4">
        <v>3.93</v>
      </c>
      <c r="S23">
        <v>5</v>
      </c>
      <c r="T23" s="4">
        <v>1.78</v>
      </c>
      <c r="V23">
        <v>5</v>
      </c>
      <c r="W23" s="3">
        <v>0.59</v>
      </c>
      <c r="Y23" s="3">
        <f t="shared" si="0"/>
        <v>0.57358734087328311</v>
      </c>
      <c r="Z23" s="3">
        <f t="shared" si="1"/>
        <v>0.57599999999999996</v>
      </c>
    </row>
    <row r="24" spans="16:26" x14ac:dyDescent="0.25">
      <c r="P24">
        <v>6</v>
      </c>
      <c r="Q24" s="4">
        <v>7.35</v>
      </c>
      <c r="S24">
        <v>6</v>
      </c>
      <c r="T24" s="4">
        <v>3.49</v>
      </c>
      <c r="V24">
        <v>6</v>
      </c>
      <c r="W24" s="3">
        <v>1.171</v>
      </c>
      <c r="Y24" s="3">
        <f t="shared" si="0"/>
        <v>1.1462120461951095</v>
      </c>
      <c r="Z24" s="3">
        <f t="shared" si="1"/>
        <v>1.1519999999999999</v>
      </c>
    </row>
    <row r="25" spans="16:26" x14ac:dyDescent="0.25">
      <c r="P25">
        <v>6.3</v>
      </c>
      <c r="Q25" s="4">
        <v>8.8000000000000007</v>
      </c>
      <c r="S25">
        <v>7</v>
      </c>
      <c r="T25" s="4">
        <v>6.61</v>
      </c>
      <c r="V25">
        <v>7</v>
      </c>
      <c r="W25" s="3">
        <v>2.38</v>
      </c>
      <c r="Y25" s="3">
        <f t="shared" si="0"/>
        <v>2.2905004368515645</v>
      </c>
      <c r="Z25" s="3">
        <f t="shared" si="1"/>
        <v>2.3039999999999998</v>
      </c>
    </row>
    <row r="26" spans="16:26" x14ac:dyDescent="0.25">
      <c r="P26">
        <v>7</v>
      </c>
      <c r="Q26" s="4">
        <v>10.15</v>
      </c>
      <c r="S26">
        <v>7.5</v>
      </c>
      <c r="T26" s="4">
        <v>8.92</v>
      </c>
      <c r="V26">
        <v>8</v>
      </c>
      <c r="W26" s="3">
        <v>4.66</v>
      </c>
      <c r="Y26" s="3">
        <f t="shared" si="0"/>
        <v>4.5771567910429649</v>
      </c>
      <c r="Z26" s="3">
        <f t="shared" si="1"/>
        <v>4.6079999999999997</v>
      </c>
    </row>
    <row r="27" spans="16:26" x14ac:dyDescent="0.25">
      <c r="P27">
        <v>8</v>
      </c>
      <c r="Q27" s="4">
        <v>10.15</v>
      </c>
      <c r="S27">
        <v>8</v>
      </c>
      <c r="T27" s="4">
        <v>10.199999999999999</v>
      </c>
      <c r="V27">
        <v>9</v>
      </c>
      <c r="W27" s="3">
        <v>9.09</v>
      </c>
      <c r="Y27" s="3">
        <f t="shared" si="0"/>
        <v>9.1466318681817462</v>
      </c>
      <c r="Z27" s="3">
        <f t="shared" si="1"/>
        <v>9.2159999999999993</v>
      </c>
    </row>
    <row r="28" spans="16:26" x14ac:dyDescent="0.25">
      <c r="P28">
        <v>9</v>
      </c>
      <c r="Q28" s="4">
        <v>10.15</v>
      </c>
      <c r="S28">
        <v>9</v>
      </c>
      <c r="T28" s="4">
        <v>10.199999999999999</v>
      </c>
      <c r="V28">
        <v>10</v>
      </c>
      <c r="W28" s="3">
        <v>10.44</v>
      </c>
      <c r="Y28" s="3">
        <f t="shared" si="0"/>
        <v>18.277913200560217</v>
      </c>
      <c r="Z28" s="3">
        <f t="shared" si="1"/>
        <v>18.431999999999999</v>
      </c>
    </row>
    <row r="29" spans="16:26" x14ac:dyDescent="0.25">
      <c r="P29">
        <v>10</v>
      </c>
      <c r="Q29" s="4">
        <v>10.15</v>
      </c>
      <c r="S29">
        <v>10</v>
      </c>
      <c r="T29" s="4">
        <v>10.199999999999999</v>
      </c>
    </row>
    <row r="30" spans="16:26" x14ac:dyDescent="0.25">
      <c r="W30" t="s">
        <v>8</v>
      </c>
    </row>
    <row r="31" spans="16:26" x14ac:dyDescent="0.25">
      <c r="W31">
        <v>2200000</v>
      </c>
    </row>
    <row r="32" spans="16:26" x14ac:dyDescent="0.25">
      <c r="W32" t="s">
        <v>9</v>
      </c>
    </row>
    <row r="33" spans="12:26" x14ac:dyDescent="0.25">
      <c r="W33">
        <v>3900</v>
      </c>
    </row>
    <row r="34" spans="12:26" x14ac:dyDescent="0.25">
      <c r="W34" t="s">
        <v>10</v>
      </c>
    </row>
    <row r="35" spans="12:26" x14ac:dyDescent="0.25">
      <c r="W35">
        <v>3300</v>
      </c>
    </row>
    <row r="37" spans="12:26" x14ac:dyDescent="0.25">
      <c r="P37" s="6" t="s">
        <v>13</v>
      </c>
      <c r="Q37" s="6"/>
      <c r="S37" s="1" t="s">
        <v>14</v>
      </c>
      <c r="T37" s="1" t="s">
        <v>17</v>
      </c>
      <c r="V37" s="1" t="s">
        <v>15</v>
      </c>
      <c r="W37" s="1" t="s">
        <v>16</v>
      </c>
      <c r="Y37" t="s">
        <v>19</v>
      </c>
    </row>
    <row r="38" spans="12:26" x14ac:dyDescent="0.25">
      <c r="L38" s="1"/>
      <c r="P38">
        <v>0</v>
      </c>
      <c r="Q38">
        <v>1.5699999999999999E-2</v>
      </c>
      <c r="S38" s="3">
        <v>3.5999999999999997E-2</v>
      </c>
      <c r="T38">
        <v>14080</v>
      </c>
      <c r="V38" s="5">
        <f t="shared" ref="V38:V58" si="2">S38*$V$60</f>
        <v>14080</v>
      </c>
      <c r="W38">
        <f t="shared" ref="W38:W58" si="3">S38*$W$60</f>
        <v>14399.999999999998</v>
      </c>
      <c r="Y38">
        <f>256*Z38</f>
        <v>13926.4</v>
      </c>
      <c r="Z38">
        <v>54.4</v>
      </c>
    </row>
    <row r="39" spans="12:26" x14ac:dyDescent="0.25">
      <c r="P39">
        <v>0.5</v>
      </c>
      <c r="Q39">
        <v>2.3099999999999999E-2</v>
      </c>
      <c r="S39" s="3">
        <v>5.1900000000000002E-2</v>
      </c>
      <c r="T39" s="5">
        <f>T38*2^0.5</f>
        <v>19912.126958213179</v>
      </c>
      <c r="V39" s="5">
        <f t="shared" si="2"/>
        <v>20298.666666666668</v>
      </c>
      <c r="W39">
        <f t="shared" si="3"/>
        <v>20760</v>
      </c>
      <c r="Y39">
        <f t="shared" ref="Y39:Y58" si="4">256*Z39</f>
        <v>20044.8</v>
      </c>
      <c r="Z39">
        <v>78.3</v>
      </c>
    </row>
    <row r="40" spans="12:26" x14ac:dyDescent="0.25">
      <c r="P40">
        <v>1</v>
      </c>
      <c r="Q40">
        <v>3.3700000000000001E-2</v>
      </c>
      <c r="S40" s="3">
        <v>7.4800000000000005E-2</v>
      </c>
      <c r="T40" s="5">
        <f t="shared" ref="T40:T54" si="5">T39*2^0.5</f>
        <v>28160.000000000004</v>
      </c>
      <c r="V40" s="5">
        <f t="shared" si="2"/>
        <v>29255.111111111113</v>
      </c>
      <c r="W40">
        <f t="shared" si="3"/>
        <v>29920.000000000004</v>
      </c>
      <c r="Y40">
        <f t="shared" si="4"/>
        <v>28620.799999999999</v>
      </c>
      <c r="Z40">
        <v>111.8</v>
      </c>
    </row>
    <row r="41" spans="12:26" x14ac:dyDescent="0.25">
      <c r="P41">
        <v>1.5</v>
      </c>
      <c r="Q41">
        <v>4.8899999999999999E-2</v>
      </c>
      <c r="S41" s="3">
        <v>0.105</v>
      </c>
      <c r="T41" s="5">
        <f t="shared" si="5"/>
        <v>39824.253916426365</v>
      </c>
      <c r="V41" s="5">
        <f t="shared" si="2"/>
        <v>41066.666666666664</v>
      </c>
      <c r="W41">
        <f t="shared" si="3"/>
        <v>42000</v>
      </c>
      <c r="Y41">
        <f t="shared" si="4"/>
        <v>40499.199999999997</v>
      </c>
      <c r="Z41">
        <v>158.19999999999999</v>
      </c>
    </row>
    <row r="42" spans="12:26" x14ac:dyDescent="0.25">
      <c r="P42">
        <v>2</v>
      </c>
      <c r="Q42">
        <v>7.0099999999999996E-2</v>
      </c>
      <c r="S42" s="3">
        <v>0.15340000000000001</v>
      </c>
      <c r="T42" s="5">
        <f t="shared" si="5"/>
        <v>56320.000000000015</v>
      </c>
      <c r="V42" s="5">
        <f t="shared" si="2"/>
        <v>59996.444444444453</v>
      </c>
      <c r="W42">
        <f t="shared" si="3"/>
        <v>61360</v>
      </c>
      <c r="Y42">
        <f t="shared" si="4"/>
        <v>57420.800000000003</v>
      </c>
      <c r="Z42">
        <v>224.3</v>
      </c>
    </row>
    <row r="43" spans="12:26" x14ac:dyDescent="0.25">
      <c r="P43">
        <v>2.5</v>
      </c>
      <c r="Q43">
        <v>0.1004</v>
      </c>
      <c r="S43" s="3">
        <v>0.216</v>
      </c>
      <c r="T43" s="5">
        <f t="shared" si="5"/>
        <v>79648.507832852745</v>
      </c>
      <c r="V43" s="5">
        <f t="shared" si="2"/>
        <v>84480</v>
      </c>
      <c r="W43">
        <f t="shared" si="3"/>
        <v>86400</v>
      </c>
      <c r="Y43">
        <f t="shared" si="4"/>
        <v>81152</v>
      </c>
      <c r="Z43">
        <v>317</v>
      </c>
    </row>
    <row r="44" spans="12:26" x14ac:dyDescent="0.25">
      <c r="P44">
        <v>3</v>
      </c>
      <c r="Q44">
        <v>0.14380000000000001</v>
      </c>
      <c r="S44" s="3">
        <v>0.315</v>
      </c>
      <c r="T44" s="5">
        <f t="shared" si="5"/>
        <v>112640.00000000006</v>
      </c>
      <c r="V44" s="5">
        <f t="shared" si="2"/>
        <v>123200</v>
      </c>
      <c r="W44">
        <f t="shared" si="3"/>
        <v>126000</v>
      </c>
      <c r="Y44">
        <f t="shared" si="4"/>
        <v>115430.39999999999</v>
      </c>
      <c r="Z44">
        <v>450.9</v>
      </c>
    </row>
    <row r="45" spans="12:26" x14ac:dyDescent="0.25">
      <c r="P45">
        <v>3.5</v>
      </c>
      <c r="Q45">
        <v>0.20399999999999999</v>
      </c>
      <c r="S45" s="3">
        <v>0.435</v>
      </c>
      <c r="T45" s="5">
        <f t="shared" si="5"/>
        <v>159297.01566570552</v>
      </c>
      <c r="V45" s="5">
        <f t="shared" si="2"/>
        <v>170133.33333333334</v>
      </c>
      <c r="W45">
        <f t="shared" si="3"/>
        <v>174000</v>
      </c>
      <c r="Y45">
        <f t="shared" si="4"/>
        <v>163404.79999999999</v>
      </c>
      <c r="Z45">
        <v>638.29999999999995</v>
      </c>
    </row>
    <row r="46" spans="12:26" x14ac:dyDescent="0.25">
      <c r="P46">
        <v>4</v>
      </c>
      <c r="Q46">
        <v>0.29099999999999998</v>
      </c>
      <c r="S46" s="3">
        <v>0.629</v>
      </c>
      <c r="T46" s="5">
        <f t="shared" si="5"/>
        <v>225280.00000000015</v>
      </c>
      <c r="V46" s="5">
        <f t="shared" si="2"/>
        <v>246008.88888888891</v>
      </c>
      <c r="W46">
        <f t="shared" si="3"/>
        <v>251600</v>
      </c>
      <c r="Y46">
        <f t="shared" si="4"/>
        <v>229888</v>
      </c>
      <c r="Z46">
        <v>898</v>
      </c>
    </row>
    <row r="47" spans="12:26" x14ac:dyDescent="0.25">
      <c r="P47">
        <v>4.5</v>
      </c>
      <c r="Q47">
        <v>0.41499999999999998</v>
      </c>
      <c r="S47" s="3">
        <v>0.878</v>
      </c>
      <c r="T47" s="5">
        <f t="shared" si="5"/>
        <v>318594.0313314111</v>
      </c>
      <c r="V47" s="5">
        <f t="shared" si="2"/>
        <v>343395.55555555556</v>
      </c>
      <c r="W47">
        <f t="shared" si="3"/>
        <v>351200</v>
      </c>
      <c r="Y47">
        <f t="shared" si="4"/>
        <v>328192</v>
      </c>
      <c r="Z47">
        <v>1282</v>
      </c>
    </row>
    <row r="48" spans="12:26" x14ac:dyDescent="0.25">
      <c r="P48">
        <v>5</v>
      </c>
      <c r="Q48">
        <v>0.58599999999999997</v>
      </c>
      <c r="S48" s="3">
        <v>1.2629999999999999</v>
      </c>
      <c r="T48" s="5">
        <f t="shared" si="5"/>
        <v>450560.00000000035</v>
      </c>
      <c r="V48" s="5">
        <f t="shared" si="2"/>
        <v>493973.33333333331</v>
      </c>
      <c r="W48">
        <f t="shared" si="3"/>
        <v>505199.99999999994</v>
      </c>
      <c r="Y48">
        <f t="shared" si="4"/>
        <v>464128</v>
      </c>
      <c r="Z48">
        <v>1813</v>
      </c>
    </row>
    <row r="49" spans="16:26" x14ac:dyDescent="0.25">
      <c r="P49">
        <v>5.5</v>
      </c>
      <c r="Q49">
        <v>0.82899999999999996</v>
      </c>
      <c r="S49" s="3">
        <v>1.78</v>
      </c>
      <c r="T49" s="5">
        <f t="shared" si="5"/>
        <v>637188.06266282219</v>
      </c>
      <c r="V49" s="5">
        <f t="shared" si="2"/>
        <v>696177.77777777787</v>
      </c>
      <c r="W49">
        <f t="shared" si="3"/>
        <v>712000</v>
      </c>
      <c r="Y49">
        <f t="shared" si="4"/>
        <v>654848</v>
      </c>
      <c r="Z49">
        <v>2558</v>
      </c>
    </row>
    <row r="50" spans="16:26" x14ac:dyDescent="0.25">
      <c r="P50">
        <v>6</v>
      </c>
      <c r="Q50">
        <v>1.173</v>
      </c>
      <c r="S50" s="3">
        <v>2.5099999999999998</v>
      </c>
      <c r="T50" s="5">
        <f t="shared" si="5"/>
        <v>901120.0000000007</v>
      </c>
      <c r="V50" s="5">
        <f t="shared" si="2"/>
        <v>981688.88888888888</v>
      </c>
      <c r="W50">
        <f t="shared" si="3"/>
        <v>1003999.9999999999</v>
      </c>
      <c r="Y50">
        <f t="shared" si="4"/>
        <v>929280</v>
      </c>
      <c r="Z50">
        <v>3630</v>
      </c>
    </row>
    <row r="51" spans="16:26" x14ac:dyDescent="0.25">
      <c r="P51">
        <v>6.5</v>
      </c>
      <c r="Q51">
        <v>1.6739999999999999</v>
      </c>
      <c r="S51" s="3">
        <v>3.52</v>
      </c>
      <c r="T51" s="5">
        <f t="shared" si="5"/>
        <v>1274376.1253256444</v>
      </c>
      <c r="V51" s="5">
        <f t="shared" si="2"/>
        <v>1376711.1111111112</v>
      </c>
      <c r="W51">
        <f t="shared" si="3"/>
        <v>1408000</v>
      </c>
      <c r="Y51">
        <f t="shared" si="4"/>
        <v>1308928</v>
      </c>
      <c r="Z51">
        <v>5113</v>
      </c>
    </row>
    <row r="52" spans="16:26" x14ac:dyDescent="0.25">
      <c r="P52">
        <v>7</v>
      </c>
      <c r="Q52">
        <v>2.37</v>
      </c>
      <c r="S52" s="3">
        <v>5</v>
      </c>
      <c r="T52" s="5">
        <f t="shared" si="5"/>
        <v>1802240.0000000014</v>
      </c>
      <c r="V52" s="5">
        <f t="shared" si="2"/>
        <v>1955555.5555555555</v>
      </c>
      <c r="W52">
        <f t="shared" si="3"/>
        <v>2000000</v>
      </c>
      <c r="Y52">
        <f t="shared" si="4"/>
        <v>1830400</v>
      </c>
      <c r="Z52">
        <v>7150</v>
      </c>
    </row>
    <row r="53" spans="16:26" x14ac:dyDescent="0.25">
      <c r="P53">
        <v>7.5</v>
      </c>
      <c r="Q53">
        <v>3.29</v>
      </c>
      <c r="S53" s="3">
        <v>6.93</v>
      </c>
      <c r="T53" s="5">
        <f t="shared" si="5"/>
        <v>2548752.2506512888</v>
      </c>
      <c r="V53" s="5">
        <f t="shared" si="2"/>
        <v>2710400</v>
      </c>
      <c r="W53">
        <f t="shared" si="3"/>
        <v>2772000</v>
      </c>
      <c r="Y53">
        <f t="shared" si="4"/>
        <v>2617344</v>
      </c>
      <c r="Z53">
        <v>10224</v>
      </c>
    </row>
    <row r="54" spans="16:26" x14ac:dyDescent="0.25">
      <c r="P54">
        <v>8</v>
      </c>
      <c r="Q54">
        <v>4.6500000000000004</v>
      </c>
      <c r="S54" s="3">
        <v>9.64</v>
      </c>
      <c r="T54" s="5">
        <f t="shared" si="5"/>
        <v>3604480.0000000028</v>
      </c>
      <c r="V54" s="5">
        <f t="shared" si="2"/>
        <v>3770311.1111111115</v>
      </c>
      <c r="W54">
        <f t="shared" si="3"/>
        <v>3856000</v>
      </c>
      <c r="Y54">
        <f t="shared" si="4"/>
        <v>3559424</v>
      </c>
      <c r="Z54">
        <v>13904</v>
      </c>
    </row>
    <row r="55" spans="16:26" x14ac:dyDescent="0.25">
      <c r="P55">
        <v>8.5</v>
      </c>
      <c r="Q55">
        <v>6.56</v>
      </c>
      <c r="S55" s="3">
        <v>10.44</v>
      </c>
      <c r="V55" s="5">
        <f t="shared" si="2"/>
        <v>4083200</v>
      </c>
      <c r="W55">
        <f t="shared" si="3"/>
        <v>4176000</v>
      </c>
      <c r="Y55">
        <f t="shared" si="4"/>
        <v>4142336</v>
      </c>
      <c r="Z55">
        <v>16181</v>
      </c>
    </row>
    <row r="56" spans="16:26" x14ac:dyDescent="0.25">
      <c r="P56">
        <v>9</v>
      </c>
      <c r="Q56">
        <v>9.06</v>
      </c>
      <c r="S56" s="3">
        <v>10.44</v>
      </c>
      <c r="V56" s="5">
        <f t="shared" si="2"/>
        <v>4083200</v>
      </c>
      <c r="W56">
        <f t="shared" si="3"/>
        <v>4176000</v>
      </c>
      <c r="Y56">
        <f t="shared" si="4"/>
        <v>4142336</v>
      </c>
      <c r="Z56">
        <v>16181</v>
      </c>
    </row>
    <row r="57" spans="16:26" x14ac:dyDescent="0.25">
      <c r="P57">
        <v>9.5</v>
      </c>
      <c r="Q57">
        <v>10.44</v>
      </c>
      <c r="S57" s="3">
        <v>10.44</v>
      </c>
      <c r="V57" s="5">
        <f t="shared" si="2"/>
        <v>4083200</v>
      </c>
      <c r="W57">
        <f t="shared" si="3"/>
        <v>4176000</v>
      </c>
      <c r="Y57">
        <f t="shared" si="4"/>
        <v>4142336</v>
      </c>
      <c r="Z57">
        <v>16181</v>
      </c>
    </row>
    <row r="58" spans="16:26" x14ac:dyDescent="0.25">
      <c r="P58">
        <v>10</v>
      </c>
      <c r="Q58">
        <v>10.44</v>
      </c>
      <c r="S58" s="3">
        <v>10.44</v>
      </c>
      <c r="V58" s="5">
        <f t="shared" si="2"/>
        <v>4083200</v>
      </c>
      <c r="W58">
        <f t="shared" si="3"/>
        <v>4176000</v>
      </c>
      <c r="Y58">
        <f t="shared" si="4"/>
        <v>4142336</v>
      </c>
      <c r="Z58">
        <v>16181</v>
      </c>
    </row>
    <row r="60" spans="16:26" x14ac:dyDescent="0.25">
      <c r="V60" s="5">
        <f>T38/S38</f>
        <v>391111.11111111112</v>
      </c>
      <c r="W60">
        <v>400000</v>
      </c>
    </row>
    <row r="61" spans="16:26" x14ac:dyDescent="0.25">
      <c r="V61" t="s">
        <v>18</v>
      </c>
      <c r="W61" t="s">
        <v>18</v>
      </c>
    </row>
  </sheetData>
  <mergeCells count="8">
    <mergeCell ref="Y3:Z3"/>
    <mergeCell ref="P17:Q17"/>
    <mergeCell ref="S17:T17"/>
    <mergeCell ref="V17:W17"/>
    <mergeCell ref="P37:Q37"/>
    <mergeCell ref="P3:Q3"/>
    <mergeCell ref="V3:W3"/>
    <mergeCell ref="S3:T3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Gottardo</dc:creator>
  <cp:lastModifiedBy>Filippo Gottardo</cp:lastModifiedBy>
  <dcterms:created xsi:type="dcterms:W3CDTF">2022-03-11T14:01:37Z</dcterms:created>
  <dcterms:modified xsi:type="dcterms:W3CDTF">2022-04-04T14:12:22Z</dcterms:modified>
</cp:coreProperties>
</file>